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worksheets/sheet85.xml" ContentType="application/vnd.openxmlformats-officedocument.spreadsheetml.worksheet+xml"/>
  <Override PartName="/xl/drawings/drawing85.xml" ContentType="application/vnd.openxmlformats-officedocument.drawing+xml"/>
  <Override PartName="/xl/worksheets/sheet86.xml" ContentType="application/vnd.openxmlformats-officedocument.spreadsheetml.worksheet+xml"/>
  <Override PartName="/xl/drawings/drawing86.xml" ContentType="application/vnd.openxmlformats-officedocument.drawing+xml"/>
  <Override PartName="/xl/worksheets/sheet87.xml" ContentType="application/vnd.openxmlformats-officedocument.spreadsheetml.worksheet+xml"/>
  <Override PartName="/xl/drawings/drawing87.xml" ContentType="application/vnd.openxmlformats-officedocument.drawing+xml"/>
  <Override PartName="/xl/worksheets/sheet88.xml" ContentType="application/vnd.openxmlformats-officedocument.spreadsheetml.worksheet+xml"/>
  <Override PartName="/xl/drawings/drawing88.xml" ContentType="application/vnd.openxmlformats-officedocument.drawing+xml"/>
  <Override PartName="/xl/worksheets/sheet89.xml" ContentType="application/vnd.openxmlformats-officedocument.spreadsheetml.worksheet+xml"/>
  <Override PartName="/xl/drawings/drawing89.xml" ContentType="application/vnd.openxmlformats-officedocument.drawing+xml"/>
  <Override PartName="/xl/worksheets/sheet90.xml" ContentType="application/vnd.openxmlformats-officedocument.spreadsheetml.worksheet+xml"/>
  <Override PartName="/xl/drawings/drawing90.xml" ContentType="application/vnd.openxmlformats-officedocument.drawing+xml"/>
  <Override PartName="/xl/worksheets/sheet91.xml" ContentType="application/vnd.openxmlformats-officedocument.spreadsheetml.worksheet+xml"/>
  <Override PartName="/xl/drawings/drawing91.xml" ContentType="application/vnd.openxmlformats-officedocument.drawing+xml"/>
  <Override PartName="/xl/worksheets/sheet92.xml" ContentType="application/vnd.openxmlformats-officedocument.spreadsheetml.worksheet+xml"/>
  <Override PartName="/xl/drawings/drawing92.xml" ContentType="application/vnd.openxmlformats-officedocument.drawing+xml"/>
  <Override PartName="/xl/worksheets/sheet93.xml" ContentType="application/vnd.openxmlformats-officedocument.spreadsheetml.worksheet+xml"/>
  <Override PartName="/xl/drawings/drawing93.xml" ContentType="application/vnd.openxmlformats-officedocument.drawing+xml"/>
  <Override PartName="/xl/worksheets/sheet94.xml" ContentType="application/vnd.openxmlformats-officedocument.spreadsheetml.worksheet+xml"/>
  <Override PartName="/xl/drawings/drawing94.xml" ContentType="application/vnd.openxmlformats-officedocument.drawing+xml"/>
  <Override PartName="/xl/worksheets/sheet95.xml" ContentType="application/vnd.openxmlformats-officedocument.spreadsheetml.worksheet+xml"/>
  <Override PartName="/xl/drawings/drawing95.xml" ContentType="application/vnd.openxmlformats-officedocument.drawing+xml"/>
  <Override PartName="/xl/worksheets/sheet96.xml" ContentType="application/vnd.openxmlformats-officedocument.spreadsheetml.worksheet+xml"/>
  <Override PartName="/xl/drawings/drawing96.xml" ContentType="application/vnd.openxmlformats-officedocument.drawing+xml"/>
  <Override PartName="/xl/worksheets/sheet97.xml" ContentType="application/vnd.openxmlformats-officedocument.spreadsheetml.worksheet+xml"/>
  <Override PartName="/xl/drawings/drawing97.xml" ContentType="application/vnd.openxmlformats-officedocument.drawing+xml"/>
  <Override PartName="/xl/worksheets/sheet98.xml" ContentType="application/vnd.openxmlformats-officedocument.spreadsheetml.worksheet+xml"/>
  <Override PartName="/xl/drawings/drawing98.xml" ContentType="application/vnd.openxmlformats-officedocument.drawing+xml"/>
  <Override PartName="/xl/worksheets/sheet99.xml" ContentType="application/vnd.openxmlformats-officedocument.spreadsheetml.worksheet+xml"/>
  <Override PartName="/xl/drawings/drawing99.xml" ContentType="application/vnd.openxmlformats-officedocument.drawing+xml"/>
  <Override PartName="/xl/worksheets/sheet100.xml" ContentType="application/vnd.openxmlformats-officedocument.spreadsheetml.worksheet+xml"/>
  <Override PartName="/xl/drawings/drawing100.xml" ContentType="application/vnd.openxmlformats-officedocument.drawing+xml"/>
  <Override PartName="/xl/worksheets/sheet101.xml" ContentType="application/vnd.openxmlformats-officedocument.spreadsheetml.worksheet+xml"/>
  <Override PartName="/xl/drawings/drawing101.xml" ContentType="application/vnd.openxmlformats-officedocument.drawing+xml"/>
  <Override PartName="/xl/worksheets/sheet102.xml" ContentType="application/vnd.openxmlformats-officedocument.spreadsheetml.worksheet+xml"/>
  <Override PartName="/xl/drawings/drawing102.xml" ContentType="application/vnd.openxmlformats-officedocument.drawing+xml"/>
  <Override PartName="/xl/worksheets/sheet103.xml" ContentType="application/vnd.openxmlformats-officedocument.spreadsheetml.worksheet+xml"/>
  <Override PartName="/xl/drawings/drawing103.xml" ContentType="application/vnd.openxmlformats-officedocument.drawing+xml"/>
  <Override PartName="/xl/worksheets/sheet104.xml" ContentType="application/vnd.openxmlformats-officedocument.spreadsheetml.worksheet+xml"/>
  <Override PartName="/xl/drawings/drawing104.xml" ContentType="application/vnd.openxmlformats-officedocument.drawing+xml"/>
  <Override PartName="/xl/worksheets/sheet105.xml" ContentType="application/vnd.openxmlformats-officedocument.spreadsheetml.worksheet+xml"/>
  <Override PartName="/xl/drawings/drawing10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03-01-11" sheetId="2" r:id="rId2"/>
    <sheet name="PS 03-01-12" sheetId="3" r:id="rId3"/>
    <sheet name="PS 02-01-21" sheetId="4" r:id="rId4"/>
    <sheet name="PS 02-01-22" sheetId="5" r:id="rId5"/>
    <sheet name="PS 02-01-23" sheetId="6" r:id="rId6"/>
    <sheet name="PS 02-04-51" sheetId="7" r:id="rId7"/>
    <sheet name="PS 02-02-21" sheetId="8" r:id="rId8"/>
    <sheet name="PS 02-02-41" sheetId="9" r:id="rId9"/>
    <sheet name="PS 02-02-42" sheetId="10" r:id="rId10"/>
    <sheet name="PS 02-02-51" sheetId="11" r:id="rId11"/>
    <sheet name="PS 02-02-52" sheetId="12" r:id="rId12"/>
    <sheet name="PS 02-02-53" sheetId="13" r:id="rId13"/>
    <sheet name="PS 02-02-61" sheetId="14" r:id="rId14"/>
    <sheet name="PS 02-02-71" sheetId="15" r:id="rId15"/>
    <sheet name="PS 80-02-81" sheetId="16" r:id="rId16"/>
    <sheet name="PS 02-03-11" sheetId="17" r:id="rId17"/>
    <sheet name="PS 02-03-51" sheetId="18" r:id="rId18"/>
    <sheet name="PS 02-03-61" sheetId="19" r:id="rId19"/>
    <sheet name="PS 02-04-11" sheetId="20" r:id="rId20"/>
    <sheet name="SO 02-10-01" sheetId="21" r:id="rId21"/>
    <sheet name="SO 02-10-01.01" sheetId="22" r:id="rId22"/>
    <sheet name="SO 02-11-01" sheetId="23" r:id="rId23"/>
    <sheet name="SO 02-14-01" sheetId="24" r:id="rId24"/>
    <sheet name="SO 02-61-02" sheetId="25" r:id="rId25"/>
    <sheet name="SO 02-12-01" sheetId="26" r:id="rId26"/>
    <sheet name="SO 02-12-02" sheetId="27" r:id="rId27"/>
    <sheet name="SO 02-20-01" sheetId="28" r:id="rId28"/>
    <sheet name="SO 02-20-10" sheetId="29" r:id="rId29"/>
    <sheet name="SO 02-20-11" sheetId="30" r:id="rId30"/>
    <sheet name="SO 02-20-13" sheetId="31" r:id="rId31"/>
    <sheet name="SO 02-20-14" sheetId="32" r:id="rId32"/>
    <sheet name="SO 02-20-15" sheetId="33" r:id="rId33"/>
    <sheet name="SO 02-20-20" sheetId="34" r:id="rId34"/>
    <sheet name="SO 02-20-23" sheetId="35" r:id="rId35"/>
    <sheet name="SO 02-21-02" sheetId="36" r:id="rId36"/>
    <sheet name="SO 02-21-03" sheetId="37" r:id="rId37"/>
    <sheet name="SO 02-21-04" sheetId="38" r:id="rId38"/>
    <sheet name="SO 02-21-07" sheetId="39" r:id="rId39"/>
    <sheet name="SO 02-21-08" sheetId="40" r:id="rId40"/>
    <sheet name="SO 02-21-09" sheetId="41" r:id="rId41"/>
    <sheet name="SO 02-21-12" sheetId="42" r:id="rId42"/>
    <sheet name="SO 02-21-16" sheetId="43" r:id="rId43"/>
    <sheet name="SO 02-21-17" sheetId="44" r:id="rId44"/>
    <sheet name="SO 02-21-18" sheetId="45" r:id="rId45"/>
    <sheet name="SO 02-21-19" sheetId="46" r:id="rId46"/>
    <sheet name="SO 02-21-21" sheetId="47" r:id="rId47"/>
    <sheet name="SO 02-21-22" sheetId="48" r:id="rId48"/>
    <sheet name="SO 02-21-24" sheetId="49" r:id="rId49"/>
    <sheet name="SO 02-22-10" sheetId="50" r:id="rId50"/>
    <sheet name="SO 02-22-23.1" sheetId="51" r:id="rId51"/>
    <sheet name="SO 02-22-23.2" sheetId="52" r:id="rId52"/>
    <sheet name="SO 02-23-05" sheetId="53" r:id="rId53"/>
    <sheet name="SO 02-23-06" sheetId="54" r:id="rId54"/>
    <sheet name="SO 02-50-10" sheetId="55" r:id="rId55"/>
    <sheet name="SO 02-50-23" sheetId="56" r:id="rId56"/>
    <sheet name="SO 02-59-31" sheetId="57" r:id="rId57"/>
    <sheet name="SO 02-59-32" sheetId="58" r:id="rId58"/>
    <sheet name="SO 04-21-24" sheetId="59" r:id="rId59"/>
    <sheet name="SO 02-30-01" sheetId="60" r:id="rId60"/>
    <sheet name="SO 02-30-02" sheetId="61" r:id="rId61"/>
    <sheet name="SO 02-31-01" sheetId="62" r:id="rId62"/>
    <sheet name="SO 02-31-02" sheetId="63" r:id="rId63"/>
    <sheet name="SO 02-32-01" sheetId="64" r:id="rId64"/>
    <sheet name="SO 02-33-01" sheetId="65" r:id="rId65"/>
    <sheet name="SO 02-33-02" sheetId="66" r:id="rId66"/>
    <sheet name="SO 02-50-01" sheetId="67" r:id="rId67"/>
    <sheet name="SO 02-50-02" sheetId="68" r:id="rId68"/>
    <sheet name="SO 02-50-03" sheetId="69" r:id="rId69"/>
    <sheet name="SO 02-60-01" sheetId="70" r:id="rId70"/>
    <sheet name="SO 02-60-02" sheetId="71" r:id="rId71"/>
    <sheet name="SO 02-71-01" sheetId="72" r:id="rId72"/>
    <sheet name="SO 02-71-01.3.1" sheetId="73" r:id="rId73"/>
    <sheet name="SO 02-71-02" sheetId="74" r:id="rId74"/>
    <sheet name="SO 02-71-02.3" sheetId="75" r:id="rId75"/>
    <sheet name="SO 02-72-01" sheetId="76" r:id="rId76"/>
    <sheet name="SO 02-74-02" sheetId="77" r:id="rId77"/>
    <sheet name="SO 02-75-01" sheetId="78" r:id="rId78"/>
    <sheet name="SO 02-76-01" sheetId="79" r:id="rId79"/>
    <sheet name="SO 02-77-01" sheetId="80" r:id="rId80"/>
    <sheet name="SO 02-77-02" sheetId="81" r:id="rId81"/>
    <sheet name="SO 02-78-01" sheetId="82" r:id="rId82"/>
    <sheet name="SO 02-81-01" sheetId="83" r:id="rId83"/>
    <sheet name="SO 02-81-02" sheetId="84" r:id="rId84"/>
    <sheet name="SO 02-81-03" sheetId="85" r:id="rId85"/>
    <sheet name="SO 03-81-01" sheetId="86" r:id="rId86"/>
    <sheet name="SO 02-86-01" sheetId="87" r:id="rId87"/>
    <sheet name="SO 02-86-02" sheetId="88" r:id="rId88"/>
    <sheet name="SO 02-86-03" sheetId="89" r:id="rId89"/>
    <sheet name="SO 02-86-04" sheetId="90" r:id="rId90"/>
    <sheet name="SO 02-86-05" sheetId="91" r:id="rId91"/>
    <sheet name="SO 02-86-06" sheetId="92" r:id="rId92"/>
    <sheet name="SO 02-86-07" sheetId="93" r:id="rId93"/>
    <sheet name="SO 02-86-08" sheetId="94" r:id="rId94"/>
    <sheet name="SO 02-87-01" sheetId="95" r:id="rId95"/>
    <sheet name="SO 03-87-01" sheetId="96" r:id="rId96"/>
    <sheet name="SO 02-92-01" sheetId="97" r:id="rId97"/>
    <sheet name="SO 02-96-01" sheetId="98" r:id="rId98"/>
    <sheet name="SO 02-59-01" sheetId="99" r:id="rId99"/>
    <sheet name="SO 90-90" sheetId="100" r:id="rId100"/>
    <sheet name="SO 98-98" sheetId="101" r:id="rId101"/>
    <sheet name="SO 02-11-01.1" sheetId="102" r:id="rId102"/>
    <sheet name="SO 02-11-01.2" sheetId="103" r:id="rId103"/>
    <sheet name="SO 02-11-01.3" sheetId="104" r:id="rId104"/>
    <sheet name="SO 02-11-01.4" sheetId="105" r:id="rId105"/>
  </sheets>
  <definedNames/>
  <calcPr/>
  <webPublishing/>
</workbook>
</file>

<file path=xl/sharedStrings.xml><?xml version="1.0" encoding="utf-8"?>
<sst xmlns="http://schemas.openxmlformats.org/spreadsheetml/2006/main" count="54913" uniqueCount="7033">
  <si>
    <t>Aspe</t>
  </si>
  <si>
    <t>Rekapitulace ceny</t>
  </si>
  <si>
    <t>21043A</t>
  </si>
  <si>
    <t>Rekonstrukce t.u. Vlkov u Tišnova (mimo) - Křižanov (mimo); konečné rozpočty dle CU 2022</t>
  </si>
  <si>
    <t>ZŘ</t>
  </si>
  <si>
    <t/>
  </si>
  <si>
    <t>Celková cena bez DPH:</t>
  </si>
  <si>
    <t>Celková cena s DPH:</t>
  </si>
  <si>
    <t>Objekt</t>
  </si>
  <si>
    <t>Popis</t>
  </si>
  <si>
    <t>Cena bez DPH</t>
  </si>
  <si>
    <t>DPH</t>
  </si>
  <si>
    <t>Cena s DPH</t>
  </si>
  <si>
    <t>Počet neoceněných položek</t>
  </si>
  <si>
    <t>D.1.1.1</t>
  </si>
  <si>
    <t>Staniční zabezpečovací zařízení</t>
  </si>
  <si>
    <t xml:space="preserve">  PS 03-01-11</t>
  </si>
  <si>
    <t>Žst. Křižanov,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</si>
  <si>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</si>
  <si>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</si>
  <si>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</si>
  <si>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</si>
  <si>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</si>
  <si>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</si>
  <si>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</si>
  <si>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</si>
  <si>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</si>
  <si>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</si>
  <si>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</si>
  <si>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</si>
  <si>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</si>
  <si>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</si>
  <si>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</si>
  <si>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</si>
  <si>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</si>
  <si>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</si>
  <si>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</si>
  <si>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</si>
  <si>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</si>
  <si>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</si>
  <si>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</si>
  <si>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</si>
  <si>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</si>
  <si>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</si>
  <si>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</si>
  <si>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03-01-11</t>
  </si>
  <si>
    <t>SD</t>
  </si>
  <si>
    <t>1</t>
  </si>
  <si>
    <t>Zemní práce</t>
  </si>
  <si>
    <t>P</t>
  </si>
  <si>
    <t>132938</t>
  </si>
  <si>
    <t>HLOUBENÍ RÝH ŠÍŘ DO 2M PAŽ I NEPAŽ TŘ. III, ODVOZ DO 20KM</t>
  </si>
  <si>
    <t>M3</t>
  </si>
  <si>
    <t>2022_OTSKP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</si>
  <si>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</si>
  <si>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</si>
  <si>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</si>
  <si>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</si>
  <si>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</si>
  <si>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</si>
  <si>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</si>
  <si>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</si>
  <si>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0,50M</t>
  </si>
  <si>
    <t>M2</t>
  </si>
  <si>
    <t>položka zahrnuje srovnání výškových rozdílů terénu</t>
  </si>
  <si>
    <t>7</t>
  </si>
  <si>
    <t>Přidružená stavební výroba</t>
  </si>
  <si>
    <t>4</t>
  </si>
  <si>
    <t>702620</t>
  </si>
  <si>
    <t>ODKRYTÍ A ZAKRYTÍ KABELŮ KRYTÝCH FÓLIÍ, PÁSEM NEBO DESKOU</t>
  </si>
  <si>
    <t>M</t>
  </si>
  <si>
    <t>1. Položka obsahuje:  
 – pomocné mechanismy  
2. Položka neobsahuje:  
 X  
3. Způsob měření:  
Měří se plocha v metrech čtverečných.</t>
  </si>
  <si>
    <t>5</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</si>
  <si>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</si>
  <si>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</si>
  <si>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</si>
  <si>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</si>
  <si>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6</t>
  </si>
  <si>
    <t>75A151</t>
  </si>
  <si>
    <t>KABEL METALICKÝ SE STÍNĚNÍM DO 12 PÁRŮ - DODÁVKA</t>
  </si>
  <si>
    <t>75A161</t>
  </si>
  <si>
    <t>KABEL METALICKÝ SE STÍNĚNÍM PŘES 12 PÁRŮ - DODÁVKA</t>
  </si>
  <si>
    <t>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</si>
  <si>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</si>
  <si>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</si>
  <si>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</si>
  <si>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</si>
  <si>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</si>
  <si>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</si>
  <si>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</si>
  <si>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10</t>
  </si>
  <si>
    <t>75A247</t>
  </si>
  <si>
    <t>ZATAŽENÍ A SPOJKOVÁNÍ KABELŮ SE STÍNĚNÍM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</si>
  <si>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</si>
  <si>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11</t>
  </si>
  <si>
    <t>75A311</t>
  </si>
  <si>
    <t>KABELOVÁ FORMA (UKONČENÍ KABELŮ) PRO KABELY ZABEZPEČOVACÍ DO 12 PÁRŮ</t>
  </si>
  <si>
    <t>KUS</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</si>
  <si>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</si>
  <si>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12</t>
  </si>
  <si>
    <t>75A312</t>
  </si>
  <si>
    <t>KABELOVÁ FORMA (UKONČENÍ KABELŮ) PRO KABELY ZABEZPEČOVACÍ PŘES 12 PÁRŮ</t>
  </si>
  <si>
    <t>13</t>
  </si>
  <si>
    <t>75B811</t>
  </si>
  <si>
    <t>SKŘÍŇ TRAŤOVÝCH KOLEJOVÝCH OBVODŮ S NJ A RJ VYSTROJENÁ DO 10-TI KO - DODÁVKA</t>
  </si>
  <si>
    <t>1. Položka obsahuje:  
 – dodání kompletní skříně traťových kolejových obvodů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</si>
  <si>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14</t>
  </si>
  <si>
    <t>75B817</t>
  </si>
  <si>
    <t>SKŘÍŇ TRAŤOVÝCH KOLEJOVÝCH OBVODŮ S NJ A RJ VYSTROJENÁ DO 10-TI KO - MONTÁŽ</t>
  </si>
  <si>
    <t>1. Položka obsahuje:  
 – usazení skříně traťových kolejových obvodů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</si>
  <si>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15</t>
  </si>
  <si>
    <t>75B861</t>
  </si>
  <si>
    <t>SKŘÍŇ ELEKTRONICKÉHO AUTOMATICKÉHO BLOKU - DODÁVKA</t>
  </si>
  <si>
    <t>1. Položka obsahuje:  
 – dodání kompletní skříně elektronického automatického bloku pro dvě traťové koleje a jeden směr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</si>
  <si>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16</t>
  </si>
  <si>
    <t>75B867</t>
  </si>
  <si>
    <t>SKŘÍŇ ELEKTRONICKÉHO AUTOMATICKÉHO BLOKU - MONTÁŽ</t>
  </si>
  <si>
    <t>1. Položka obsahuje:  
 – usazení skříně elektronického automatického bloku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</si>
  <si>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17</t>
  </si>
  <si>
    <t>75B961</t>
  </si>
  <si>
    <t>SW PRO ELEKTRONICKÝ AUTOMATICKÝ BLOK - DODÁVKA</t>
  </si>
  <si>
    <t>1. Položka obsahuje:  
 – dodání základního SW pro elektronický automatický blok podle typu určeného položkou  
2. Položka neobsahuje:  
 X  
3. Způsob měření:  
Udává se počet kusů kompletní konstrukce nebo práce.</t>
  </si>
  <si>
    <t>18</t>
  </si>
  <si>
    <t>75B967</t>
  </si>
  <si>
    <t>SW PRO ELEKTRONICKÝ AUTOMATICKÝ BLOK - MONTÁŽ</t>
  </si>
  <si>
    <t>1. Položka obsahuje:  
 – tvorba a instalace individuálního SW pro elektronický automatický blok podle specifikace místa použití  
2. Položka neobsahuje:  
 X  
3. Způsob měření:  
Udává se počet kusů kompletní konstrukce nebo práce.</t>
  </si>
  <si>
    <t>19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</si>
  <si>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</si>
  <si>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</si>
  <si>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</si>
  <si>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20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</si>
  <si>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</si>
  <si>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</si>
  <si>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</si>
  <si>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21</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</si>
  <si>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</si>
  <si>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</si>
  <si>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</si>
  <si>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22</t>
  </si>
  <si>
    <t>75C811</t>
  </si>
  <si>
    <t>STYKOVÝ TRANSFORMÁTOR DT 075 - DODÁVKA</t>
  </si>
  <si>
    <t>1. Položka obsahuje:  
 – dodávka stykového transformátoru, potřebného pomocného materiálu a dopravy do staveništního skladu  
 – dodávku stykového transformátoru včetně pomocného materiálu, dopravu do staveništního skladu  
2. Položka neobsahuje:  
 X  
3. Způsob měření:  
Udává se počet kusů kompletní konstrukce nebo práce.</t>
  </si>
  <si>
    <t>23</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</si>
  <si>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</si>
  <si>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</si>
  <si>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</si>
  <si>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24</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</si>
  <si>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</si>
  <si>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</si>
  <si>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</si>
  <si>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25</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</si>
  <si>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</si>
  <si>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</si>
  <si>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</si>
  <si>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26</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</si>
  <si>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</si>
  <si>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</si>
  <si>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</si>
  <si>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27</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</si>
  <si>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</si>
  <si>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</si>
  <si>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</si>
  <si>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</si>
  <si>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</si>
  <si>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</si>
  <si>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</si>
  <si>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</si>
  <si>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</si>
  <si>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</si>
  <si>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</si>
  <si>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</si>
  <si>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30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</si>
  <si>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</si>
  <si>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</si>
  <si>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</si>
  <si>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31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</si>
  <si>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</si>
  <si>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</si>
  <si>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</si>
  <si>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32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</si>
  <si>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</si>
  <si>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</si>
  <si>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</si>
  <si>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33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</si>
  <si>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</si>
  <si>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</si>
  <si>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</si>
  <si>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34</t>
  </si>
  <si>
    <t>75E1C7</t>
  </si>
  <si>
    <t>PROTOKOL UTZ</t>
  </si>
  <si>
    <t>1. Položka obsahuje:  
 – protokol autorizovanou osobou podle požadavku ČSN, včetně hodnocení  
2. Položka neobsahuje:  
 X  
3. Způsob měření:  
Udává se počet kusů kompletní konstrukce nebo práce.</t>
  </si>
  <si>
    <t>R</t>
  </si>
  <si>
    <t>položky</t>
  </si>
  <si>
    <t>35</t>
  </si>
  <si>
    <t>R000001</t>
  </si>
  <si>
    <t>ATYPICKÝ ZÁKLAD PRO NÁVĚSTIDLO NEBO VÝSTRAŽNÍK</t>
  </si>
  <si>
    <t>[bez vazby na CS]</t>
  </si>
  <si>
    <t>Položka obsahuje kompletní atypický základ z betonu včetně ocelové výztuže a montáže, výkop jámy a pažení.</t>
  </si>
  <si>
    <t xml:space="preserve">  PS 03-01-12</t>
  </si>
  <si>
    <t>Žst. Křižanov, úprava AVV</t>
  </si>
  <si>
    <t>PS 03-01-12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</si>
  <si>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</si>
  <si>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</si>
  <si>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</si>
  <si>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</si>
  <si>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</si>
  <si>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</si>
  <si>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t>
  </si>
  <si>
    <t>DODÁVKA UPEVŇOVACÍ SOUPRAVY INFORMAČNÍHO BODU ZAŘÍZENÍ AVV-MIB</t>
  </si>
  <si>
    <t>Položka obsahuje:    
 – dodávka upevňovací soupravy MIB včetně potřebného pomocného materiálu a dopravy do staveništního skladu   
2. Položka neobsahuje:   
 X    
3. Způsob měření:    
Udává se počet kusů kompletní konstrukce nebo práce.</t>
  </si>
  <si>
    <t>D.1.1.2</t>
  </si>
  <si>
    <t>Traťové zabezpečovací zařízení</t>
  </si>
  <si>
    <t xml:space="preserve">  PS 02-01-21</t>
  </si>
  <si>
    <t>Vlkov u Tišnova - Křižanov, definitivní TZZ</t>
  </si>
  <si>
    <t>PS 02-01-21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</si>
  <si>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</si>
  <si>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</si>
  <si>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</si>
  <si>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</si>
  <si>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</si>
  <si>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</si>
  <si>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</si>
  <si>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</si>
  <si>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1. Položka obsahuje:  
 – veškeré příslušenství  
2. Položka neobsahuje:  
 X  
3. Způsob měření:  
Udává se počet kusů kompletní konstrukce nebo práce.</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</si>
  <si>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</si>
  <si>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</si>
  <si>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</si>
  <si>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</si>
  <si>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742F13</t>
  </si>
  <si>
    <t>KABEL NN NEBO VODIČ JEDNOŽÍLOVÝ CU S PLASTOVOU IZOLACÍ OD 25 DO 50 MM2</t>
  </si>
  <si>
    <t>1. Položka obsahuje:  
 – manipulace a uložení kabelu (do země, chráničky, kanálu, na rošty, na TV a pod.)  
2. Položka neobsahuje:  
 – příchytky, spojky, koncovky, chráničky apod.  
3. Způsob měření:  
Měří se metr délkový.</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</si>
  <si>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</si>
  <si>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</si>
  <si>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</si>
  <si>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</si>
  <si>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</si>
  <si>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</si>
  <si>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</si>
  <si>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</si>
  <si>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</si>
  <si>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</si>
  <si>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</si>
  <si>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</si>
  <si>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75C541</t>
  </si>
  <si>
    <t>STOŽÁROVÉ NÁVĚSTIDLO TŘÍSVĚTLOVÉ OBOUSMĚRNÉ - DODÁVKA</t>
  </si>
  <si>
    <t>1. Položka obsahuje:  
 – dodávka stožárového návěstidla třísvětlového obousměrného podle jeho typu a potřebného pomocného materiálu a dopravy do staveništního skladu  
 – dodávku stožárového návěstidla třísvětlového obousměrného včetně pomocného materiálu, dopravu do místa určení  
2. Položka neobsahuje:  
 X  
3. Způsob měření:  
Udává se počet kusů kompletní konstrukce nebo práce.</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</si>
  <si>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</si>
  <si>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</si>
  <si>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</si>
  <si>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</si>
  <si>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</si>
  <si>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</si>
  <si>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</si>
  <si>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</si>
  <si>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</si>
  <si>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</si>
  <si>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</si>
  <si>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</si>
  <si>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</si>
  <si>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</si>
  <si>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</si>
  <si>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</si>
  <si>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</si>
  <si>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</si>
  <si>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</si>
  <si>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</si>
  <si>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</si>
  <si>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</si>
  <si>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</si>
  <si>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</si>
  <si>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36</t>
  </si>
  <si>
    <t>37</t>
  </si>
  <si>
    <t>38</t>
  </si>
  <si>
    <t>39</t>
  </si>
  <si>
    <t>40</t>
  </si>
  <si>
    <t>75E177</t>
  </si>
  <si>
    <t>PŘEZKOUŠENÍ A REGULACE AUTOMATICKÉHO BLOKU A KOLEJOVÝCH OBVODŮ PRO JEDNU TRATOVOU KOLEJ V JEDNOM SMĚRU</t>
  </si>
  <si>
    <t>1. Položka obsahuje:  
 – regulování kolejových izolovaných obvodů  
 – zkoušení a regulace kódování za 1 kolejový obvod  
 – příprava a provedení celkových zkoušek návěstních bodů, přejezdů a závislosti mezi autoblokem a standartním zab.zař.  
 – kompletní přezkoušení a regulaci  
2. Položka neobsahuje:  
 X  
3. Způsob měření:  
Udává se počet kusů kompletní konstrukce nebo práce.</t>
  </si>
  <si>
    <t>41</t>
  </si>
  <si>
    <t>42</t>
  </si>
  <si>
    <t>43</t>
  </si>
  <si>
    <t>75IG11</t>
  </si>
  <si>
    <t>TYČ UZEMŇOVACÍ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</si>
  <si>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</si>
  <si>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44</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</si>
  <si>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</si>
  <si>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</si>
  <si>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</si>
  <si>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990</t>
  </si>
  <si>
    <t>Likvidace odpadů vč. dopravy</t>
  </si>
  <si>
    <t>45</t>
  </si>
  <si>
    <t>R015113</t>
  </si>
  <si>
    <t>901</t>
  </si>
  <si>
    <t>NEOCEŇOVAT - POPLATKY ZA LIKVIDACI ODPADŮ NEKONTAMINOVANÝCH - 17 05 04 VYTĚŽENÉ ZEMINY A HORNINY - III. TŘÍDA TĚŽITELNOSTI VČETNĚ DOPRAVY</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</si>
  <si>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</si>
  <si>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</si>
  <si>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</si>
  <si>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46</t>
  </si>
  <si>
    <t>R015140</t>
  </si>
  <si>
    <t>NEOCEŇOVAT - POPLATKY ZA LIKVIDACI ODPADŮ NEKONTAMINOVANÝCH - 17 01 01 BETON Z DEMOLIC OBJEKTŮ, ZÁKLADŮ TV, KŮLY A SLOUPY VČETNĚ DOPRAVY</t>
  </si>
  <si>
    <t>47</t>
  </si>
  <si>
    <t>R015230</t>
  </si>
  <si>
    <t>NEOCEŇOVAT - POPLATKY ZA LIKVIDACI ODPADŮ NEKONTAMINOVANÝCH - 16 02 14 TRAFO BEZ NÁPLNĚ PCB A ŠKODLIVIN VČETNĚ DOPRAVY</t>
  </si>
  <si>
    <t>Evidenční položka     
Výzisk - přebírá Správa železnic</t>
  </si>
  <si>
    <t>48</t>
  </si>
  <si>
    <t>R015510</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</si>
  <si>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</si>
  <si>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</si>
  <si>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49</t>
  </si>
  <si>
    <t xml:space="preserve">  PS 02-01-22</t>
  </si>
  <si>
    <t>Vlkov u Tišnova - Křižanov, provizorní TZZ</t>
  </si>
  <si>
    <t>PS 02-01-22</t>
  </si>
  <si>
    <t>75A238</t>
  </si>
  <si>
    <t>ZATAŽENÍ A SPOJKOVÁNÍ KABELŮ SE STÍNĚNÍM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</si>
  <si>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</si>
  <si>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</si>
  <si>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</si>
  <si>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</si>
  <si>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</si>
  <si>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</si>
  <si>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</si>
  <si>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</si>
  <si>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</si>
  <si>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</si>
  <si>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</si>
  <si>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</si>
  <si>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</si>
  <si>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</si>
  <si>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</si>
  <si>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</si>
  <si>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</si>
  <si>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</si>
  <si>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</si>
  <si>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</si>
  <si>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</si>
  <si>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</si>
  <si>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</si>
  <si>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</si>
  <si>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</si>
  <si>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02-01-23</t>
  </si>
  <si>
    <t>Vlkov u Tišnova - Křižanov, úprava AVV</t>
  </si>
  <si>
    <t>PS 02-01-23</t>
  </si>
  <si>
    <t>75C771</t>
  </si>
  <si>
    <t>INFORMAČNÍ BOD AVV - DODÁVKA</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</si>
  <si>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</si>
  <si>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D.1.2.10</t>
  </si>
  <si>
    <t>DOZ</t>
  </si>
  <si>
    <t xml:space="preserve">  PS 02-04-51</t>
  </si>
  <si>
    <t>Vlkov u Tišnova - Křižanov, DDTS ŽDC</t>
  </si>
  <si>
    <t>PS 02-04-51</t>
  </si>
  <si>
    <t>747703</t>
  </si>
  <si>
    <t>ZKUŠEBNÍ PROVOZ</t>
  </si>
  <si>
    <t>Technická specifikace položky odpovídá příslušné cenové soustavě.</t>
  </si>
  <si>
    <t>747704</t>
  </si>
  <si>
    <t>ZAŠKOLENÍ OBSLUHY</t>
  </si>
  <si>
    <t>75O945</t>
  </si>
  <si>
    <t>DDTS ŽDC, INTEGRACE OSV DO SERVERŮ A KLIENTŮ DDTS ŽDC</t>
  </si>
  <si>
    <t>75O947</t>
  </si>
  <si>
    <t>DDTS ŽDC, INTEGRACE OSV DO INK DDTS ŽDC</t>
  </si>
  <si>
    <t>75O949</t>
  </si>
  <si>
    <t>DDTS ŽDC, INTEGRACE PZTS DO SERVERŮ A KLIENTŮ DDTS ŽDC</t>
  </si>
  <si>
    <t>75O94B</t>
  </si>
  <si>
    <t>DDTS ŽDC, INTEGRACE PZTS DO INK DDTS ŽDC</t>
  </si>
  <si>
    <t>75O94I</t>
  </si>
  <si>
    <t>DDTS ŽDC, INTEGRACE OSE DO SERVERŮ A KLIENTŮ DDTS ŽDC</t>
  </si>
  <si>
    <t>75O94L</t>
  </si>
  <si>
    <t>DDTS ŽDC, INTEGRACE ROZ DO SERVERŮ A KLIENTŮ DDTS ŽDC</t>
  </si>
  <si>
    <t>75O94M</t>
  </si>
  <si>
    <t>DDTS ŽDC, INTEGRACE ROZ DO INK DDTS ŽDC</t>
  </si>
  <si>
    <t>75O94N</t>
  </si>
  <si>
    <t>DDTS ŽDC, INTEGRACE ZPDP DO SERVERŮ A KLIENTŮ DDTS ŽDC</t>
  </si>
  <si>
    <t>75O94Q</t>
  </si>
  <si>
    <t>DDTS ŽDC, INTEGRACE KAM DO SERVERŮ A KLIENTŮ DDTS ŽDC</t>
  </si>
  <si>
    <t>75O94S</t>
  </si>
  <si>
    <t>DDTS ŽDC, INTEGRACE KAM DO INK DDTS ŽDC</t>
  </si>
  <si>
    <t>75O94U</t>
  </si>
  <si>
    <t>DDTS ŽDC, INTEGRACE AKTIVNÍHO PRVKU PŘENOSOVÉHO SYSTÉMU LTDS DO SERVERŮ A KLIENTŮ DDTS ŽDC</t>
  </si>
  <si>
    <t>75O94V</t>
  </si>
  <si>
    <t>DDTS ŽDC, INTEGRACE AKTIVNÍHO PRVKU PŘENOSOVÉHO SYSTÉMU LTDS DO INK DDTS ŽDC</t>
  </si>
  <si>
    <t>75O94W</t>
  </si>
  <si>
    <t>DDTS ŽDC, INTEGRACE ISC DO SERVERŮ A KLIENTŮ DDTS ŽDC</t>
  </si>
  <si>
    <t>75O94Y</t>
  </si>
  <si>
    <t>DDTS ŽDC, INTEGRACE ISC DO INK DDTS ŽDC</t>
  </si>
  <si>
    <t>75O94Z</t>
  </si>
  <si>
    <t>DDTS ŽDC, INTEGRACE NAPÁJECÍHO ZDROJE DO SERVERŮ A KLIENTŮ DDTS ŽDC</t>
  </si>
  <si>
    <t>75O951</t>
  </si>
  <si>
    <t>DDTS ŽDC, INTEGRACE NAPÁJECÍHO ZDROJE DO INK DDTS ŽDC</t>
  </si>
  <si>
    <t>75O952</t>
  </si>
  <si>
    <t>DDTS ŽDC, INTEGRACE VYT DO SERVERŮ A KLIENTŮ DDTS ŽDC</t>
  </si>
  <si>
    <t>75O953</t>
  </si>
  <si>
    <t>DDTS ŽDC, INTEGRACE VYT DO INK DDTS ŽDC</t>
  </si>
  <si>
    <t>75O956</t>
  </si>
  <si>
    <t>DDTS ŽDC, INTEGRACE KLIMATIZAČNÍ NEBO VZT JEDNOTKY DO SERVERŮ A KLIENTŮ DDTS ŽDC</t>
  </si>
  <si>
    <t>75O957</t>
  </si>
  <si>
    <t>DDTS ŽDC, INTEGRACE KLIMATIZAČNÍ NEBO VZT JEDNOTKY DO INK DDTS ŽDC</t>
  </si>
  <si>
    <t>75O958</t>
  </si>
  <si>
    <t>DDTS ŽDC, INTEGRACE EE DO SERVERŮ A KLIENTŮ DDTS ŽDC</t>
  </si>
  <si>
    <t>75O95C</t>
  </si>
  <si>
    <t>DDTS ŽDC, INTEGRACE EE DO INK DDTS ŽDC</t>
  </si>
  <si>
    <t>75O95Z</t>
  </si>
  <si>
    <t>DDTS ŽDC, ZÁVĚREČNÁ ZKOUŠKA</t>
  </si>
  <si>
    <t>R75O94K</t>
  </si>
  <si>
    <t>DDTS ŽDC, INTEGRACE OSE DO INK DDTS ŽDC</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</si>
  <si>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</si>
  <si>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R75O94P</t>
  </si>
  <si>
    <t>DDTS ŽDC, INTEGRACE ZPDP DO INK DDTS ŽDC</t>
  </si>
  <si>
    <t>1. Položka obsahuje:  - SW integraci jedné ústředny ZPDP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náklady na mzdy - programátorské práce včetně potřebného vybavení 2. Položka neobsahuje:  X 3. Způsob měření: Udává se počet kusů ústředen ZPDP do dvaceti čidel.</t>
  </si>
  <si>
    <t>D.1.2.2</t>
  </si>
  <si>
    <t>Rozhlasové zařízení</t>
  </si>
  <si>
    <t xml:space="preserve">  PS 02-02-21</t>
  </si>
  <si>
    <t>Vlkov u Tišnova - Křižanov, rozhlasové zařízení na zastávkách</t>
  </si>
  <si>
    <t>PS 02-02-21</t>
  </si>
  <si>
    <t>13273</t>
  </si>
  <si>
    <t>HLOUBENÍ RÝH ŠÍŘ DO 2M PAŽ I NEPAŽ TŘ. I</t>
  </si>
  <si>
    <t>Osová Bítýška: 
1. nástupiště: 100=100.000 [A] 
2. nástupiště: 100=100.000 [B] 
Ořechov: 
1. nástupiště: 100=100.000 [C] 
2. nástupiště: 100=100.000 [D] 
šířka: 0,3=0.300 [E] 
hloubka: 0,6=0.600 [F] 
celkem: (a+b+c+d)*e*f=72.000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</si>
  <si>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</si>
  <si>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Osová Bítýška: 
1. nástupiště: 100=100.000 [A] 
2. nástupiště: 100=100.000 [B] 
Ořechov: 
1. nástupiště: 100=100.000 [C] 
2. nástupiště: 100=100.000 [D] 
šířka: 0,3=0.300 [E] 
hloubka: 0,5=0.500 [F] 
celkem: (a+b+c+d)*e*f=60.000 [G]</t>
  </si>
  <si>
    <t>702111</t>
  </si>
  <si>
    <t>KABELOVÝ ŽLAB ZEMNÍ VČETNĚ KRYTU SVĚTLÉ ŠÍŘKY DO 120 MM</t>
  </si>
  <si>
    <t>Osová Bítýška: 
1. nástupiště: 100=100.000 [A] 
2. nástupiště: 100=100.000 [B] 
Ořechov: 
1. nástupiště: 100=100.000 [C] 
2. nástupiště: 100=100.000 [D] 
celkem: a+b+c+d=400.000 [E]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</si>
  <si>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</si>
  <si>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</si>
  <si>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</si>
  <si>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</si>
  <si>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</si>
  <si>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</si>
  <si>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741171</t>
  </si>
  <si>
    <t>KRABICE (ROZVODKA) INSTALAČNÍ KABELOVÁ VE VYŠŠÍM KRYTÍ - MIN. IP 44 VČETNĚ PRŮCHODEK PRÁZDNÁ</t>
  </si>
  <si>
    <t>Osová Bítýška: 
2=2.000 [A] 
Ořechov: 
2=2.000 [B] 
celkem: a+b=4.000 [C]</t>
  </si>
  <si>
    <t>1. Položka obsahuje:  
 – přípravu podkladu pro osazení  
 – veškerý materiál a práce pro upevnění nebo uchycení krabice  
2. Položka neobsahuje:  
 X  
3. Způsob měření:  
Udává se počet kusů kompletní konstrukce nebo práce.</t>
  </si>
  <si>
    <t>75IF21</t>
  </si>
  <si>
    <t>ROZPOJOVACÍ SVORKOVNICE 2/10, 2/8</t>
  </si>
  <si>
    <t>Osová Bítýška: 
definitivní: 2x3 žíly = 6 == 1=1.000 [A] 
Ořechov: 
definitivní: 2x3 žíly = 6 == 1=1.000 [B] 
a+b=2.000 [C]</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</si>
  <si>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</si>
  <si>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</si>
  <si>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</si>
  <si>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75IF41</t>
  </si>
  <si>
    <t>MONTÁŽNÍ RÁM DO 10+1</t>
  </si>
  <si>
    <t>75IF4X</t>
  </si>
  <si>
    <t>MONTÁŽNÍ RÁM DO 10+1 - MONTÁŽ</t>
  </si>
  <si>
    <t>75IFA1</t>
  </si>
  <si>
    <t>NOSNÍK BLESKOJISTEK</t>
  </si>
  <si>
    <t>75IFB1</t>
  </si>
  <si>
    <t>BLESKOJISTKA</t>
  </si>
  <si>
    <t>Osová Bítýška: 
definitivní: 2x3 žíly = 6=6.000 [A] 
Ořechov: 
definitivní: 2x3 žíly = 6=6.000 [B] 
a+b=12.000 [C]</t>
  </si>
  <si>
    <t>75IFBX</t>
  </si>
  <si>
    <t>BLESKOJISTKA - MONTÁŽ</t>
  </si>
  <si>
    <t>75IH11</t>
  </si>
  <si>
    <t>UKONČENÍ KABELU CELOPLASTOVÉHO BEZ PANCÍŘE DO 40 ŽIL</t>
  </si>
  <si>
    <t>definitivní: 
1. nástupiště: 1=1.000 [A] 
2. nástupiště: 1=1.000 [B] 
celkem: 2(a+b)=2.000 [C]</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</si>
  <si>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</si>
  <si>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75IH91</t>
  </si>
  <si>
    <t>UKONČENÍ KABELU ŠTÍTEK KABELOVÝ</t>
  </si>
  <si>
    <t>def. 2x2 větve = 4=4.000 [A]</t>
  </si>
  <si>
    <t>75IH9X</t>
  </si>
  <si>
    <t>UKONČENÍ KABELU ŠTÍTEK KABELOVÝ - MONTÁŽ</t>
  </si>
  <si>
    <t>def. 2x2 větve = 2*2=4.000 [A]</t>
  </si>
  <si>
    <t>75J311</t>
  </si>
  <si>
    <t>KABEL SDĚLOVACÍ PRO STRUKTUROVANOU KABELÁŽ UTP</t>
  </si>
  <si>
    <t>Osová Bítýška: 
délka: 0,02=0.020 [A] 
páry: 4=4.000 [B] 
celkem: a*b=0.080 [C] 
Ořechov 
délka: 0,02=0.020 [D] 
páry: 4=4.000 [E] 
celkem: d*e=0.080 [F] 
f+c=0.160 [G]</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</si>
  <si>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</si>
  <si>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</si>
  <si>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</si>
  <si>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</si>
  <si>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</si>
  <si>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</si>
  <si>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2x zastávka == 2=2.000 [A]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</si>
  <si>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</si>
  <si>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</si>
  <si>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</si>
  <si>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</si>
  <si>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75L141</t>
  </si>
  <si>
    <t>ROZHLASOVÝ OVLÁDACÍ PRVEK OVLÁDACÍ PULT ROZHLASU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</si>
  <si>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</si>
  <si>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75L14X</t>
  </si>
  <si>
    <t>ROZHLASOVÝ OVLÁDACÍ PRVEK - MONTÁŽ</t>
  </si>
  <si>
    <t>75L161</t>
  </si>
  <si>
    <t>ROZHLASOVÉ PŘÍSLUŠENSTVÍ - KONZOLA PRO REPRODUKTOR</t>
  </si>
  <si>
    <t>definitivní: 10+13=23.000 [B]</t>
  </si>
  <si>
    <t>75L163</t>
  </si>
  <si>
    <t>ROZHLASOVÉ PŘÍSLUŠENSTVÍ - ROZVODNÁ KRABICE PRO ROZHLAS</t>
  </si>
  <si>
    <t>75L16X</t>
  </si>
  <si>
    <t>ROZHLASOVÉ PŘÍSLUŠENSTVÍ - MONTÁŽ</t>
  </si>
  <si>
    <t>krabice: 23=23.000 [A] 
konzole: 23=23.000 [B] 
celkem: a+b=46.000 [C]</t>
  </si>
  <si>
    <t>75L172</t>
  </si>
  <si>
    <t>REPRODUKTOR VENKOVNÍ SMĚROVÝ S NASTAVITELNÝM VÝKONEM</t>
  </si>
  <si>
    <t>zast. Osová Bítýška: 
1. nástupiště: 5=5.000 [A] 
2. nástupiště: 5=5.000 [B] 
celkem: a+b=10.000 [C] 
zast. Ořechov: 
1. nást: 6=6.000 [D] 
2. nást: 7=7.000 [E] 
celkem: d+e=13.000 [F] 
celkem celkem: f+c=23.000 [G]</t>
  </si>
  <si>
    <t>75L17X</t>
  </si>
  <si>
    <t>REPRODUKTOR VENKOVNÍ - MONTÁŽ</t>
  </si>
  <si>
    <t>75L191</t>
  </si>
  <si>
    <t>KABEL SILOVÝ PRO ROZHLAS PRŮMĚRU DO 1,5 MM2</t>
  </si>
  <si>
    <t>kmžíla</t>
  </si>
  <si>
    <t>Osová Bítýška: 
1. nástupiště: 120=120.000 [A] 
2. nástupiště: 140=140.000 [B] 
Ořechov:: 
1. nástupiště: 150=150.000 [C] 
2. nástupiště: 170=170.000 [D] 
celkem: ((a+b+c+d)/1000)*3=1.740 [E]</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</si>
  <si>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</si>
  <si>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</si>
  <si>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</si>
  <si>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</si>
  <si>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</si>
  <si>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</si>
  <si>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</si>
  <si>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</si>
  <si>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</si>
  <si>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</si>
  <si>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</si>
  <si>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75L3ED</t>
  </si>
  <si>
    <t>SW MODUL DÁLKOVÉ HLÁŠENÍ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</si>
  <si>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</si>
  <si>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Poplatky za skládky</t>
  </si>
  <si>
    <t>R015112</t>
  </si>
  <si>
    <t>NEOCEŇOVAT - POPLATKY ZA LIKVIDACI ODPADŮ NEKONTAMINOVANÝCH - 17 05 04 VYTĚŽENÉ ZEMINY A HORNINY - II. TŘÍDA TĚŽITELNOSTI VČETNĚ DOPRAVY</t>
  </si>
  <si>
    <t>R015120</t>
  </si>
  <si>
    <t>NEOCEŇOVAT - POPLATKY ZA LIKVIDACI ODPADŮ NEKONTAMINOVANÝCH - 17 01 07 STAVEBNÍ A DEMOLIČNÍ SUŤ VČETNĚ DOPRAVY</t>
  </si>
  <si>
    <t>R015310</t>
  </si>
  <si>
    <t>NEOCEŇOVAT - POPLATKY ZA LIKVIDACI ODPADŮ NEKONTAMINOVANÝCH - 16 02 14 ELEKTROŠROT (VYŘAZENÁ ELEKTRICKÁ ZAŘÍZENÍ A PŘÍSTROJE), VČETNĚ DOPRAVY</t>
  </si>
  <si>
    <t>R015840</t>
  </si>
  <si>
    <t>NEOCEŇOVAT - POPLATKY ZA LIKVIDACI ODPADŮ NEKONTAMINOVANÝCH - 17 04 01 - ODPAD MĚDI A JEJÍCH SLITIN, VČETNĚ DOPRAVY</t>
  </si>
  <si>
    <t>Evidenční položka     
Druhotná surovina - výkup</t>
  </si>
  <si>
    <t>R015890</t>
  </si>
  <si>
    <t>NEOCEŇOVAT - POPLATKY ZA LIKVIDACI ODPADŮ NEKONTAMINOVANÝCH - 17 04 11 - KABELY A VODIČE BEZ NEBEZPEČNÝCH LÁTEK, VČETNĚ DOPRAVY</t>
  </si>
  <si>
    <t>R015910</t>
  </si>
  <si>
    <t>NEOCEŇOVAT - POPLATKY ZA LIKVIDACI ODPADŮ NEKONTAMINOVANÝCH - 15 01 02 - OBALY PLASTOVÉ, VČETNĚ DOPRAVY</t>
  </si>
  <si>
    <t>R015920</t>
  </si>
  <si>
    <t>NEOCEŇOVAT - POPLATKY ZA LIKVIDACI ODPADŮ NEKONTAMINOVANÝCH - 15 01 01 - OBALY PAPÍROVÉ, VČETNĚ DOPRAVY</t>
  </si>
  <si>
    <t>D.1.2.4</t>
  </si>
  <si>
    <t>Elektrická požární a zabezpečovací signalizace</t>
  </si>
  <si>
    <t xml:space="preserve">  PS 02-02-41</t>
  </si>
  <si>
    <t>Vlkov u Tišnova - Křižanov, PZTS na zastávkách</t>
  </si>
  <si>
    <t>PS 02-02-41</t>
  </si>
  <si>
    <t>703521</t>
  </si>
  <si>
    <t>ELEKTROINSTALAČNÍ LIŠTA S FUN NÍ ODOLNOSTÍ PŘI POŽÁRU ŠÍŘKY DO 30 MM</t>
  </si>
  <si>
    <t>1. Položka obsahuje:  
– přípravu podkladu pro osazení  
2. Položka neobsahuje:  
X  
3. Způsob měření:  
Měří se metr délkový.</t>
  </si>
  <si>
    <t>742G11</t>
  </si>
  <si>
    <t>KABEL NN DVOU- A TŘÍŽÍLOVÝ CU S PLASTOVOU IZOLACÍ DO 2,5 MM2</t>
  </si>
  <si>
    <t>75J321</t>
  </si>
  <si>
    <t>KABEL SDĚLOVACÍ PRO STRUKTUROVANOU KABELÁŽ FTP/STP</t>
  </si>
  <si>
    <t>75J32X</t>
  </si>
  <si>
    <t>KABEL SDĚLOVACÍ PRO STRUKTUROVANOU KABELÁŽ FTP/STP - MONTÁŽ</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</si>
  <si>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</si>
  <si>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</si>
  <si>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</si>
  <si>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</si>
  <si>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</si>
  <si>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</si>
  <si>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</si>
  <si>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</si>
  <si>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</si>
  <si>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</si>
  <si>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</si>
  <si>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</si>
  <si>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</si>
  <si>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</si>
  <si>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</si>
  <si>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</si>
  <si>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</si>
  <si>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75O561</t>
  </si>
  <si>
    <t>EZS, ROZVODNÁ KRABICE</t>
  </si>
  <si>
    <t>75O56X</t>
  </si>
  <si>
    <t>EZS, ROZVODNÁ KRABICE - MONTÁŽ</t>
  </si>
  <si>
    <t>75O571</t>
  </si>
  <si>
    <t>EZS, MAGNETICKÝ KONTAKT PLASTOVÝ - LEHKÉ PROVEDENÍ</t>
  </si>
  <si>
    <t>75O57X</t>
  </si>
  <si>
    <t>EZS, MAGNETICKÝ KONTAKT - MONTÁŽ</t>
  </si>
  <si>
    <t>75O581</t>
  </si>
  <si>
    <t>EZS, PROSTOROVÝ DETEKTOR PIR</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</si>
  <si>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</si>
  <si>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</si>
  <si>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</si>
  <si>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</si>
  <si>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</si>
  <si>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</si>
  <si>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</si>
  <si>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</si>
  <si>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</si>
  <si>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</si>
  <si>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</si>
  <si>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</si>
  <si>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</si>
  <si>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</si>
  <si>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</si>
  <si>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</si>
  <si>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75O5M2</t>
  </si>
  <si>
    <t>EZS, SIRÉNA VENKOVNÍ</t>
  </si>
  <si>
    <t>75O5MX</t>
  </si>
  <si>
    <t>EZS, SIRÉNA - MONTÁŽ</t>
  </si>
  <si>
    <t>75O5N1</t>
  </si>
  <si>
    <t>EZS, KLIENTSKÉ PRACOVIŠTĚ</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</si>
  <si>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</si>
  <si>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</si>
  <si>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</si>
  <si>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</si>
  <si>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</si>
  <si>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</si>
  <si>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</si>
  <si>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</si>
  <si>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</si>
  <si>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</si>
  <si>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</si>
  <si>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</si>
  <si>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</si>
  <si>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</si>
  <si>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</si>
  <si>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</si>
  <si>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 xml:space="preserve">  PS 02-02-42</t>
  </si>
  <si>
    <t>Vlkov u Tišnova - Křižanov, kamerový systém na zastávkách</t>
  </si>
  <si>
    <t>PS 02-02-42</t>
  </si>
  <si>
    <t>0</t>
  </si>
  <si>
    <t>Všeobecné konstrukce a práce</t>
  </si>
  <si>
    <t>R029611</t>
  </si>
  <si>
    <t>OSTATNÍ POŽADAVKY - ODBORNÝ DOZOR SPRÁVCE</t>
  </si>
  <si>
    <t>zahrnuje veškeré náklady spojené s objednatelem požadovaným dozorem</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</si>
  <si>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</si>
  <si>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</si>
  <si>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</si>
  <si>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</si>
  <si>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Osová Bítýška: 
délka: 150=150.000 [A] 
Ořechov 
délka: 120=120.000 [E] 
celkem: a+e=270.000 [I]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</si>
  <si>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</si>
  <si>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</si>
  <si>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</si>
  <si>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</si>
  <si>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</si>
  <si>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</si>
  <si>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</si>
  <si>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</si>
  <si>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</si>
  <si>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</si>
  <si>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</si>
  <si>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</si>
  <si>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</si>
  <si>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</si>
  <si>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</si>
  <si>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</si>
  <si>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</si>
  <si>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</si>
  <si>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</si>
  <si>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</si>
  <si>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</si>
  <si>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</si>
  <si>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</si>
  <si>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75IEE2</t>
  </si>
  <si>
    <t>OPTICKÝ ROZVADĚČ 19" PROVEDENÍ 24 VLÁKEN</t>
  </si>
  <si>
    <t>75IEEX</t>
  </si>
  <si>
    <t>OPTICKÝ ROZVADĚČ 19" PROVEDENÍ - MONTÁŽ</t>
  </si>
  <si>
    <t>75IH61</t>
  </si>
  <si>
    <t>UKONČENÍ KABELU OPTICKÉHO DO 12 VLÁKEN</t>
  </si>
  <si>
    <t>75IK11</t>
  </si>
  <si>
    <t>MĚŘENÍ STÁVAJÍCÍHO OPTICKÉHO KABELU</t>
  </si>
  <si>
    <t>VLÁKNO</t>
  </si>
  <si>
    <t>měření pro 4 vlákna na 1 technologickou skříňku. 
4*8=32.000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</si>
  <si>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</si>
  <si>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</si>
  <si>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</si>
  <si>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</si>
  <si>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</si>
  <si>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</si>
  <si>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</si>
  <si>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</si>
  <si>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</si>
  <si>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</si>
  <si>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</si>
  <si>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</si>
  <si>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</si>
  <si>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</si>
  <si>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</si>
  <si>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</si>
  <si>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</si>
  <si>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75K641</t>
  </si>
  <si>
    <t>AKUMULÁTOROVÁ BATERIE DO 2000 VAH - DODÁVKA</t>
  </si>
  <si>
    <t>75K64X</t>
  </si>
  <si>
    <t>AKUMULÁTOROVÁ BATERIE DO 2000 VAH - MONTÁŽ</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</si>
  <si>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</si>
  <si>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</si>
  <si>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</si>
  <si>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</si>
  <si>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</si>
  <si>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</si>
  <si>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</si>
  <si>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</si>
  <si>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75L451</t>
  </si>
  <si>
    <t>KAMEROVÝ SERVER - ZÁZNAMOVÉ ZAŘÍZENÍ, DO 8 KAMER (HW, SW, LICENCE)</t>
  </si>
  <si>
    <t>75L456</t>
  </si>
  <si>
    <t>KAMEROVÝ SERVER - HDD DO 2 TB, PRO PROVOZ 24/7</t>
  </si>
  <si>
    <t>75L45W</t>
  </si>
  <si>
    <t>KAMEROVÝ SERVER - DOPLNĚNÍ ZÁZNAMOVÉHO ZAŘÍZENÍ (HW, SW, LICENCE)</t>
  </si>
  <si>
    <t>75L45X</t>
  </si>
  <si>
    <t>KAMEROVÝ SERVER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</si>
  <si>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</si>
  <si>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</si>
  <si>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</si>
  <si>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</si>
  <si>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</si>
  <si>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</si>
  <si>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</si>
  <si>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</si>
  <si>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</si>
  <si>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</si>
  <si>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</si>
  <si>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</si>
  <si>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</si>
  <si>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</si>
  <si>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</si>
  <si>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</si>
  <si>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</si>
  <si>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</si>
  <si>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</si>
  <si>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</si>
  <si>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</si>
  <si>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75M92X</t>
  </si>
  <si>
    <t>DATOVÁ INFRASTRUKTURA LAN, PRŮMYSLOVÝ RINGSWITCH - MONTÁŽ</t>
  </si>
  <si>
    <t>75M97J</t>
  </si>
  <si>
    <t>PŘEVODNÍK - SFP 1G, STŘEDNÍ DOSAH</t>
  </si>
  <si>
    <t>75M97K</t>
  </si>
  <si>
    <t>PŘEVODNÍK - SFP 1G, KRÁTKÝ DOSAH</t>
  </si>
  <si>
    <t>75M97X</t>
  </si>
  <si>
    <t>PŘEVODNÍK - MONTÁŽ</t>
  </si>
  <si>
    <t>50</t>
  </si>
  <si>
    <t>51</t>
  </si>
  <si>
    <t>52</t>
  </si>
  <si>
    <t>R75L151</t>
  </si>
  <si>
    <t>STOŽÁR (SLOUP) KAMEROVÝ</t>
  </si>
  <si>
    <t>53</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</si>
  <si>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</si>
  <si>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</si>
  <si>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</si>
  <si>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54</t>
  </si>
  <si>
    <t>R75M921</t>
  </si>
  <si>
    <t>DATOVÁ INFRASTRUKTURA LAN, PRŮMYSLOVÝ RINGSWITCH - 19"/1U, LAN-RING, 10x SFP/GE</t>
  </si>
  <si>
    <t>55</t>
  </si>
  <si>
    <t>R75M922</t>
  </si>
  <si>
    <t>DATOVÁ INFRASTRUKTURA LAN, PRŮMYSLOVÝ RINGSWITCH - L2 4X10/100 POE + 2XUPLINK</t>
  </si>
  <si>
    <t>Ostatní konstrukce a práce</t>
  </si>
  <si>
    <t>56</t>
  </si>
  <si>
    <t>R923372</t>
  </si>
  <si>
    <t>TABULKA S TEXTEM „Prostor je střežen kamerovým systémem“ A PIKTOGRAMEM KAMERY</t>
  </si>
  <si>
    <t>1. Položka obsahuje:  
 – dodávku a montáž tabulky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</si>
  <si>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D.1.2.5</t>
  </si>
  <si>
    <t>Dálková, optická, závěsná kabelizace (DK, DOK, ZOK)</t>
  </si>
  <si>
    <t xml:space="preserve">  PS 02-02-51</t>
  </si>
  <si>
    <t>Vlkov u Tišnova - Křižanov, TK</t>
  </si>
  <si>
    <t>PS 02-02-51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</si>
  <si>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</si>
  <si>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</si>
  <si>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</si>
  <si>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</si>
  <si>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</si>
  <si>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</si>
  <si>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2,5*0,5*0,5*16=10,000 [A]</t>
  </si>
  <si>
    <t>14173</t>
  </si>
  <si>
    <t>PROTLAČOVÁNÍ POTRUBÍ Z PLAST HMOT DN DO 200MM</t>
  </si>
  <si>
    <t>položka zahrnuje dodávku protlačovaného potrubí a veškeré pomocné práce (startovací zařízení, startovací a cílová jáma, opěrné a vodící bloky a pod.)</t>
  </si>
  <si>
    <t>4620+1000=5 620,000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</si>
  <si>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</si>
  <si>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</si>
  <si>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</si>
  <si>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(4620+1000)*0,15  
=843,000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</si>
  <si>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</si>
  <si>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</si>
  <si>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</si>
  <si>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</si>
  <si>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</si>
  <si>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</si>
  <si>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</si>
  <si>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</si>
  <si>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</si>
  <si>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</si>
  <si>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</si>
  <si>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</si>
  <si>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</si>
  <si>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</si>
  <si>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</si>
  <si>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</si>
  <si>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</si>
  <si>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703732</t>
  </si>
  <si>
    <t>KABELOVÁ PŘÍCHYTKA S FUN NÍ ODOLNOSTÍ PŘI POŽÁRU PRO ROZSAH UPNUTÍ OD 26 DO 50 MM</t>
  </si>
  <si>
    <t>1. Položka obsahuje:   
 – veškeré zemní práce včetně dodání zásypového materiálu   
2. Položka neobsahuje:   
 X   
3. Způsob měření:   
Měří se metr délkový.</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</si>
  <si>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</si>
  <si>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</si>
  <si>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</si>
  <si>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</si>
  <si>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</si>
  <si>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741831</t>
  </si>
  <si>
    <t>UZEMŇOVACÍ VODIČ NA POVRCHU MĚDĚNÝ DO 120 MM2</t>
  </si>
  <si>
    <t>1. Položka obsahuje:   
 – uchycení vodiče na povrch vč. podpěr, konzol, svorek a pod.   
 – měření, dělení, spojování   
 – nátěr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</si>
  <si>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</si>
  <si>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</si>
  <si>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</si>
  <si>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741932</t>
  </si>
  <si>
    <t>UZEMŇOVACÍ VODIČ V ZEMI MĚDĚNÝ PŘES 120 DO 300 MM2</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</si>
  <si>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</si>
  <si>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</si>
  <si>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</si>
  <si>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</si>
  <si>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</si>
  <si>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</si>
  <si>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</si>
  <si>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</si>
  <si>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</si>
  <si>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</si>
  <si>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75I212</t>
  </si>
  <si>
    <t>KABEL ZEMNÍ DVOUPLÁŠŤOVÝ BEZ PANCÍŘE PRŮMĚRU ŽÍLY 0,6 MM DO 25XN</t>
  </si>
  <si>
    <t>KMČTYŘKA</t>
  </si>
  <si>
    <t>3*0,16+10*0,06=1,080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</si>
  <si>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</si>
  <si>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</si>
  <si>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</si>
  <si>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</si>
  <si>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</si>
  <si>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</si>
  <si>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15*(6,55+4,260+2,04)=192,750 [A]</t>
  </si>
  <si>
    <t>75I32X</t>
  </si>
  <si>
    <t>KABEL ZEMNÍ DVOUPLÁŠŤOVÝ S PANCÍŘEM PRŮMĚRU ŽÍLY 0,8 MM - MONTÁŽ</t>
  </si>
  <si>
    <t>2040+4260+6550=12 850,000 [A]</t>
  </si>
  <si>
    <t>4*(2040+4260+6550)=51 400,000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</si>
  <si>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</si>
  <si>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</si>
  <si>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</si>
  <si>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</si>
  <si>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</si>
  <si>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4*20=80,000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</si>
  <si>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</si>
  <si>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</si>
  <si>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</si>
  <si>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</si>
  <si>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</si>
  <si>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</si>
  <si>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</si>
  <si>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</si>
  <si>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</si>
  <si>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</si>
  <si>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</si>
  <si>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</si>
  <si>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3*4*2=24,000 [A]</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</si>
  <si>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</si>
  <si>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</si>
  <si>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</si>
  <si>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</si>
  <si>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</si>
  <si>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</si>
  <si>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</si>
  <si>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</si>
  <si>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</si>
  <si>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</si>
  <si>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</si>
  <si>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</si>
  <si>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3*4=12,000 [A]</t>
  </si>
  <si>
    <t>75IFAX</t>
  </si>
  <si>
    <t>NOSNÍK BLESKOJISTEK - MONTÁŽ</t>
  </si>
  <si>
    <t>4*3*10=120,000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</si>
  <si>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</si>
  <si>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75IH22</t>
  </si>
  <si>
    <t>UKONČENÍ KABELU CELOPLASTOVÝHO S PANCÍŘEM DO 100 ŽIL</t>
  </si>
  <si>
    <t>75IH31</t>
  </si>
  <si>
    <t>UKONČENÍ KABELU FORMA KABELOVÁ DÉLKY DO 0,5 M DO 5XN</t>
  </si>
  <si>
    <t>75IH41</t>
  </si>
  <si>
    <t>UKONČENÍ KABELU FORMA KABELOVÁ DÉLKY PŘES 0,5 M DO 5XN</t>
  </si>
  <si>
    <t>75IH42</t>
  </si>
  <si>
    <t>UKONČENÍ KABELU FORMA KABELOVÁ DÉLKY PŘES 0,5 M DO 25XN</t>
  </si>
  <si>
    <t>4+4+4+2=14,000 [A]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</si>
  <si>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</si>
  <si>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75II21</t>
  </si>
  <si>
    <t>SPOJKA PRO CELOPLASTOVÉ KABELY S PANCÍŘEM DO 100 ŽIL</t>
  </si>
  <si>
    <t>57</t>
  </si>
  <si>
    <t>75II2X</t>
  </si>
  <si>
    <t>SPOJKA PRO CELOPLASTOVÉ KABELY S PANCÍŘEM - MONTÁŽ</t>
  </si>
  <si>
    <t>58</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</si>
  <si>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</si>
  <si>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</si>
  <si>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</si>
  <si>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59</t>
  </si>
  <si>
    <t>75IJ12</t>
  </si>
  <si>
    <t>MĚŘENÍ JEDNOSMĚRNÉ NA SDĚLOVACÍM KABELU</t>
  </si>
  <si>
    <t>15*4*4=240,000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</si>
  <si>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</si>
  <si>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60</t>
  </si>
  <si>
    <t>75IJ14</t>
  </si>
  <si>
    <t>MĚŘENÍ ÚTLUMU PŘESLECHU NA BLÍZKÉM KONCI NA MÍSTNÍM SDĚL. KABELU ZA 1 ČTYŘKU XN A 1 MĚŘENÝ ÚSEK</t>
  </si>
  <si>
    <t>15*4=60,000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</si>
  <si>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</si>
  <si>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61</t>
  </si>
  <si>
    <t>75IJ15</t>
  </si>
  <si>
    <t>MĚŘENÍ A VYROVNÁNÍ KAPACITNÍCH NEROVNOVÁH NA MÍSTNÍM SDĚLOVACÍM KABELU, KABEL DO 4 KM DÉLKY, 1 ČTYŘKA</t>
  </si>
  <si>
    <t>62</t>
  </si>
  <si>
    <t>75J233</t>
  </si>
  <si>
    <t>KABEL SDĚLOVACÍ PRO VNITŘNÍ POUŽITÍ PŘES 20 PÁRŮ PRŮMĚRU 0,8 MM</t>
  </si>
  <si>
    <t>30*4*0,05=6,000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</si>
  <si>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</si>
  <si>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63</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</si>
  <si>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</si>
  <si>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</si>
  <si>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</si>
  <si>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64</t>
  </si>
  <si>
    <t>75MA11</t>
  </si>
  <si>
    <t>SDĚLOVACÍ TRANSFORMÁTOR NF 600:600 SE 4KV IZOLAČNÍ PEVNOSTÍ</t>
  </si>
  <si>
    <t>4*4=16,000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</si>
  <si>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</si>
  <si>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65</t>
  </si>
  <si>
    <t>75MA1X</t>
  </si>
  <si>
    <t>SDĚLOVACÍ TRANSFORMÁTOR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</si>
  <si>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</si>
  <si>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66</t>
  </si>
  <si>
    <t>75O811</t>
  </si>
  <si>
    <t>PARKOVACÍ SYSTÉM, HLASITÉ DOROZUMÍVÁCÍ ZAŘÍZENÍ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</si>
  <si>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</si>
  <si>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</si>
  <si>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75O81X</t>
  </si>
  <si>
    <t>PARKOVACÍ SYSTÉM, HLASITÉ DOROZUMÍVÁCÍ ZAŘÍZENÍ - MONTÁŽ</t>
  </si>
  <si>
    <t>68</t>
  </si>
  <si>
    <t>R702113</t>
  </si>
  <si>
    <t>KABELOVÝ BETONOVÝ ŽLAB POCHOZÍ VČETNĚ KRYTU</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</si>
  <si>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</si>
  <si>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69</t>
  </si>
  <si>
    <t>R74F331</t>
  </si>
  <si>
    <t>DOHLED SPRÁVCE</t>
  </si>
  <si>
    <t>1. Položka obsahuje:  
 – zajištění pracoviště TDI vč. nájmu pracovníků a použitých mechanismů nutných k výkonu  
2. Položka neobsahuje:  
 X  
3. Způsob měření:  
Udává se čas v hodinách. U velkých celků a žst. dle stavebních postupů 1ks postupu ...10 hod</t>
  </si>
  <si>
    <t>70</t>
  </si>
  <si>
    <t>R75IE41</t>
  </si>
  <si>
    <t>SLOUPEK PRO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</si>
  <si>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</si>
  <si>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71</t>
  </si>
  <si>
    <t>R75IE4X</t>
  </si>
  <si>
    <t>SLOUPEK PRO KOMUNIKÁTOR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</si>
  <si>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</si>
  <si>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72</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</si>
  <si>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</si>
  <si>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</si>
  <si>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</si>
  <si>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</si>
  <si>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73</t>
  </si>
  <si>
    <t>R75IH64</t>
  </si>
  <si>
    <t>PŘEPOJENÍ OKRUHŮ</t>
  </si>
  <si>
    <t>74</t>
  </si>
  <si>
    <t>R75O2F1</t>
  </si>
  <si>
    <t>KABELOVÁ KNIHA - VYHOTOVENÍ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</si>
  <si>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</si>
  <si>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02-02-52</t>
  </si>
  <si>
    <t>Vlkov u Tišnova - Křižanov, DOK a TOK</t>
  </si>
  <si>
    <t>PS 02-02-52</t>
  </si>
  <si>
    <t>13183</t>
  </si>
  <si>
    <t>HLOUBENÍ JAM ZAPAŽ I NEPAŽ TŘ II</t>
  </si>
  <si>
    <t>rezervy DOK 10=10.000 [A] 
spojky na DOK po výrobních dílkách 8 km 2=2.000 [B] 
rezervy TOK 6=6.000 [C] 
odbočná spojka TOK 2=2.000 [D] 
kabelové komory A+B+C+D=20.000 [E] 
výkop 1xM3 1*E=20.000 [F]</t>
  </si>
  <si>
    <t>rezervy DOK 10=10.000 [A] 
spojky na DOK po výrobních dílkách 8 km 2=2.000 [B] 
rezervy TOK 6=6.000 [C] 
odbočná spojka TOK 2=2.000 [D] 
kabelové komory A+B+C+D=20.000 [E]</t>
  </si>
  <si>
    <t>2*30+2*15+2*25+2*15+2*30+2*30+2*30=350.000 [A]</t>
  </si>
  <si>
    <t>výpich 12 vl. z TOK: 
(60+90)=150.000 [A] 
celekm km kabelu A/1000=0.150 [B] 
rezerva 20 % B*1.2=0.180 [C] 
celková délka vláken v km 12*C=2.160 [D]</t>
  </si>
  <si>
    <t>75I812</t>
  </si>
  <si>
    <t>KABEL OPTICKÝ SINGLEMODE DO 36 VLÁKEN</t>
  </si>
  <si>
    <t>propojení do zab.zař.: 
24 vl.(vl. z TOK) 
(2*50+258)=358.000 [A] 
celekm km kabelu A/1000=0.358 [B] 
rezerva 20% B*1,2=0.430 [C] 
celková délka vláken v km 24*C=10.320 [D] 
36 vl.(vl. z DOK) 
(2*50+258)=358.000 [E] 
celekm km kabelu E/1000=0.358 [F] 
rezerva 20% F*1,2=0.430 [G] 
celková délka vláken v km 36*G=15.480 [H] 
36 vl.(vl. z TOK) 
(30)=30.000 [I] 
celekm km kabelu I/1000=0.030 [J] 
rezerva 20% J*1,2=0.036 [K] 
celková délka vláken v km 36*K=1.296 [L] 
Celkem: D+H+L=27.096 [M]</t>
  </si>
  <si>
    <t>75I813</t>
  </si>
  <si>
    <t>KABEL OPTICKÝ SINGLEMODE DO 72 VLÁKEN</t>
  </si>
  <si>
    <t>DOK 72 vl.  
vč. rezerv u mostních objektů a rezrvy 20 % 17428=17 428.000 [A] 
rezervy pro spojky po výrobních délkách 8 km 3*60=180.000 [B] 
celekm km kabelu (A+B)/1000=17.608 [C] 
celková délka vláken v km 72*C=1 267.776 [D] 
DOK 48 vl.  
vč. rezerv u mostních objektů a rezrvy 20 % 1543+3058+4473+8412=17 486.000 [E] 
rezervy pro spojky po výrobních délkách 8 km 1*60=60.000 [F] 
celekm km kabelu (E+F)/1000=17.546 [G] 
celková délka vláken v km 48*G=842.208 [H] 
propojení do zab.zař.: 
72 vl.(vl. z DOK) 
(30)*1,2=36.000 [I] 
celekm km kabelu I/1000=0.036 [J] 
celková délka vláken v km 72*J=2.592 [K] 
Celkem: D+H+K=2 112.576 [L]</t>
  </si>
  <si>
    <t>DOK 72 vl.  
vč. rezerv u mostních objektů a rezrvy 20 % 17428=17 428.000 [A] 
rezervy pro spojky po výrobních délkách 8 km 3*60=180.000 [B] 
celekm m kabelu (A+B)=17 608.000 [C] 
DOK 48 vl.  
vč. rezerv u mostních objektů a rezrvy 20 % 1543+3058+4473+8412=17 486.000 [D] 
rezervy pro spojky po výrobních délkách 8 km 1*60=60.000 [E] 
celekm km kabelu (D+E)=17 546.000 [F] 
výpich 12 vl. z TOK: 
(60+90)=150.000 [G] 
rezerva 20 % G*1.2=180.000 [H] 
propojení do zab.zař.: 
72 vl.(vl. z DOK) 
(30)*1,2=36.000 [I] 
24 vl.(vl. z TOK) 
(2*50+258)*1.2=429.600 [J] 
36 vl.(vl. z DOK) 
(2*50+258)*1.2=429.600 [K] 
36 vl.(vl. z TOK) 
(30)*1,2=36.000 [L] 
Celkem: C+F+H+I+J+K+L=36 265.200 [M]</t>
  </si>
  <si>
    <t>75I81Y</t>
  </si>
  <si>
    <t>KABEL OPTICKÝ SINGLEMODE - DEMONTÁŽ</t>
  </si>
  <si>
    <t>4008+3194+2488+5577=15 267.000 [A]</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</si>
  <si>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</si>
  <si>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75I84X</t>
  </si>
  <si>
    <t>KABEL OPTICKÝ - REZERVA DO 500 MM - MONTÁŽ</t>
  </si>
  <si>
    <t>75I84Y</t>
  </si>
  <si>
    <t>KABEL OPTICKÝ - REZERVA DO 500 MM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</si>
  <si>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</si>
  <si>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75I85X</t>
  </si>
  <si>
    <t>KABEL OPTICKÝ - REZERVA PŘES 500 MM - MONTÁŽ</t>
  </si>
  <si>
    <t>75I85Y</t>
  </si>
  <si>
    <t>KABEL OPTICKÝ - REZERVA PŘES 500 MM - DEMONTÁŽ</t>
  </si>
  <si>
    <t>75ID11</t>
  </si>
  <si>
    <t>PLASTOVÁ ZEMNÍ KOMORA PRO ULOŽENÍ REZERVY</t>
  </si>
  <si>
    <t>rezervy DOK 9=9.000 [A] 
rezervy TOK 6=6.000 [B] 
Celkem: A+B=15.000 [C]</t>
  </si>
  <si>
    <t>75ID1X</t>
  </si>
  <si>
    <t>PLASTOVÁ ZEMNÍ KOMORA PRO ULOŽENÍ REZERVY - MONTÁŽ</t>
  </si>
  <si>
    <t>75ID1Y</t>
  </si>
  <si>
    <t>PLASTOVÁ ZEMNÍ KOMORA PRO ULOŽENÍ REZERVY - DEMONTÁŽ</t>
  </si>
  <si>
    <t>75ID21</t>
  </si>
  <si>
    <t>PLASTOVÁ ZEMNÍ KOMORA PRO ULOŽENÍ SPOJKY</t>
  </si>
  <si>
    <t>spojky na DOK/TOK po výrobních délkách 8 km 3+1=4.000 [A] 
odbočná spojka TOK 2=2.000 [B] 
Celkem: A+B=6.000 [C]</t>
  </si>
  <si>
    <t>75ID2X</t>
  </si>
  <si>
    <t>PLASTOVÁ ZEMNÍ KOMORA PRO ULOŽENÍ SPOJKY - MONTÁŽ</t>
  </si>
  <si>
    <t>75ID2Y</t>
  </si>
  <si>
    <t>PLASTOVÁ ZEMNÍ KOMORA PRO ULOŽENÍ SPOJKY - DEMONTÁŽ</t>
  </si>
  <si>
    <t>75ID31</t>
  </si>
  <si>
    <t>PLASTOVÁ ZEMNÍ KOMORA TĚSNENÍ PRO HDPE TRUBKU DO 40 MM</t>
  </si>
  <si>
    <t>rezervy DOK 9=9.000 [A] 
spojky na DOK po výrobních dílkách 8 km 3=3.000 [B] 
rezervy TOK 6=6.000 [C] 
odbočná spojka TOK 2=2.000 [D] 
kabelové komory A+B+C+D=20.000 [E] 
těsnění pro HDPE 2*E=40.000 [F]</t>
  </si>
  <si>
    <t>75ID3X</t>
  </si>
  <si>
    <t>PLASTOVÁ ZEMNÍ KOMORA TĚSNENÍ PRO HDPE TRUBKU DO 40 MM - MONTÁŽ</t>
  </si>
  <si>
    <t>75IEE1</t>
  </si>
  <si>
    <t>OPTICKÝ ROZVADĚČ 19" PROVEDENÍ DO 12 VLÁKEN</t>
  </si>
  <si>
    <t>2x BTS 2=2.000 [A]</t>
  </si>
  <si>
    <t>75IEE5</t>
  </si>
  <si>
    <t>OPTICKÝ ROZVADĚČ 19" PROVEDENÍ DO 144 VLÁKEN</t>
  </si>
  <si>
    <t>2x žst: 
2x ODF pro DOK ve sděl. 2=2.000 [A] 
2x ODF v SÚ 2=2.000 [B] 
2x ODF pro TOK ve sděl. 2=2.000 [C] 
3x zast 3=3.000 [D] 
Celkem: A+B+C+D=9.000 [E]</t>
  </si>
  <si>
    <t>2x žst: 
2x ODF pro DOK ve sděl. 2=2.000 [A] 
2x ODF v SÚ 2=2.000 [B] 
2x ODF pro TOK ve sděl. 2=2.000 [C] 
3x zast 3=3.000 [D] 
2x BTS 2=2.000 [E] 
Celkem: A+B+C+D+E=11.000 [F]</t>
  </si>
  <si>
    <t>75IH62</t>
  </si>
  <si>
    <t>UKONČENÍ KABELU OPTICKÉHO DO 36 VLÁKEN</t>
  </si>
  <si>
    <t>75IH63</t>
  </si>
  <si>
    <t>UKONČENÍ KABELU OPTICKÉHO DO 72 VLÁKEN</t>
  </si>
  <si>
    <t>DOK 2=2.000 [A] 
TOK 8=8.000 [B] 
72 vl.(vl. z DOK) 2=2.000 [C] 
Celkem: A+B+C=12.000 [D]</t>
  </si>
  <si>
    <t>75II71</t>
  </si>
  <si>
    <t>SPOJKA OPTICKÁ DO 72 VLÁKEN</t>
  </si>
  <si>
    <t>75II7X</t>
  </si>
  <si>
    <t>SPOJKA OPTICKÁ - MONTÁŽ</t>
  </si>
  <si>
    <t>MONTÁŽNÍ MATERIÁL, PŘÍSLUŠENSTVÍ, PŘÍPRAVNÉ PRÁCE</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</si>
  <si>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</si>
  <si>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</si>
  <si>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</si>
  <si>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</si>
  <si>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R75IEEX</t>
  </si>
  <si>
    <t>ZÁSOBNÍK PRO ULOŽENÍ REZERVNÍCH DÉLEK BUFFERŮ - MONTÁŽ</t>
  </si>
  <si>
    <t>R75IEF1</t>
  </si>
  <si>
    <t>ORGANIZÉR PATCHCORDŮ - DODÁVKA</t>
  </si>
  <si>
    <t>R75IEFX</t>
  </si>
  <si>
    <t>ORGANIZÉR PATCHCORDŮ - MONTÁŽ</t>
  </si>
  <si>
    <t>DEMONTÁŽE STÁVAJÍCÍHO SDĚLOVACÍHO ZAŘÍZENÍ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</si>
  <si>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</si>
  <si>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R75IK21</t>
  </si>
  <si>
    <t>MĚŘENÍ KOMPLEXNÍ OPTICKÉHO KABELU</t>
  </si>
  <si>
    <t>DOK 1*72=72.000 [A] 
TOK 4*48=192.000 [B] 
výpichy z TOK 2*12=24.000 [C] 
do SÚ: 
1*72=72.000 [D] 
2*36=72.000 [E] 
1*24=24.000 [F] 
Celkem: A+B+C+D+E+F=456.000 [G]</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</si>
  <si>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</si>
  <si>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</si>
  <si>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 xml:space="preserve">  PS 02-02-53</t>
  </si>
  <si>
    <t>NEOCEŇOVAT - Vlkov u Tišnova - Křižanov, úprava DOK (ČD-T)</t>
  </si>
  <si>
    <t>PS 02-02-53</t>
  </si>
  <si>
    <t>rezervy DOK 6=6.000 [A] 
spojky na DOK po výrobních dílkách 8 km 2=2.000 [B] 
kabelové komory A+B=8.000 [C] 
výkop 1xM3 1*C=8.000 [D]</t>
  </si>
  <si>
    <t>rezervy DOK 6=6.000 [A] 
spojky na DOK po výrobních dílkách 8 km 2=2.000 [B] 
kabelové komory A+B=8.000 [C]</t>
  </si>
  <si>
    <t>60=60.000 [A]</t>
  </si>
  <si>
    <t>DOK 72 vl.  
vč. rezerv u mostních objektů a rezrvy 20 % 5490+5730=11 220.000 [A] 
rezervy pro spojky po výrobních délkách 8 km 2*100=200.000 [B] 
celekm km kabelu (A+B)/1000=11.420 [C] 
celková délka vláken v km 72*C=822.240 [D] 
MOK 48.  
100=100.000 [E] 
celková délka vláken v km (48*E)/1000=4.800 [F] 
Celkem: D+F=827.040 [G]</t>
  </si>
  <si>
    <t>75I819</t>
  </si>
  <si>
    <t>KABEL OPTICKÝ SINGLEMODE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</si>
  <si>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</si>
  <si>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DOK 72 vl.  
vč. rezerv u mostních objektů a rezrvy 20 % 5490+5730-1000=10 220.000 [A] 
rezervy pro spojky po výrobních délkách 8 km 2*100=200.000 [B] 
celekm m kabelu (A+B)=10 420.000 [C] 
DOK 48 vl.  
100=100.000 [D] 
Celkem: C+D=10 520.000 [E]</t>
  </si>
  <si>
    <t>5626+5406=11 032.000 [A]</t>
  </si>
  <si>
    <t>rezervy DOK 6=6.000 [A]</t>
  </si>
  <si>
    <t>spojky na DOK po výrobních délkách 8 km 2=2.000 [A]</t>
  </si>
  <si>
    <t>rezervy DOK 6=6.000 [A] 
spojky na DOK po výrobních dílkách 8 km 2=2.000 [B] 
kabelové komory A+B=8.000 [C] 
těsnění pro HDPE 2*C=16.000 [D]</t>
  </si>
  <si>
    <t>1x žst: 
1x ODF pro DOK 1=1.000 [A]</t>
  </si>
  <si>
    <t>DOK 1=1.000 [A]</t>
  </si>
  <si>
    <t>75II62</t>
  </si>
  <si>
    <t>SPOJKA - ODBOČOVACÍ SOUPRAVA STŘEDNÍ</t>
  </si>
  <si>
    <t>spojky na DOK po výrobních délkách 8 km 3=3.000 [A]</t>
  </si>
  <si>
    <t>R02911</t>
  </si>
  <si>
    <t>ZMĚNA VĚCNÉHO BŘEMENA</t>
  </si>
  <si>
    <t>zahrnuje veškeré náklady spojené s objednatelem požadovanými pracemi</t>
  </si>
  <si>
    <t>R02945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</si>
  <si>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</si>
  <si>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</si>
  <si>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DOK 1*72=72.000 [A] 
MOK 1*48=48.000 [B] 
Celkem: A+B=120.000 [C]</t>
  </si>
  <si>
    <t>DOK 72 vl.  
vč. rezerv u mostních objektů a rezrvy 20 % 5490+5730=11 220.000 [A] 
rezervy pro spojky po výrobních délkách 8 km 2*100=200.000 [B] 
celekm m kabelu (A+B)=11 420.000 [C] 
DOK 48 vl.  
100=100.000 [D] 
Celkem: C+D=11 520.000 [E]</t>
  </si>
  <si>
    <t>D.1.2.6</t>
  </si>
  <si>
    <t>Informační systém pro cestující</t>
  </si>
  <si>
    <t xml:space="preserve">  PS 02-02-61</t>
  </si>
  <si>
    <t>Vlkov u Tišnova - Křižanov, informační zařízení na zastávkách</t>
  </si>
  <si>
    <t>PS 02-02-61</t>
  </si>
  <si>
    <t>13173</t>
  </si>
  <si>
    <t>HLOUBENÍ JAM ZAPAŽ I NEPAŽ TŘ. I</t>
  </si>
  <si>
    <t>3=3.000 [A]</t>
  </si>
  <si>
    <t>Osová Bítýška: 
délka: 80=80.000 [A] 
šířka: 0,4=0.400 [B] 
hloubka:  0,7=0.700 [C] 
celkem: a*b*c=22.400 [D] 
Ořechov 
délka: 80=80.000 [E] 
šířka: 0,4=0.400 [F] 
hloubka:  0,7=0.700 [G] 
celkem: a*b*c=22.400 [H] 
celkem: h+d=44.800 [I]</t>
  </si>
  <si>
    <t>Osová Bítýška: 
délka: 80=80.000 [A] 
šířka: 0,4=0.400 [B] 
hloubka:  0,6=0.600 [C] 
celkem: a*b*c=19.200 [D] 
Ořechov 
délka: 80=80.000 [E] 
šířka: 0,4=0.400 [F] 
hloubka:  0,6=0.600 [G] 
celkem: a*b*c=19.200 [H] 
celkem: h+d=38.400 [I]</t>
  </si>
  <si>
    <t>Osová Bítýška: 
délka: 80=80.000 [A] 
Ořechov 
délka: 80=80.000 [E] 
celkem: a+e=160.000 [I]</t>
  </si>
  <si>
    <t>160</t>
  </si>
  <si>
    <t>75I411</t>
  </si>
  <si>
    <t>KABEL ZEMNÍ DATOVÝ PRŮMĚRU ŽÍLY 0,6 MM DO 4 PÁRŮ</t>
  </si>
  <si>
    <t>Osová Bítýška: 0,100=0.100 [F] 
Ořechov: 0,300=0.300 [G] 
páry: 4=4.000 [D] 
celkem: d*(f+g)=1.600 [E]</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</si>
  <si>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</si>
  <si>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75I41X</t>
  </si>
  <si>
    <t>KABEL ZEMNÍ DATOVÝ PRŮMĚRU ŽÍLY 0,6 MM - MONTÁŽ</t>
  </si>
  <si>
    <t>75L311</t>
  </si>
  <si>
    <t>ODJEZDOVÁ NEBO PŘÍJEZDOVÁ TABULE IS JEDNOSTRANNÁ DO 6-TI ŘÁDKŮ</t>
  </si>
  <si>
    <t>75L32X</t>
  </si>
  <si>
    <t>ODJEZDOVÁ NEBO PŘÍJEZDOVÁ TABULE IS - MONTÁŽ</t>
  </si>
  <si>
    <t>75L3A1</t>
  </si>
  <si>
    <t>INFORMAČNÍ PRVEK, HLASOVÝ MODUL PRO NEVIDOMÉ</t>
  </si>
  <si>
    <t>75L3A7</t>
  </si>
  <si>
    <t>INFORMAČNÍ PRVEK, SLOUP PRO JEDNU INFORMAČNÍ TABULI SE ZASTŘEŠENÍM</t>
  </si>
  <si>
    <t>75L3AX</t>
  </si>
  <si>
    <t>INFORMAČNÍ PRVEK, - MONTÁŽ</t>
  </si>
  <si>
    <t>75L3D4</t>
  </si>
  <si>
    <t>HW PRO ŘÍZENÍ SYSTÉMU MIKRO PC INFORMAČNÍHO SYSTÉMU VE FUNKCI ŘÍDÍCÍ JEDNOTKY</t>
  </si>
  <si>
    <t>75L3DW</t>
  </si>
  <si>
    <t>HW PRO ŘÍZENÍ SYSTÉMU - DOPLNĚNÍ</t>
  </si>
  <si>
    <t>75L3EC</t>
  </si>
  <si>
    <t>SW MODUL DÁLKOVÉHO ŘÍZENÍ TABULÍ (PRO JEDNOTLIVOU STANICI NA TRATI)</t>
  </si>
  <si>
    <t>75L3EE</t>
  </si>
  <si>
    <t>SW MODUL PRO PODPORU HLASOVÉHO MODULU PRO NEVIDOMÉ PRO JEDNOTLIVOU STANICI NA TRATI</t>
  </si>
  <si>
    <t>75L3H7</t>
  </si>
  <si>
    <t>SW PRO ŘÍZENÍ SYSTÉMU (OSTATNÍ SPOLEČNÉ POLOŽKY) - SW DOPLNĚNÍ ŘÍDÍCÍHO SERVERU INFORMAČNÍHO SYSTÉMU</t>
  </si>
  <si>
    <t>75L3I1</t>
  </si>
  <si>
    <t>ZAŠKOLENÍ OBSLUHY NA MÍSTĚ, INSTALACE, DOPRAVA DO 200 KM</t>
  </si>
  <si>
    <t>75L3J1</t>
  </si>
  <si>
    <t>ŠÉFMONTÁŽE, ZKOUŠENÍ, OŽIVENÍ, REVIZE INFORMAČNÍHO SYSTÉMU DO 10 PRVKŮ</t>
  </si>
  <si>
    <t>R75L3C1</t>
  </si>
  <si>
    <t>PŘEVODNÍK RS232/485 S ANTÉNOU DCF (SLOUŽÍ JAKO HLAVNÍ HODINY PRO PC A SYNCHRONIZUJE ČAS V INFORMAČNÍCH TABULÍCH)</t>
  </si>
  <si>
    <t>převodník RS485/IP</t>
  </si>
  <si>
    <t>R75L3CX</t>
  </si>
  <si>
    <t>D.1.2.7</t>
  </si>
  <si>
    <t>Jiné sdělovací zařízení</t>
  </si>
  <si>
    <t xml:space="preserve">  PS 02-02-71</t>
  </si>
  <si>
    <t>Vlkov u Tišnova - Křižanov, sdělovací zařízení na zastávkách</t>
  </si>
  <si>
    <t>PS 02-02-71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</si>
  <si>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</si>
  <si>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</si>
  <si>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</si>
  <si>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703411</t>
  </si>
  <si>
    <t>ELEKTROINSTALAČNÍ TRUBKA PLASTOVÁ VČETNĚ UPEVNĚNÍ A PŘÍSLUŠENSTVÍ DN PRŮMĚRU DO 25 MM</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</si>
  <si>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</si>
  <si>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</si>
  <si>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</si>
  <si>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</si>
  <si>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</si>
  <si>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75JA21</t>
  </si>
  <si>
    <t>ZÁSUVKA DATOVÁ RJ45 POD OMÍTKU</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</si>
  <si>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</si>
  <si>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75JA2X</t>
  </si>
  <si>
    <t>ZÁSUVKA DATOVÁ RJ45 -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</si>
  <si>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</si>
  <si>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75JA51</t>
  </si>
  <si>
    <t>ROZVADĚČ STRUKT. KABELÁŽE, ORGANIZAR-DODÁVKA</t>
  </si>
  <si>
    <t>75JA53</t>
  </si>
  <si>
    <t>ROZVADĚČ STRUKT. KABELÁŽE, PATCHPANEL, 24 ZÁSUVEK, DODÁVKA</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</si>
  <si>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</si>
  <si>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</si>
  <si>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</si>
  <si>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</si>
  <si>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</si>
  <si>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</si>
  <si>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</si>
  <si>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</si>
  <si>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</si>
  <si>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</si>
  <si>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R75JB1X</t>
  </si>
  <si>
    <t>PŘÍSLUŠENSTVÍ DO 19" SKŘÍNĚ (SERVISNÍ ZÁSUVKOVÝ PANEL - 8, UZEMŇOVACÍ SBĚRNICE, VÝSUVNÁ POLICE, VERTIKÁLNÍ KABELOVÝ ŽLAB) VČ. MONTÁŽE</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</si>
  <si>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</si>
  <si>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D.1.2.8</t>
  </si>
  <si>
    <t>Přenosový systém</t>
  </si>
  <si>
    <t xml:space="preserve">  PS 80-02-81</t>
  </si>
  <si>
    <t>Vlkov u Tišnova - Křižanov, přenosové zařízení pro GSM-R</t>
  </si>
  <si>
    <t>PS 80-02-81</t>
  </si>
  <si>
    <t>744622</t>
  </si>
  <si>
    <t>JISTIČ DVOUPÓLOVÝ (1+N, 10 KA) OD 4 DO 10 A</t>
  </si>
  <si>
    <t>1. Položka obsahuje:  
 – veškerý spojovací materiál vč. připojovacího vedení  
 – technický popis viz. projektová dokumentace  
2. Položka neobsahuje:  
 X  
3. Způsob měření:  
Udává se počet kusů kompletní konstrukce nebo práce.</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</si>
  <si>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</si>
  <si>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</si>
  <si>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</si>
  <si>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75M74Y</t>
  </si>
  <si>
    <t>PŘENOSOVÝ SYSTÉM SDH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</si>
  <si>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
  </si>
  <si>
    <t>75M83X</t>
  </si>
  <si>
    <t>PŘENOSOVÝ SYSTÉM, MPLS - MONTÁŽ</t>
  </si>
  <si>
    <t>75M97I</t>
  </si>
  <si>
    <t>PŘEVODNÍK - SFP 1G, DLOUHÝ DOSAH</t>
  </si>
  <si>
    <t>R75E147</t>
  </si>
  <si>
    <t>REKONFIGURACE SÍTÍ TECHLAN, IP TDS, IP GSM-R, INTRANET</t>
  </si>
  <si>
    <t>R75M835</t>
  </si>
  <si>
    <t>PŘENOSOVÝ SYSTÉM, MPLS 1GBE - PE ROUTER AGREGAČNÍ-MODULÁRNÍ 1XRSP + 8XSFP + 8XGE + 8XE1 +2XPWR</t>
  </si>
  <si>
    <t>R75M837</t>
  </si>
  <si>
    <t>PŘENOSOVÝ SYSTÉM, MPLS 1GBE - CE ROUTER AGREGAČNÍ-MODULÁRNÍ 1XRSP + 8XSFP + 8XGE + 8XE1 +2XPWR</t>
  </si>
  <si>
    <t>R75M85X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</si>
  <si>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</si>
  <si>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</si>
  <si>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R75M85Y</t>
  </si>
  <si>
    <t>MEDIAKONVERTOR - DEMONTÁŽ</t>
  </si>
  <si>
    <t>R015240</t>
  </si>
  <si>
    <t>NEOCEŇOVAT - POPLATKY ZA LIKVIDACI ODPADŮ NEKONTAMINOVANÝCH - 20 03 01 SMĚSNÝ KOMUNÁLNÍ ODPAD, VČETNĚ DOPRAVY</t>
  </si>
  <si>
    <t>D.1.3.1</t>
  </si>
  <si>
    <t>DŘT</t>
  </si>
  <si>
    <t xml:space="preserve">  PS 02-03-11</t>
  </si>
  <si>
    <t>BTS Sviny, DŘT vč.doplnění řídicího systému na ED Havlíčkův Brod</t>
  </si>
  <si>
    <t>PS 02-03-11</t>
  </si>
  <si>
    <t>703, 709</t>
  </si>
  <si>
    <t>Všeobecné práce pro silnoproud a slaboproud</t>
  </si>
  <si>
    <t>Název položky odpovídá popisu položky</t>
  </si>
  <si>
    <t>Platí pro BTS Sviny. Dle technické zprávy, příloh č.2.001, 2.002 a  2.003. Technická specifikace položky odpovídá příslušné cenové soustavě.</t>
  </si>
  <si>
    <t>1. Položka obsahuje:    
 – přípravu podkladu pro osazení    
2. Položka neobsahuje:    
 X    
3. Způsob měření:    
Měří se metr délkový.</t>
  </si>
  <si>
    <t>703511</t>
  </si>
  <si>
    <t>ELEKTROINSTALAČNÍ LIŠTA ŠÍŘKY DO 30 MM</t>
  </si>
  <si>
    <t>1. Položka obsahuje:     
 – přípravu podkladu pro osazení     
2. Položka neobsahuje:     
 X     
3. Způsob měření:     
Měří se metr délkový.</t>
  </si>
  <si>
    <t>703513</t>
  </si>
  <si>
    <t>ELEKTROINSTALAČNÍ LIŠTA ŠÍŘKY PŘES 60 MM</t>
  </si>
  <si>
    <t>703751</t>
  </si>
  <si>
    <t>PROTIPOŽÁRNÍ UCPÁVKA POD ROZVADĚČ DO EI 90 MIN.</t>
  </si>
  <si>
    <t>703756</t>
  </si>
  <si>
    <t>PROTIPOŽÁRNÍ TMEL ( TUBA - 1000ML ), DO EI 90 MIN.</t>
  </si>
  <si>
    <t>741</t>
  </si>
  <si>
    <t>Silnoproud - Elektroinstalační materiál, ocelové konstrukce, uzemnění</t>
  </si>
  <si>
    <t>741731</t>
  </si>
  <si>
    <t>DVEŘNÍ KONTAKT</t>
  </si>
  <si>
    <t>1. Položka obsahuje:     
 – zapojení a nastavení přístroje     
2. Položka neobsahuje:     
 X     
3. Způsob měření:     
Udává se počet kusů kompletní konstrukce nebo práce.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</si>
  <si>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</si>
  <si>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</si>
  <si>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</si>
  <si>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</si>
  <si>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R741</t>
  </si>
  <si>
    <t>ELEKTROINSTALAČNÍ MATERIÁL</t>
  </si>
  <si>
    <t>1.Položka obsahuje: Dodávku plastových trubek do pr.25mm - 30m; elektroinstalační lišty do 60mm - 20m;  kabely CYKY 3Jx2,5 - 11m; CYKY O2x6 - 11m; H07V-K1/16 - 5m; JYTY O2x1 - 11m;  UTP/FTP cat.5E - 20m; J-WH 2x1 G50/125 - 10m; kabel SYKFY 4x2x0,5 - 11m; kabel SYKFY 10x2x0,5 - 52m  vč.. příslušenství a pomocného materiálu, vyhotovení a dodání atestu. Dále obsahuje cenu za pom. mechanismy včetně všech ostatních vedlejších nákladů.</t>
  </si>
  <si>
    <t>742, 743</t>
  </si>
  <si>
    <t>Silnoproud - Silnoprudé rozvody</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</si>
  <si>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</si>
  <si>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</si>
  <si>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</si>
  <si>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</si>
  <si>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</si>
  <si>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742J11</t>
  </si>
  <si>
    <t>OPTICKÝ KABEL MULTIMOD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</si>
  <si>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</si>
  <si>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742J14</t>
  </si>
  <si>
    <t>KONEKTORY NA OPTICKÝ KABEL</t>
  </si>
  <si>
    <t>Položka obsahuje: Dodávku a montáž včetně podružného montážního materiálu, dopravu na staveniště, připojení na kabel a zapojení na zařízení. Dále obsahuje cenu za pom. mechanismy včetně všech ostatních vedlejších nákladů</t>
  </si>
  <si>
    <t>742J21</t>
  </si>
  <si>
    <t>SYKFY DO 4X2X0,5, KABEL SDĚLOVACÍ IZOLACE PVC</t>
  </si>
  <si>
    <t>Platí pro BTS Sviny.Dle technické zprávy, příloh č.2.001, 2.002 a  2.003. Technická specifikace položky odpovídá příslušné cenové soustavě.</t>
  </si>
  <si>
    <t>Položka obsahuje : Dodávku a montáž kabelu včetně dovozu, manipulace a uložení kabelu (do trubky, na rošty, pod omítku, do rozvaděče ). Dále obsahuje cenu za pom. mechanismy včetně všech ostatních vedlejších nákladů</t>
  </si>
  <si>
    <t>742J23</t>
  </si>
  <si>
    <t>SYKFY 10X2X0,5, KABEL SDĚLOVACÍ IZOLACE PVC</t>
  </si>
  <si>
    <t>742J29</t>
  </si>
  <si>
    <t>KABEL SDĚLOVACÍ LAN UTP/FTP UKONČENÝ KONEKTORY RJ45</t>
  </si>
  <si>
    <t>742J41</t>
  </si>
  <si>
    <t>JYTY 2X1, KABEL SDĚLOVACÍ IZOLACE PVC</t>
  </si>
  <si>
    <t>742J51</t>
  </si>
  <si>
    <t>UKONČENÍ SDĚLOVACÍHO KABELU V ROZVADĚČI VČ. POMOCNÉHO MATERIÁLU A ZMĚŘENÍ KONTINUITY OVLÁDACÍHO OBVODU</t>
  </si>
  <si>
    <t>742K12</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</si>
  <si>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</si>
  <si>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</si>
  <si>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</si>
  <si>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</si>
  <si>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</si>
  <si>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</si>
  <si>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</si>
  <si>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742P15</t>
  </si>
  <si>
    <t>OZNAČOVACÍ ŠTÍTEK NA KABEL</t>
  </si>
  <si>
    <t>1. Položka obsahuje:     
 – veškeré příslušentsví     
2. Položka neobsahuje:     
 X     
3. Způsob měření:     
Udává se počet kusů kompletní konstrukce nebo práce.</t>
  </si>
  <si>
    <t>743B16</t>
  </si>
  <si>
    <t>OVLADAČ PRO DÁLKOVÉ OVLÁDÁNÍ MOTOROVÝCH POHONŮ TRAKČNÍCH ODPOJOVAČŮ (DOÚO) - ROZŠÍŘENÍ O MODUL OPTICKÉHO ODDĚLENÍ</t>
  </si>
  <si>
    <t>1. Položka obsahuje:    
 – veškeré příslušenství včetně softwaru, oživení, nastavení, zhotovení výrobní dokumentace    
 – technický popis viz. projektová dokumentace    
2. Položka neobsahuje:    
 X    
3. Způsob měření:    
Udává se počet kusů kompletní konstrukce nebo práce.</t>
  </si>
  <si>
    <t>744</t>
  </si>
  <si>
    <t>Silnoproud - Rozvaděče nn</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</si>
  <si>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</si>
  <si>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</si>
  <si>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</si>
  <si>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744J21</t>
  </si>
  <si>
    <t>SILOVÝ KOMPLETNÍ PŘEPÍNAČ 1-0-1 JEDNO-DVOUPÓLOVÝ DO 32 A</t>
  </si>
  <si>
    <t>744Q42</t>
  </si>
  <si>
    <t>SVODIČ PŘEPĚTÍ TYP 3 (TŘÍDA D) 3-4 PÓLOVÝ</t>
  </si>
  <si>
    <t>744R35</t>
  </si>
  <si>
    <t>OZNAČOVACÍ ŠTÍTEK DO ROZVADĚČE NN</t>
  </si>
  <si>
    <t>1. Položka obsahuje:    
 – veškeré příslušenství    
 – technický popis viz. projektová dokumentace    
2. Položka neobsahuje:    
 X    
3. Způsob měření:    
Udává se počet kusů kompletní konstrukce nebo práce.</t>
  </si>
  <si>
    <t>744R36</t>
  </si>
  <si>
    <t>OBAL NA VÝKRESY DO ROZVADĚČE NN</t>
  </si>
  <si>
    <t>746</t>
  </si>
  <si>
    <t>Silnoproud - Silnoproudá technologie - R110 kV, měnírny, TNS, spínací stanice</t>
  </si>
  <si>
    <t>746632</t>
  </si>
  <si>
    <t>VYBAVENÁ SKŘÍŇ PRO AUTOMATIZACI 19" PŘES 15 U</t>
  </si>
  <si>
    <t>Platí pro BTS Sviny. Dle technické zprávy, příloh č.2.001 a  2.005.  Technická specifikace položky odpovídá příslušné cenové soustavě.</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</si>
  <si>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</si>
  <si>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</si>
  <si>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</si>
  <si>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</si>
  <si>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746643</t>
  </si>
  <si>
    <t>PLC PRO AUTOMATIZACI - ROZŠÍŘENÍ ZÁKLADNÍ JEDNOTKY PLC O 8 DIGITÁLNÍCH VSTUPŮ 24-230 V DC AC, SOFTWARE</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</si>
  <si>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skladování2. Položka neobsahuje: X3. Způsob měření:Udává se počet kusů kompletní konstrukce nebo práce.</t>
  </si>
  <si>
    <t>746644</t>
  </si>
  <si>
    <t>PLC PRO AUTOMATIZACI - ROZŠÍŘENÍ ZÁKLADNÍ JEDNOTKY PLC O 8 RELÉOVÝCH VÝSTUPŮ 24-230 V DC AC, 1 A, KONT. 1Z, SOFTWARE</t>
  </si>
  <si>
    <t>746649</t>
  </si>
  <si>
    <t>PLC PRO AUTOMATIZACI - ZDROJ POMOCNÉHO NAPĚTÍ 24 V DC, MAX. 10 A</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</si>
  <si>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</si>
  <si>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</si>
  <si>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</si>
  <si>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746654</t>
  </si>
  <si>
    <t>ZÁKLADNÍ PROGRAMOVÉ VYBAVENÍ TLM. JEDNOTKY PRO OBJEKT TS</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</si>
  <si>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</si>
  <si>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746656</t>
  </si>
  <si>
    <t>SW-OVLADAČE KOMUNIKACE, PARAMETRIZACE - PRO JEDEN PODŘÍZENÝ PLC, OCHRANU, TERMINÁL</t>
  </si>
  <si>
    <t>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</si>
  <si>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746657</t>
  </si>
  <si>
    <t>SW-OVLADAČE KOMUNIKACE, PARAMETRIZACE NA ED - PRO JEDEN OBJEKT (ŽST, NS, SPS, TS)</t>
  </si>
  <si>
    <t>74665B</t>
  </si>
  <si>
    <t>ZPROVOZNĚNÍ, OŽIVENÍ TELEMECHANICKÉ JEDNOTKY V OBJEKTU TS</t>
  </si>
  <si>
    <t>Platí pro BTS Sviny. Dle technické zprávy, příloh č.2.001, 2.004, 2.005, 2.006, 2.009 a 2.010. Technická specifikace položky odpovídá příslušné cenové soustavě.</t>
  </si>
  <si>
    <t>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</si>
  <si>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</si>
  <si>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</si>
  <si>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Platí pro BTS Sviny. Dle technické zprávy, příloh č.2.001, 2.004 a 2.005. Technická specifikace položky odpovídá příslušné cenové soustavě.</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</si>
  <si>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</si>
  <si>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</si>
  <si>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</si>
  <si>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</si>
  <si>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</si>
  <si>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</si>
  <si>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</si>
  <si>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746673</t>
  </si>
  <si>
    <t>PŘEVODNÍK ROZHRANÍ METALICKÉHO DLE SPECIFIKACE NA OPTICKÉ, 1:1, PROTOKOLOVĚ TRANSPARENTNÍ</t>
  </si>
  <si>
    <t>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</si>
  <si>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</si>
  <si>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</si>
  <si>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746689</t>
  </si>
  <si>
    <t>REALIZACE A PLNĚNÍ DATOVÝCH A PREZENTAČNÍCH STRUKTUR SVZ PRO OBJEKT TS</t>
  </si>
  <si>
    <t>Platí pro ED Havlíčkův Brod. Dle technické zprávy a příloh č.2.006, 2.007 a 2.008. Technická specifikace položky odpovídá příslušné cenové soustavě.</t>
  </si>
  <si>
    <t>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</si>
  <si>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</si>
  <si>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</si>
  <si>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</si>
  <si>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746694</t>
  </si>
  <si>
    <t>ŠKOLENÍ DISPEČERŮ</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</si>
  <si>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</si>
  <si>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</si>
  <si>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</si>
  <si>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</si>
  <si>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</si>
  <si>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</si>
  <si>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</si>
  <si>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</si>
  <si>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</si>
  <si>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</si>
  <si>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7466A8</t>
  </si>
  <si>
    <t>DEFINICE A DEKLARACE STRUKTUR DAT ED PRO OBJEKT TS</t>
  </si>
  <si>
    <t>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</si>
  <si>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</si>
  <si>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</si>
  <si>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</si>
  <si>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Položka obsahuje: – veškerý programovací software a softwarové nástroje. Dále obsahuje zprovoznění systému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</si>
  <si>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7466AG</t>
  </si>
  <si>
    <t>VERIFIKACE SIGNÁLŮ A POVELŮ S NOVÝMI DATY PRO OBJEKT TS</t>
  </si>
  <si>
    <t>1. Položka obsahuje: – veškerý programovací software a softwarové nástroje. Dále obsahuje verifikaci signálů a povelů s novými daty pro objekt ŽST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materiálů2. Položka neobsahuje: X3. Způsob měření:Udává se počet kusů kompletní konstrukce nebo práce.</t>
  </si>
  <si>
    <t>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</si>
  <si>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7466AH</t>
  </si>
  <si>
    <t>KONFIGURACE SOFTWARU, OVLADAČE, LICENCE, PARAMETRIZACE - 1. OBJEKT</t>
  </si>
  <si>
    <t>7466AL</t>
  </si>
  <si>
    <t>SYSTÉMOVÁ A DATOVÁ ANALÝZA PRO OBJEKT TS</t>
  </si>
  <si>
    <t>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</si>
  <si>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</si>
  <si>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</si>
  <si>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</si>
  <si>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</si>
  <si>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</si>
  <si>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</si>
  <si>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747</t>
  </si>
  <si>
    <t>Silnoproud - Zkoušky, revize a HZS</t>
  </si>
  <si>
    <t>747213</t>
  </si>
  <si>
    <t>CELKOVÁ PROHLÍDKA, ZKOUŠENÍ, MĚŘENÍ A VYHOTOVENÍ VÝCHOZÍ REVIZNÍ ZPRÁVY, PRO OBJEM IN PŘES 500 DO 1000 TIS. KČ</t>
  </si>
  <si>
    <t>Platí pro BTS Sviny a ED Havlíčkův Brod. Dle technické zprávy, přílohy č.2.001, 2.002, 2.006, 2.007 a 2.008. . Technická specifikace položky odpovídá příslušné cenové soustavě.</t>
  </si>
  <si>
    <t>1. Položka obsahuje:     
 – veškeré práce a materiál obsažený v názvu položky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</si>
  <si>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</si>
  <si>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</si>
  <si>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Platí pro BTS Sviny a ED Havlíčkův Brod. Dle technické zprávy, přílohy č.2.001 a 2.002. Technická specifikace položky odpovídá příslušné cenové soustavě.</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</si>
  <si>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</si>
  <si>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</si>
  <si>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</si>
  <si>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</si>
  <si>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</si>
  <si>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</si>
  <si>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Platí pro BTS Sviny. Dle technické zprávy, přílohy č.2.001 a 2.002. Technická specifikace položky odpovídá příslušné cenové soustavě.</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</si>
  <si>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</si>
  <si>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</si>
  <si>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</si>
  <si>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75</t>
  </si>
  <si>
    <t>Slaboproud</t>
  </si>
  <si>
    <t>75I821</t>
  </si>
  <si>
    <t>KABEL OPTICKÝ MULTIMODE DO 12 VLÁKEN</t>
  </si>
  <si>
    <t>Platí pro BTS Sviny. Dle technické zprávy, přílohy č.2.001, 2.002 a 2.003. Technická specifikace položky odpovídá příslušné cenové soustavě.</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</si>
  <si>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</si>
  <si>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t>
  </si>
  <si>
    <t>KABEL OPTICKÝ MULTIMODE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</si>
  <si>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</si>
  <si>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75J912</t>
  </si>
  <si>
    <t>OPTICKÝ PATCHCORD MULTIMODE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</si>
  <si>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</si>
  <si>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75J91X</t>
  </si>
  <si>
    <t>OPTICKÝ PATCHCORD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</si>
  <si>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</si>
  <si>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D.1.3.5</t>
  </si>
  <si>
    <t>Technologie transformačních stanic VN/NN</t>
  </si>
  <si>
    <t xml:space="preserve">  PS 02-03-51</t>
  </si>
  <si>
    <t>Vlkov u Tišnova - Křižanov, přeložka trafostanice 25/0,4kV pro BTS</t>
  </si>
  <si>
    <t>PS 02-03-51</t>
  </si>
  <si>
    <t>11090</t>
  </si>
  <si>
    <t>VŠEOBECNÉ VYKLIZENÍ OSTATNÍCH PLOCH</t>
  </si>
  <si>
    <t>viz přílohy projektové dokumentace</t>
  </si>
  <si>
    <t>zahrnuje odstranění všech překážek pro uskutečnění stavby</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</si>
  <si>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</si>
  <si>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</si>
  <si>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</si>
  <si>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</si>
  <si>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</si>
  <si>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</si>
  <si>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</si>
  <si>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</si>
  <si>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</si>
  <si>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</si>
  <si>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</si>
  <si>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702211</t>
  </si>
  <si>
    <t>KABELOVÁ CHRÁNIČKA ZEMNÍ DN DO 100 MM</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</si>
  <si>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</si>
  <si>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</si>
  <si>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</si>
  <si>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</si>
  <si>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1. Položka obsahuje: – přípravu podkladu pro osazení2. Položka neobsahuje: X3. Způsob měření:Měří se metr délkový.</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</si>
  <si>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</si>
  <si>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</si>
  <si>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</si>
  <si>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709611</t>
  </si>
  <si>
    <t>DEMONTÁŽ KABELOVÉHO ŽLABU/LIŠTY VČETNĚ KRYTU</t>
  </si>
  <si>
    <t>709612</t>
  </si>
  <si>
    <t>DEMONTÁŽ CHRÁNIČKY/TRUBKY</t>
  </si>
  <si>
    <t>1. Položka obsahuje: – veškeré práce a materiál obsažený v názvu položky2. Položka neobsahuje: X3. Způsob měření:Udává se počet kusů kompletní konstrukce nebo práce.</t>
  </si>
  <si>
    <t>R709540</t>
  </si>
  <si>
    <t>OCHRANA ŠTĚRKOVÉHO LOŽE GEOTEXTILIÍ PROTI ZNEČIŠTĚNÍ</t>
  </si>
  <si>
    <t>R-položka</t>
  </si>
  <si>
    <t>1. Položka obsahuje:  
 – ochrana štěrkového lože geotextilií proti znečištění.   
 – dodávka, montáž, demontáž  
 – pomocné mechanismy  
2. Položka neobsahuje:  
 X  
3. Způsob měření:  
Měří se plocha v metrech čtverečných.</t>
  </si>
  <si>
    <t>742</t>
  </si>
  <si>
    <t>Silnoproud - Silnoproudé rozvody</t>
  </si>
  <si>
    <t>742F14</t>
  </si>
  <si>
    <t>KABEL NN NEBO VODIČ JEDNOŽÍLOVÝ CU S PLASTOVOU IZOLACÍ OD 70 DO 120 MM2</t>
  </si>
  <si>
    <t>1. Položka obsahuje: – manipulace a uložení kabelu (do země, chráničky, kanálu, na rošty, na TV a pod.)2. Položka neobsahuje: – příchytky, spojky, koncovky, chráničky apod.3. Způsob měření:Měří se metr délkový.</t>
  </si>
  <si>
    <t>742H12</t>
  </si>
  <si>
    <t>KABEL NN ČTYŘ- A PĚTIŽÍLOVÝ CU S PLASTOVOU IZOLACÍ OD 4 DO 16 MM2</t>
  </si>
  <si>
    <t>742K14</t>
  </si>
  <si>
    <t>UKONČENÍ JEDNOŽÍLOVÉHO KABELU V ROZVADĚČI NEBO NA PŘÍSTROJI OD 70 DO 120 MM2</t>
  </si>
  <si>
    <t>1. Položka obsahuje: – všechny práce spojené s úpravou kabelů pro montáž včetně veškerého příslušentsví2. Položka neobsahuje: X3. Způsob měření:Udává se počet kusů kompletní konstrukce nebo práce.</t>
  </si>
  <si>
    <t>742P13</t>
  </si>
  <si>
    <t>ZATAŽENÍ KABELU DO CHRÁNIČKY - KABEL DO 4 KG/M</t>
  </si>
  <si>
    <t>1. Položka obsahuje: – montáž kabelu o váze do 4 kg/m do chráničky/ kolektoru2. Položka neobsahuje: X3. Způsob měření:Měří se metr délkový.</t>
  </si>
  <si>
    <t>1. Položka obsahuje: – veškeré příslušentsví2. Položka neobsahuje: X3. Způsob měření:Udává se počet kusů kompletní konstrukce nebo práce.</t>
  </si>
  <si>
    <t>742P19</t>
  </si>
  <si>
    <t>NAPOJENÍ ZPĚTNÉHO VODIČE NA STŘED STYKOVÉHO TRANSFORMÁTORU</t>
  </si>
  <si>
    <t>1. Položka obsahuje: – šroubové spojovače a pasovinové propojení středů stykových transformátorů, zhotovení děr pro osazení šroubových spojovačů a zapojení vodičů – veškeré příslušenství2. Položka neobsahuje: X3. Způsob měření:Udává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</si>
  <si>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</si>
  <si>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</si>
  <si>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</si>
  <si>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R1742542</t>
  </si>
  <si>
    <t>KABEL NN - JEDNOŽÍLOVÝ, 1-CHBU OD 95 DO 150 MM2</t>
  </si>
  <si>
    <t>745</t>
  </si>
  <si>
    <t>Silnoproud - Silnoproudá technologie</t>
  </si>
  <si>
    <t>R1745Z42</t>
  </si>
  <si>
    <t>DEMONTÁŽ TRANSFORMÁTORU ZE STOŽÁRU TRAKČNÍHO VEDENÍ A JEHO ODVOZ NA MÍSTO ULOŽENÍ</t>
  </si>
  <si>
    <t>1. Položka obsahuje: – všechny náklady na demontáž stávajícího zařízení  – naložení transformátoru na dopravní prostředek - odvoz transformátoru . Položka neobsahuje: – 3. Způsob měření:Udává se počet kusů kompletní konstrukce nebo práce.</t>
  </si>
  <si>
    <t>R2745Z42</t>
  </si>
  <si>
    <t>DOVOZ TRANSFORMÁTORU A JEHO MONTÁŽ NA STOŽÁR TRAKČNÍHO VEDENÍ</t>
  </si>
  <si>
    <t>1. Položka obsahuje: – všechny náklady na montáž transformátoru – naložení transformátoru na dopravní prostředek - dovoz transformátoru . Položka neobsahuje: –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</si>
  <si>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</si>
  <si>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</si>
  <si>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</si>
  <si>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747132</t>
  </si>
  <si>
    <t>UVEDENÍ DO PROVOZU TRANSFORMÁTORU OLEJOVÉHO VN/NN DO 1000 KVA</t>
  </si>
  <si>
    <t>747212</t>
  </si>
  <si>
    <t>CELKOVÁ PROHLÍDKA, ZKOUŠENÍ, MĚŘENÍ A VYHOTOVENÍ VÝCHOZÍ REVIZNÍ ZPRÁVY, PRO OBJEM IN PŘES 100 DO 500 TIS. KČ</t>
  </si>
  <si>
    <t>1. Položka obsahuje: – cenu za vyhotovení dokladu právnickou osobou o silnoproudých zařízeních a vydání průkazu způsobilosti2. Položka neobsahuje: X3. Způsob měření:Udává se počet kusů kompletní konstrukce nebo práce.</t>
  </si>
  <si>
    <t>747302</t>
  </si>
  <si>
    <t>VYDÁNÍ PŘÍKAZU "B" - JEDNODUCHÉ PRACOVIŠTĚ</t>
  </si>
  <si>
    <t>1. Položka obsahuje: – cenu za vyhotovení příkazu ""B"" pro zajištění pracoviště při práci na vypnutém a zajištěném zařízení vn2.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</si>
  <si>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</si>
  <si>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</si>
  <si>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</si>
  <si>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</si>
  <si>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</si>
  <si>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</si>
  <si>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</si>
  <si>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</si>
  <si>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</si>
  <si>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</si>
  <si>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</si>
  <si>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R1747511</t>
  </si>
  <si>
    <t>ZKOUŠKY VODIČŮ A KABELŮ NN PRŮŘEZU ŽÍLY DO 1X120 MM2</t>
  </si>
  <si>
    <t>748</t>
  </si>
  <si>
    <t>Silnoproud - Ostatní</t>
  </si>
  <si>
    <t>748151</t>
  </si>
  <si>
    <t>BEZPEČNOSTNÍ TABULKA</t>
  </si>
  <si>
    <t>1. Položka obsahuje: – veškeré příslušenství pro montáž2. Položka neobsahuje: X3. Způsob měření:Udává se počet kusů kompletní konstrukce nebo práce.</t>
  </si>
  <si>
    <t>74C</t>
  </si>
  <si>
    <t>Silnoproud - Trakční vedení</t>
  </si>
  <si>
    <t>74C782</t>
  </si>
  <si>
    <t>PŘIPOJENÍ ZPĚTNÉHO VEDENÍ NA KOLEJNICOVÝ STYKOVÝ TRANSFORMÁTOR BEZ UKONČENÍ LAN</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</si>
  <si>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</si>
  <si>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74D</t>
  </si>
  <si>
    <t>Silnoproud - Trakční vedení - Osvětlení a kabel NN na TV</t>
  </si>
  <si>
    <t>74D212</t>
  </si>
  <si>
    <t>UCHYCENÍ 3-4 NN KABELŮ NA STOŽÁRU TV PÁSKOVÁNÍM</t>
  </si>
  <si>
    <t>74D232</t>
  </si>
  <si>
    <t>VEDENÍ 3-4 NN KABELŮ PŘES PŘEKÁŽKU NA KONSTRUKCI TV</t>
  </si>
  <si>
    <t>Ostatní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</si>
  <si>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</si>
  <si>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</si>
  <si>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</si>
  <si>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</si>
  <si>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</si>
  <si>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</si>
  <si>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R015111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</si>
  <si>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</si>
  <si>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</si>
  <si>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R015250</t>
  </si>
  <si>
    <t>NEOCEŇOVAT - POPLATKY ZA LIKVIDACI ODPADŮ NEKONTAMINOVANÝCH - 17 02 03 PLASTY: POLYETYLÉNOVÉ PODLOŽKY (ŽEL. SVRŠEK), HDPE TRUBKY, KANALIZAČNÍ TRUBKY, VČETNĚ DOPRAVY</t>
  </si>
  <si>
    <t>Evidenční položka  
Druhotná surovina - výkup</t>
  </si>
  <si>
    <t>D.1.3.8</t>
  </si>
  <si>
    <t>Napájení zabezpečovacích a sdělovacích zařízení</t>
  </si>
  <si>
    <t xml:space="preserve">  PS 02-03-61</t>
  </si>
  <si>
    <t>Vlkov u Tišnova - Křižanov, TTS 6kV</t>
  </si>
  <si>
    <t>PS 02-03-61</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</si>
  <si>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</si>
  <si>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</si>
  <si>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</si>
  <si>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</si>
  <si>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</si>
  <si>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</si>
  <si>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</si>
  <si>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Komunikace</t>
  </si>
  <si>
    <t>56330</t>
  </si>
  <si>
    <t>VOZOVKOVÉ VRSTVY ZE ŠTĚRKODRTI</t>
  </si>
  <si>
    <t>- dodání kameniva předepsané kvality a zrnitosti- rozprostření a zhutnění vrstvy v předepsané tloušťce- zřízení vrstvy bez rozlišení šířky, pokládání vrstvy po etapách- nezahrnuje postřiky, nátěry</t>
  </si>
  <si>
    <t>709513</t>
  </si>
  <si>
    <t>PODPŮRNÉ A POMOCNÉ KONSTRUKCE OCELOVÉ Z PROFILŮ SVAŘOVANÝCH A ŠROUBOVANÝCH S POVRCHOVOU ÚPRAVOU ŽÁROVÝM ZINKOVÁNÍM</t>
  </si>
  <si>
    <t>KG</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</si>
  <si>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</si>
  <si>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</si>
  <si>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</si>
  <si>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1. Položka obsahuje: – veškeré příslušenství2.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</si>
  <si>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</si>
  <si>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</si>
  <si>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</si>
  <si>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</si>
  <si>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741C07</t>
  </si>
  <si>
    <t>1. Položka obsahuje: – vodivé připojení vodiče na konstrukci – dělení, tvarování, spojování – ochranný i barevný nátěr spoje dle příslušných norem2. Položka neobsahuje: X3. Způsob měření:Udává se počet kusů kompletní konstrukce nebo práce.</t>
  </si>
  <si>
    <t>741Z05</t>
  </si>
  <si>
    <t>DEMONTÁŽ VNĚJŠÍHO UZEMNĚNÍ</t>
  </si>
  <si>
    <t>745Z43</t>
  </si>
  <si>
    <t>DEMONTÁŽ DRÁŽNÍ SKŘÍNĚ 6 KV</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</si>
  <si>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</si>
  <si>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R745B01</t>
  </si>
  <si>
    <t>SKŘÍŇ DRÁŽNÍ 22 KV PRÁZDNÁ</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</si>
  <si>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</si>
  <si>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SKŘÍŇ DRÁŽNÍ 22 KV - ODPOJOVAČ 3-F SE ZKRATOVAČEM</t>
  </si>
  <si>
    <t>1. Položka obsahuje: – veškerý podružný, pomocný, spojovací a upevňovací materiál – technický popis viz. projektová dokumentace – předepsané zkoušky, revize a atesty2. Položka neobsahuje: X3. Způsob měření:Udává se počet kusů kompletní konstrukce nebo práce.</t>
  </si>
  <si>
    <t>747148</t>
  </si>
  <si>
    <t>SEŘÍZENÍ A UVEDENÍ DO PROVOZU VN ODPÍNAČE/UZEMŇOVAČE DO 35 KV</t>
  </si>
  <si>
    <t>747413</t>
  </si>
  <si>
    <t>MĚŘENÍ ZEMNÍCH ODPORŮ - ZEMNICÍ SÍTĚ DÉLKY PÁSKU DO 100 M</t>
  </si>
  <si>
    <t>1. Položka obsahuje: – cenu za měření dle příslušných norem a předpisů, včetně vystavení protokolu2. Položka neobsahuje: X3. Způsob měření:Udává se počet kusů kompletní konstrukce nebo práce.</t>
  </si>
  <si>
    <t>1. Položka obsahuje: – cenu za dobu kdy je s funkcí seznamována obsluha zařízení, včetně odevzdání dokumentace skutečného provedení2. Položka neobsahuje: X3. Způsob měření:Udává se čas v hodinách.</t>
  </si>
  <si>
    <t>748211</t>
  </si>
  <si>
    <t>POVRCHOVÁ ÚPRAVA NÁTĚREM</t>
  </si>
  <si>
    <t>1. Položka obsahuje: – veškeré příslušenství pro montáž2. Položka neobsahuje: X3. Způsob měření:Měří se plocha v metrech čtverečných.</t>
  </si>
  <si>
    <t>96616</t>
  </si>
  <si>
    <t>BOURÁNÍ KONSTRUKCÍ ZE ŽELEZOBETONU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</si>
  <si>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</si>
  <si>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</si>
  <si>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NEOCEŇOVAT - POPLATKY ZA LIKVIDACI ODPADŮ NEKONTAMINOVANÝCH - 16 02 14 ELEKTROŠROT, VČETNĚ DOPRAVY</t>
  </si>
  <si>
    <t>R015810</t>
  </si>
  <si>
    <t>NEOCEŇOVAT - POPLATKY ZA LIKVIDACI ODPADŮ NEKONTAMINOVANÝCH - 17 04 05 - ŽELEZNÝ A OCELOVÝ ŠROT, VČETNĚ DOPRAVY</t>
  </si>
  <si>
    <t>NEOCEŇOVAT - POPLATKY ZA LIKVIDACI ODPADŮ NEKONTAMINOVANÝCH - 17 04 11 - ZBYTKY KABELŮ A VODIČŮ (I S IZOLACÍ), VČETNĚ DOPRAVY</t>
  </si>
  <si>
    <t>D.1.4.1</t>
  </si>
  <si>
    <t>Osobní výtahy, schodišťové výtahy</t>
  </si>
  <si>
    <t xml:space="preserve">  PS 02-04-11</t>
  </si>
  <si>
    <t>Zast. Osová Bítýška, technologie výtahu</t>
  </si>
  <si>
    <t>PS 02-04-11</t>
  </si>
  <si>
    <t>22-M</t>
  </si>
  <si>
    <t>Montáže technologických zařízení pro dopravní stavby</t>
  </si>
  <si>
    <t>R1</t>
  </si>
  <si>
    <t>Výtah elektrický (lanový) v provedení bez strojovny. jmen nosnost 1125 kg (15 osob)</t>
  </si>
  <si>
    <t>KS</t>
  </si>
  <si>
    <t>jedná se cenu za výtah, vč. dovozu na stavbu, vč. osazení a zprovoznění</t>
  </si>
  <si>
    <t>1=1.000 [A]</t>
  </si>
  <si>
    <t>Položka obsahuje cenu za dodávku materiálu a práci vč. zkušebního provozu, revize a veškeré kompletace</t>
  </si>
  <si>
    <t>R2</t>
  </si>
  <si>
    <t>Geodetické zaměření</t>
  </si>
  <si>
    <t>R3</t>
  </si>
  <si>
    <t>Montážní lešení</t>
  </si>
  <si>
    <t>Položka pro realizaci lešení v rámci osazení výtahu do šachty, zahrnuje realizaci lešení vč. dopravy, včetně odstranění lešení</t>
  </si>
  <si>
    <t>R4</t>
  </si>
  <si>
    <t>Stavební přípomoce</t>
  </si>
  <si>
    <t>veškeré stavební přípomoce během realizace výtahu</t>
  </si>
  <si>
    <t>R5</t>
  </si>
  <si>
    <t>Komplexní zkoušky</t>
  </si>
  <si>
    <t>R6</t>
  </si>
  <si>
    <t>Technologická prohlídka, průkaz způsobilosti</t>
  </si>
  <si>
    <t>R7</t>
  </si>
  <si>
    <t>Vzduchotechnika výtahové šachty</t>
  </si>
  <si>
    <t>Položka zahrnuje kompletní provedení větrání a temperatury výtahové šachty. (tedy ventilátor, příruba D230 s manžetou na potrubí, automatická klapka, ochranná venkovní mřížka, kruhové potrubí, el. přímotop, osazení a montáž vzduchotechniky) - viz příloha 2.301</t>
  </si>
  <si>
    <t>D.2.1.1</t>
  </si>
  <si>
    <t>Kolejový svršek a spodek</t>
  </si>
  <si>
    <t xml:space="preserve">  SO 02-10-01</t>
  </si>
  <si>
    <t>Vlkov u Tišnova - Křižanov, železniční svršek</t>
  </si>
  <si>
    <t>SO 02-10-01</t>
  </si>
  <si>
    <t>029113</t>
  </si>
  <si>
    <t>OSTATNÍ POŽADAVKY - GEODETICKÉ ZAMĚŘENÍ - CELKY</t>
  </si>
  <si>
    <t>Vybudování vytyčovací sítě zahrnující:  
Rekognoskace                 
Zaměření místopisu        
Měření a výpočty</t>
  </si>
  <si>
    <t>029611</t>
  </si>
  <si>
    <t>OSTATNÍ POŽADAVKY - ODBORNÝ DOZOR</t>
  </si>
  <si>
    <t>R029113</t>
  </si>
  <si>
    <t>OSTATNÍ POŽADAVKY - GEODETICKÉ ZAMĚŘENÍ - nivelační pořad IV. řádu Ki02</t>
  </si>
  <si>
    <t>Náhrada za zrušený nivelační pořad IV. řádu Ki02 zahrnující:  
Rekognoskace  
Zaměření místopisu  
Měření a výpočty</t>
  </si>
  <si>
    <t>zahrnuje veškeré náklady spojené s objednatelem požadovanými pracemi  
Náhrada za zrušený nivelační pořad IV. řádu Ki02  
Jedná se o 8 nivelačních značek umístěných do parapetů propustků a mostků zahrnujících:  
Rekognoskace                 
Zaměření místopisu        
Měření a výpočty          11 km   
(Osazení nivelačních značek je v rozpočtové části mosty)</t>
  </si>
  <si>
    <t>R10297</t>
  </si>
  <si>
    <t>KONTROLA GPK MĚŘICÍM VOZEM</t>
  </si>
  <si>
    <t>KM</t>
  </si>
  <si>
    <t>celková délka zřizovaných kolejí</t>
  </si>
  <si>
    <t>R30297</t>
  </si>
  <si>
    <t>KONTROLA PROSTOROVÉ PRŮCHODNOSTI KOLEJE</t>
  </si>
  <si>
    <t>celková délka zřizovaných  kolejí</t>
  </si>
  <si>
    <t>zahrnuje veškeré náklady spojené s objednatelem požadovaným měření a vyhodnocením</t>
  </si>
  <si>
    <t>12583A</t>
  </si>
  <si>
    <t>VYKOPÁVKY ZE ZEMNÍKŮ A SKLÁDEK TŘ. II - BEZ DOPRAVY</t>
  </si>
  <si>
    <t>recyklované kolejové lože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</si>
  <si>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</si>
  <si>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17120</t>
  </si>
  <si>
    <t>ULOŽENÍ SYPANINY DO NÁSYPŮ A NA SKLÁDKY BEZ ZHUTNĚNÍ</t>
  </si>
  <si>
    <t>kolejové lože k recyklaci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</si>
  <si>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</si>
  <si>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</si>
  <si>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</si>
  <si>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</si>
  <si>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</si>
  <si>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</si>
  <si>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513550</t>
  </si>
  <si>
    <t>KOLEJOVÉ LOŽE - DOPLNĚNÍ Z KAMENIVA HRUBÉHO DRCENÉHO (ŠTĚRK)</t>
  </si>
  <si>
    <t>v místě směrové a výškové úpravy koleje</t>
  </si>
  <si>
    <t>524352</t>
  </si>
  <si>
    <t>KOLEJ 60 E2 DLOUHÉ PASY, ROZD. "U", BEZSTYKOVÁ, PR. BET. BEZPODKLADNICOVÝ, UP. PRUŽNÉ</t>
  </si>
  <si>
    <t>21095,615-(60648,623-59795,718+60644,961-59797,17)=19 394.919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</si>
  <si>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</si>
  <si>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52A621</t>
  </si>
  <si>
    <t>KOLEJ 49 E1 REGENEROVANÁ, ROZD. "D", STYKOVANÁ, PR. DŘ. UŽITÝ, UP. TUHÉ</t>
  </si>
  <si>
    <t>zpětná montáž vyjmutých pasů</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</si>
  <si>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</si>
  <si>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542111</t>
  </si>
  <si>
    <t>SMĚROVÉ A VÝŠKOVÉ VYROVNÁNÍ KOLEJE NA PRAŽCÍCH DŘEVĚNÝCH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</si>
  <si>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</si>
  <si>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</si>
  <si>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</si>
  <si>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Materiál R260 s tepelně opracovanou hlavou v oblasti izolační vložky. V obloucích o malých poloměrech R&lt;500m  budou LIS předohnuty z výroby. (Viz. TZ).</t>
  </si>
  <si>
    <t>12*2*2=48.000 [A] 
min. délka 3,6 m</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</si>
  <si>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</si>
  <si>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</si>
  <si>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</si>
  <si>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50+50+49+49=198.000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</si>
  <si>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</si>
  <si>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</si>
  <si>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</si>
  <si>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234+234=468.000 [A]</t>
  </si>
  <si>
    <t>545121</t>
  </si>
  <si>
    <t>SVAR KOLEJNIC (STEJNÉHO TVARU) 49 E1, T JEDNOTLIVĚ</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</si>
  <si>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</si>
  <si>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</si>
  <si>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</si>
  <si>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</si>
  <si>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</si>
  <si>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</si>
  <si>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R524352</t>
  </si>
  <si>
    <t>jakost kolejnic R350HT</t>
  </si>
  <si>
    <t>60648,623-59795,718+60644,961-59797,17=1 700.696 [A]</t>
  </si>
  <si>
    <t>POCHOZÍ KABELOVÝ ŽLAB VČETNĚ KRYTU SVĚTLÉ ŠÍŘKY DO 400 MM</t>
  </si>
  <si>
    <t>90+121+23+175+552+41=1 002.000 [A]</t>
  </si>
  <si>
    <t>1. Položka obsahuje:  
 – kompletní montáž, rozměření, upevnění, řezání, spojování a pod.   
 – veškerý spojovací a montážní materiál vč. upevňovacího materiálu ( držáky apod.)  
 – pomocné mechanismy  
 – konstrukce a uložení žlabů do stezky bude provedeno dle návodu k montáži od konkrétního výrobce žlabů  
2. Položka neobsahuje:  
 X  
3. Způsob měření:  
Měří se metr délkový.</t>
  </si>
  <si>
    <t>923921</t>
  </si>
  <si>
    <t>ZAJIŠŤOVACÍ ZNAČKA HŘEBOVÁ (H) NA NÁSTUPIŠTI</t>
  </si>
  <si>
    <t>3+3=6.000 [A]</t>
  </si>
  <si>
    <t>1. Položka obsahuje:  
 – geodetické zaměření a kontrolu připravenosti pro osazení značky  
 – vyvrtání otvoru požadovaného průměru a další související práce  
 – dodávku a montáž hřebové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</si>
  <si>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923941</t>
  </si>
  <si>
    <t>ZAJIŠŤOVACÍ ZNAČKA KONZOLOVÁ (K) VČETNĚ OCELOVÉHO SLOUPKU</t>
  </si>
  <si>
    <t>3+5=8.000 [A] 
5 ks ve skále</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</si>
  <si>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</si>
  <si>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923951</t>
  </si>
  <si>
    <t>ZAJIŠŤOVACÍ ZNAČKA KONZOLOVÁ (K) NA ZDI NEBO OSTĚNÍ TUNELU</t>
  </si>
  <si>
    <t>8+1+3=12.000 [A]</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</si>
  <si>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</si>
  <si>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923971</t>
  </si>
  <si>
    <t>ZAJIŠŤOVACÍ ZNAČKA KONZOLOVÁ (K) NA ZÁKLADU TRAKČNÍHO STOŽÁRU</t>
  </si>
  <si>
    <t>382-3-8-6-5+8-1-3=364.000 [A]</t>
  </si>
  <si>
    <t>925120</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</si>
  <si>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</si>
  <si>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</si>
  <si>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</si>
  <si>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</si>
  <si>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</si>
  <si>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39644,558*6,5=257 689.627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</si>
  <si>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</si>
  <si>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</si>
  <si>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</si>
  <si>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</si>
  <si>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</si>
  <si>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</si>
  <si>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22,193+28=50.193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</si>
  <si>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</si>
  <si>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</si>
  <si>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R965010</t>
  </si>
  <si>
    <t>NAKLÁDÁNÍ VYBOURANÉ SUTI</t>
  </si>
  <si>
    <t>Naložení podsítného štěrku po recyklaci k odvezení na skládky.</t>
  </si>
  <si>
    <t>8028,023*2=16 056.046 [A]</t>
  </si>
  <si>
    <t>1. Položka obsahuje:  
 – naložení recyklovaného materiálu na dopravní prostředek  
2. Položka neobsahuje:  
 – odvoz vybouraného materiálu do skladu nebo na likvidaci  
 – poplatky za likvidaci odpadů, nacení se položkami ze ssd 0  
3. Způsob měření:  
Měří se tuny kolejového lože v ulehlém (původním) stavu.</t>
  </si>
  <si>
    <t>NAKLÁDÁNÍ VYBOURANÝCH HMOT</t>
  </si>
  <si>
    <t>Naložení hmotného svrškového materiálu k odvezení na likvidaci.</t>
  </si>
  <si>
    <t>Pražce - beton 4214,6=4 214.600 [A] 
Pryžové podložky - 6,334=6.334 [B] 
PEpodložky - 6,344=6.344 [C] 
Kolejnice+dr. kolejivo - 1267,152=1 267.152 [D] 
a+b+c+d=5 494.430 [E]</t>
  </si>
  <si>
    <t>1. Položka obsahuje:  
 – naložení recyklovaného materiálu na dopravní prostředek  
2. Položka neobsahuje:  
 – odvoz vybouraného materiálu do skladu nebo na likvidaci  
 – poplatky za likvidaci odpadů, nacení se položkami ze ssd 0  
3. Způsob měření:  
Měří se tuny.</t>
  </si>
  <si>
    <t>R965116</t>
  </si>
  <si>
    <t>DEMONTÁŽ KOLEJE NA BETONOVÝCH PRAŽCÍCH - ODVOZ ROZEBRANÝCH SOUČÁSTÍ (Z MÍSTA DEMONTÁŽE NEBO Z MONTÁŽNÍ ZÁKLADNY) K ULOŽENÍ</t>
  </si>
  <si>
    <t>tkm</t>
  </si>
  <si>
    <t>odvoz, na místo určení správcem,  použitelných částí dle předkategorizace</t>
  </si>
  <si>
    <t>36*(620,2+1088,228+30,704+6309,584+0,54+13,77)=290 268.936 [A] 
620 t drobné kolejivo 
1088,23 t kolejinice 
101 ks B91S 
23197 ks SB6 
2 ks SB 8 
51 ks SB 8P</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</si>
  <si>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</si>
  <si>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R965126</t>
  </si>
  <si>
    <t>DEMONTÁŽ KOLEJE NA DŘEVĚNÝCH PRAŽCÍCH - ODVOZ ROŠTU (Z MÍSTA DEMONTÁŽE NEBO Z MONTÁŽNÍ ZÁKLADNY) K NÁSLEDNÉ MONTÁŽI</t>
  </si>
  <si>
    <t>7,38932*23*(28+22,193)/25=341.221 [A]</t>
  </si>
  <si>
    <t>R015150</t>
  </si>
  <si>
    <t>NEOCEŇOVAT - POPLATKY ZA LIKVIDACI ODPADŮ NEKONTAMINOVANÝCH - 17 05 08 ŠTĚRK Z KOLEJIŠTĚ (ODPAD PO RECYKLACI) VČETNĚ DOPRAVY</t>
  </si>
  <si>
    <t>R015210</t>
  </si>
  <si>
    <t>NEOCEŇOVAT - POPLATKY ZA LIKVIDACI ODPADŮ NEKONTAMINOVANÝCH - 17 01 01 ŽELEZNIČNÍ PRAŽCE BETONOVÉ VČETNĚ DOPRAVY</t>
  </si>
  <si>
    <t>R015260</t>
  </si>
  <si>
    <t>NEOCEŇOVAT - POPLATKY ZA LIKVIDACI ODPADŮ NEKONTAMINOVANÝCH - 07 02 99 PRYŽOVÉ PODLOŽKY (ŽEL. SVRŠEK), VČETNĚ DOPRAVY</t>
  </si>
  <si>
    <t>R015511</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</si>
  <si>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</si>
  <si>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</si>
  <si>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899,27+367,882=1 267.152 [A]</t>
  </si>
  <si>
    <t xml:space="preserve">  SO 02-10-01.01</t>
  </si>
  <si>
    <t>Vlkov u Tišnova - Křižanov, železniční svršek - následné podbití</t>
  </si>
  <si>
    <t>SO 02-10-01.01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</si>
  <si>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</si>
  <si>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</si>
  <si>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</si>
  <si>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 xml:space="preserve">  SO 02-11-01</t>
  </si>
  <si>
    <t>Vlkov u Tišnova - Křižanov, železniční spodek</t>
  </si>
  <si>
    <t>SO 02-11-01</t>
  </si>
  <si>
    <t>123737</t>
  </si>
  <si>
    <t>ODKOP PRO SPOD STAVBU SILNIC A ŽELEZNIC TŘ. I, ODVOZ DO 16KM</t>
  </si>
  <si>
    <t>odvoz zeminy na meziskládku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</si>
  <si>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</si>
  <si>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</si>
  <si>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</si>
  <si>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odkop zeminy, doprava v položce likvidace odpadů</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</si>
  <si>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</si>
  <si>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123937</t>
  </si>
  <si>
    <t>ODKOP PRO SPOD STAVBU SILNIC A ŽELEZNIC TŘ. III, ODVOZ DO 16KM</t>
  </si>
  <si>
    <t>16315,050=16 315.050 [A] v rámci spodku 
odkop skalního podloží, odvoz na recyklační základnu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</si>
  <si>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</si>
  <si>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12573A</t>
  </si>
  <si>
    <t>VYKOPÁVKY ZE ZEMNÍKŮ A SKLÁDEK TŘ. I - BEZ DOPRAVY</t>
  </si>
  <si>
    <t>4660,962+7341,975+141,150+5038,332+2652,187+981,379+330,890+6620,078+4169,163+693,397=32 629.513 [A] 
4660,962  m3 - zásypy žlabů 
7341,975  m3 - rozšíření náspu 
141,150 m3 - nadvýšení náspu 
5038,332 m3 - konstrukční vrstva 
2652,187  m3 - konstrukční vrstva z kolejového lože  
981,379 m3 - dosypání z ostatního materiálu 
330,890 m3 - podsypy a obsypy 
6620,078 m3 - dosypání tělesa v oblouku km 52,475-52,850 a km 52,950-53,075 
4169,163 m3 - těsnící materiál 
693,397 m3 - zásypy chrániček a svodného potrubí 
naložení a dovoz recyklovaného skalního podloží na zásyp a výkopů</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</si>
  <si>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</si>
  <si>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12673A</t>
  </si>
  <si>
    <t>ZŘÍZENÍ STUPŇŮ V PODLOŽÍ NÁSYPŮ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</si>
  <si>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</si>
  <si>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128917</t>
  </si>
  <si>
    <t>DOLAMOVÁNÍ ODKOPÁVEK TŘ. III, ODVOZ DO 16KM</t>
  </si>
  <si>
    <t>odlamování skály v místě TV</t>
  </si>
  <si>
    <t>8*4*11,375=364.000 [A] u trakčních a návěstních stožárů 
odvoz na recyklační základnu</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</si>
  <si>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</si>
  <si>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12932</t>
  </si>
  <si>
    <t>ČIŠTĚNÍ PŘÍKOPŮ OD NÁNOSU DO 0,5M3/M</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</si>
  <si>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</si>
  <si>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132737</t>
  </si>
  <si>
    <t>HLOUBENÍ RÝH ŠÍŘ DO 2M PAŽ I NEPAŽ TŘ. I, ODVOZ DO 16KM</t>
  </si>
  <si>
    <t>13373A</t>
  </si>
  <si>
    <t>HLOUBENÍ ŠACHET ZAPAŽ I NEPAŽ TŘ. I - BEZ DOPRAVY</t>
  </si>
  <si>
    <t>17110</t>
  </si>
  <si>
    <t>ULOŽENÍ SYPANINY DO NÁSYPŮ SE ZHUTNĚNÍM</t>
  </si>
  <si>
    <t>7341,975+141,150+6620,078=14 103.203 [A] 
7341,975 m3 - rozšíření náspu 
141,150 m3 - nadvýšení náspu 
 uložení z recyklovaného skalního podloží 
6620,078 m3 - dosypání tělesa v oblouku km 52,475-52,850 a km 52,950-53,075 
uložení výkopu</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</si>
  <si>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</si>
  <si>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4660,962+7341,975+141,150+5038,332+2652,187+981,379+330,890+6620,078+4169,163+693,397=32 629.501 [A] 
uložení recyklovaného materiálu na mezideponii 
4660,962  m3 - zásypy žlabů 
7341,975  m3 - rozšíření náspu 
141,150 m3 - nadvýšení náspu 
5038,332 m3 - konstrukční vrstva 
2652,187  m3 - konstrukční vrstva z kolejového lože  
981,379 m3 - dosypání z ostatního materiálu 
330,890 m3 - podsypy a obsypy 
6620,078 m3 - dosypání tělesa v oblouku km 52,475-52,850 a km 
4169,163 m3 - těsnící materiál 
693,397 m3 - zásypy chrániček a svodného potrubí</t>
  </si>
  <si>
    <t>17451</t>
  </si>
  <si>
    <t>ZÁSYP JAM A RÝH ZE ZEMIN NEPROPUSTNÝCH</t>
  </si>
  <si>
    <t>969,363=969.363 [A] 
50,85+16,64+9+3,64+32,4=112.530 [B] 
232,7=232.700 [D] 
2854,57=2 854.570 [F] 
Celkem: A+B+D+f=4 169.163 [E] 
zásyp jemnozrnná zemina 
112,53 m3 zásyp svahovek</t>
  </si>
  <si>
    <t>17491</t>
  </si>
  <si>
    <t>ZÁSYP JAM A RÝH Z JINÝCH MATERIÁLŮ</t>
  </si>
  <si>
    <t>4660,962=4 660.962 [A] 
4660,962 m3 - zásypy žlabů 
 recyklovaného skalního podloží na zásyp</t>
  </si>
  <si>
    <t>17591</t>
  </si>
  <si>
    <t>OBSYP POTRUBÍ A OBJEKTŮ Z JINÝCH MATERIÁLŮ</t>
  </si>
  <si>
    <t>940,779+40,6=981.379 [A] 
40,6 m3 obsyp 16/32 potrubí DN400 
materiál z recyklovaného kolejového lože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</si>
  <si>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</si>
  <si>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</si>
  <si>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</si>
  <si>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61958,5+1766,18=63 724.680 [A]</t>
  </si>
  <si>
    <t>položka zahrnuje úpravu pláně včetně vyrovnání výškových rozdílů. Míru zhutnění určuje projekt.</t>
  </si>
  <si>
    <t>18120</t>
  </si>
  <si>
    <t>ÚPRAVA PLÁNĚ SE ZHUTNĚNÍM V HORNINĚ TŘ. II</t>
  </si>
  <si>
    <t>44020,03=44 020.030 [A]</t>
  </si>
  <si>
    <t>18222</t>
  </si>
  <si>
    <t>ROZPROSTŘENÍ ORNICE VE SVAHU V TL DO 0,15M</t>
  </si>
  <si>
    <t>položka zahrnuje:  
nutné přemístění ornice z dočasných skládek vzdálených do 50m  
rozprostření ornice v předepsané tloušťce ve svahu přes 1:5</t>
  </si>
  <si>
    <t>18245</t>
  </si>
  <si>
    <t>ZALOŽENÍ TRÁVNÍKU ZATRAVŇOVACÍ TEXTILIÍ (ROHOŽÍ)</t>
  </si>
  <si>
    <t>Zahrnuje dodání a položení předepsané zatravňovací textilie bez ohledu na sklon terénu, zalévání, první pokosení</t>
  </si>
  <si>
    <t>21197</t>
  </si>
  <si>
    <t>OPLÁŠTĚNÍ ODVODŇOVACÍCH ŽEBER Z GEOTEXTILIE</t>
  </si>
  <si>
    <t>3761+3*81=4 004.000 [A]</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</si>
  <si>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</si>
  <si>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</si>
  <si>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</si>
  <si>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1708,837+81=1 789.837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</si>
  <si>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</si>
  <si>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272325</t>
  </si>
  <si>
    <t>ZÁKLADY ZE ŽELEZOBETONU DO C30/37</t>
  </si>
  <si>
    <t>0,9+0,563*2=2.026 [A] 
4,212+11,403+97,911+122,112=235.638 [B] 
Celkem: A+B=237.664 [C] 
jímky 2,026 m3 
příkopy 236,902 m3</t>
  </si>
  <si>
    <t>272366</t>
  </si>
  <si>
    <t>VÝZTUŽ ZÁKLADŮ Z KARI SÍTÍ</t>
  </si>
  <si>
    <t>0,121+2*0,075=0.271 [A] 
0,564+13,12+16,363=30.047 [B] 
Celkem: A+B=30.318 [C] 
jímky 0,271 t 
příkopy 30,501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</si>
  <si>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</si>
  <si>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289971</t>
  </si>
  <si>
    <t>OPLÁŠTĚNÍ (ZPEVNĚNÍ) Z GEOTEXTILIE</t>
  </si>
  <si>
    <t>v prostoru převedení vody ze zemní pláně přes monolitický příkop, gabiony, příkopové zídky</t>
  </si>
  <si>
    <t>31,046+232,2+286,2=549.446 [A]A] 
536=536.000 [B] 
25510,4=25 510.400 [C] 
60=60.000 [E] 
Celkem: A+B+C+e=26 655.846 [D] 
536 m2 gabiony 
25510,4 m2 prefabrikované příkopové zídky a U3 
60 m2 potrubí DN 400</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</si>
  <si>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</si>
  <si>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</si>
  <si>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</si>
  <si>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v prostoru převedení vody ze zemní pláně přes monolitický příkop  
sklovláknitá výztužná mřížka s oky 8 x 8 mm, která bude nalepena</t>
  </si>
  <si>
    <t>2,189+22,291+27,475+527,5=579.455 [A] 
527,5 příkopové zídky velikost o velikosti oka 1x1 mm</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</si>
  <si>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</si>
  <si>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R22694</t>
  </si>
  <si>
    <t>PAŽENÍ Z KOVU A VÝDŘEVY DOČASNÉ</t>
  </si>
  <si>
    <t>54*1,5=81.000 [A] 
pažení v záhlaví žst. Křižanov</t>
  </si>
  <si>
    <t>položka zahrnuje opotřebení ocelových zápor, jejich osazení do připravených vrtů (včetně provedení vrtů) včetně zabetonování konců a obsypu, případně jejich zaberanění a jejich odstranění. Ocelová převázka se započítá do výsledné hmotnosti.  
dále zahrnuje osazení pažin bez ohledu na druh, jejich opotřebení a jejich odstranění, případné příčné stažení pod kolejovým ložem pomocí táhel</t>
  </si>
  <si>
    <t>R26132</t>
  </si>
  <si>
    <t>VRTY PRO ODVODNĚNÍ D DO 100MM</t>
  </si>
  <si>
    <t>do monolitických zídek v případě nepřesnosti vložení chrániček v oblouku</t>
  </si>
  <si>
    <t>položka zahrnuje:  
přemístění, montáž a demontáž vrtných souprav  
svislou dopravu zeminy z vrtu  
vodorovnou dopravu zeminy bez uložení na skládku  
případně nutné pažení dočasné (včetně odpažení) i trvalé</t>
  </si>
  <si>
    <t>Svislé konstrukce</t>
  </si>
  <si>
    <t>327125</t>
  </si>
  <si>
    <t>ZDI OPĚR, ZÁRUB, NÁBŘEŽ Z DÍLCŮ ŽELEZOBETON DO C30/37</t>
  </si>
  <si>
    <t>prefa U3 včetně otvorů pro odvodnění z výroby</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</si>
  <si>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</si>
  <si>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327215</t>
  </si>
  <si>
    <t>PŘEZDĚNÍ ZDÍ Z KAMENNÉHO ZDIVA</t>
  </si>
  <si>
    <t>napojení stávajícího kamenného příkopu v Osové Bítýšce</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</si>
  <si>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</si>
  <si>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3272A7</t>
  </si>
  <si>
    <t>ZDI OPĚR, ZÁRUB, NÁBŘEŽ Z GABIONŮ RUČNĚ ROVNANÝCH, DRÁT O4,0MM, POVRCHOVÁ ÚPRAVA Zn + Al</t>
  </si>
  <si>
    <t>gabion 0,5*0,6m</t>
  </si>
  <si>
    <t>- položka zahrnuje dodávku a osazení drátěných košů s výplní lomovým kamenem.  
- gabionové matrace se vykazují v pol.č.2722**.</t>
  </si>
  <si>
    <t>327325</t>
  </si>
  <si>
    <t>ZDI OPĚRNÉ, ZÁRUBNÍ, NÁBŘEŽNÍ ZE ŽELEZOVÉHO BETONU DO C30/37</t>
  </si>
  <si>
    <t>1,186+2*0,894=2.974 [A]  
9,88+46,44+71,55=127.870 [B] 
Celkem: A+B=130.844 [D] 
jímky 2,974m3 
příkopy 127,87m3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</si>
  <si>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</si>
  <si>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327368</t>
  </si>
  <si>
    <t>VÝZTUŽ ZDÍ OPĚR, ZÁRUB, NÁBŘEŽ ZE SVAŘ SÍTÍ</t>
  </si>
  <si>
    <t>0,126+2*0,095=0.316 [A] 
0,58+1,209+4,923+7,584=14.296 [B] 
Celkem: A+B=14.612 [C] 
jímky 0,316 t 
příkopy 14,296 t</t>
  </si>
  <si>
    <t>KONTINUÁLNÍ RADAROVÉ MĚŘENÍ PRAŽCOVÉHO PODLOŽÍ</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</si>
  <si>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</si>
  <si>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R3272A7</t>
  </si>
  <si>
    <t>gabion 0,8*0,8m</t>
  </si>
  <si>
    <t>gabion 1*1m</t>
  </si>
  <si>
    <t>Vodorovné konstrukce</t>
  </si>
  <si>
    <t>451312</t>
  </si>
  <si>
    <t>PODKLADNÍ A VÝPLŇOVÉ VRSTVY Z PROSTÉHO BETONU C12/15</t>
  </si>
  <si>
    <t>6,188+1,32=7.508 [A] 
podkladní beton pod DN 400</t>
  </si>
  <si>
    <t>451313</t>
  </si>
  <si>
    <t>PODKLADNÍ A VÝPLŇOVÉ VRSTVY Z PROSTÉHO BETONU C16/20</t>
  </si>
  <si>
    <t>0,58+2*0,4=1.380 [A] 
4,62+58,125+71,325=134.070 [B] 
1922,4=1 922.400 [D] 
Celkem: A+B+D=2 057.850 [E] 
jímky 1,38 m3 
monolitické příkopy 134,45 m3 
příkopové zídky 1922,4 m3</t>
  </si>
  <si>
    <t>451314</t>
  </si>
  <si>
    <t>PODKLADNÍ A VÝPLŇOVÉ VRSTVY Z PROSTÉHO BETONU C25/30</t>
  </si>
  <si>
    <t>pod odláždění z lomového kamene a svahové tvarovky</t>
  </si>
  <si>
    <t>106,488+65,721+60,142+7,425=239.776 [A] 
21,47+6,08+3,8+1,33+13,68=46.360 [B] 
Celkem: A+B=286.136 [C] 
106,488+60,142 m3 ukončovací prahy 
65,721+7,425 m3 podkladní beton 
46,36 m3 pod svahové tvarovky</t>
  </si>
  <si>
    <t>45131A</t>
  </si>
  <si>
    <t>PODKLADNÍ A VÝPLŇOVÉ VRSTVY Z PROSTÉHO BETONU C20/25</t>
  </si>
  <si>
    <t>23,24+21,879=45.119 [A] 
23,24 m3 gabiony 
21,879 m3 U3</t>
  </si>
  <si>
    <t>45152</t>
  </si>
  <si>
    <t>PODKLADNÍ A VÝPLŇOVÉ VRSTVY Z KAMENIVA DRCENÉHO</t>
  </si>
  <si>
    <t>44,111+40,60+10,56+133,2+102,419+7,7+8,54+5,83=352.960 [A] 
10,56 m3 obkladové desky ŠP 
133,2 m3 kamenivo 0/32 - gabiony 
102,419 m3 kamenivo 4/8 - gabiony 
7,7 m3 kamenivo 16/32 únik PHS 
8,54 m3 kamenivo 0/32 - únik PHS 
5,83 m3 kamenivo 4/16 - únik PHS 
recyklát</t>
  </si>
  <si>
    <t>položka zahrnuje dodávku předepsaného kameniva, mimostaveništní a vnitrostaveništní dopravu a jeho uložení  
není-li v zadávací dokumentaci uvedeno jinak, jedná se o nakupovaný materiál</t>
  </si>
  <si>
    <t>45168</t>
  </si>
  <si>
    <t>PODKL A VÝPLŇ VRSTVY Z NEPROPUSTNÉ ZEMINY</t>
  </si>
  <si>
    <t>kolem prefabrikovaných příkopových zídek</t>
  </si>
  <si>
    <t>položka zahrnuje dodávku předepsaného materiálu, mimostaveništní a vnitrostaveništní dopravu a jeho uložení  
není-li v zadávací dokumentaci uvedeno jinak, jedná se o nakupovaný jíl</t>
  </si>
  <si>
    <t>465512</t>
  </si>
  <si>
    <t>DLAŽBY Z LOMOVÉHO KAMENE NA MC</t>
  </si>
  <si>
    <t>109,536+12,375=121.911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</si>
  <si>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</si>
  <si>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</si>
  <si>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</si>
  <si>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štěrkodrť 0/32</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</si>
  <si>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</si>
  <si>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štěrkodrť 0/63</t>
  </si>
  <si>
    <t>501102</t>
  </si>
  <si>
    <t>ZŘÍZENÍ KONSTRUKČNÍ VRSTVY TĚLESA ŽELEZNIČNÍHO SPODKU ZE ŠTĚRKODRTI RECYKLOVANÉ</t>
  </si>
  <si>
    <t>2652,187+5038,332=7 690.519 [A] 
recyklovaná štěrkodrť 0/32</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</si>
  <si>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</si>
  <si>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</si>
  <si>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</si>
  <si>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</si>
  <si>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501600</t>
  </si>
  <si>
    <t>ZŘÍZENÍ KONSTRUKČNÍ VRSTVY TĚLESA ŽELEZNIČNÍHO SPODKU Z ASFALTOVÉHO BETONU</t>
  </si>
  <si>
    <t>4266,67=4 266.670 [A] 
(1704,722+100)*0,1*0,15=27.071 [B]   
a+b=4 293.741 [C]</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</si>
  <si>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</si>
  <si>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</si>
  <si>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</si>
  <si>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61958,5=61 958.500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</si>
  <si>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</si>
  <si>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výplň prostoru před odvodněním - monolitický příkop, prefabrikované příkopové zídky</t>
  </si>
  <si>
    <t>7,904+80,496+99,216=187.616 [A] 
448=448.000 [B] 
Celkem: A+B=635.616 [C] 
448 m3 prefabrikované příkopové zídky</t>
  </si>
  <si>
    <t>R501410</t>
  </si>
  <si>
    <t>ZŘÍZENÍ KONSTRU NÍ VRSTVY TĚLESA ŽELEZNIČNÍHO SPODKU ZE ZEMINY ZLEPŠENÉ (STABILIZOVANÉ)</t>
  </si>
  <si>
    <t>1. Položka obsahuje:  
 – nákup a dodání materiálů pro uvedenou stabilizaci v požadované kvalitě podle zadávací dokumentace, včetně pojiva, pojivo bude určeno na stavbě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</si>
  <si>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711111</t>
  </si>
  <si>
    <t>IZOLACE BĚŽNÝCH KONSTRUKCÍ PROTI ZEMNÍ VLHKOSTI ASFALTOVÝMI NÁTĚRY</t>
  </si>
  <si>
    <t>10,4+2*7,8=26.000 [A] 
41,8+309,6+429,3=780.700 [B] 
26748,7=26 748.700 [D] 
Celkem: A+B+D=27 555.400 [E] 
26 m2 odkalovací jímky 
780,7 m2 monolitické příkopy 
26748,7 m2 prefabrikované příkopové zídky a U3</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</si>
  <si>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</si>
  <si>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Potrubí</t>
  </si>
  <si>
    <t>86327</t>
  </si>
  <si>
    <t>POTRUBÍ Z TRUB OCELOVÝCH DN DO 100MM</t>
  </si>
  <si>
    <t>v prefabrikátech U3</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</si>
  <si>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</si>
  <si>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87427</t>
  </si>
  <si>
    <t>POTRUBÍ Z TRUB PLASTOVÝCH ODPADNÍCH DN DO 100MM</t>
  </si>
  <si>
    <t>13,68+127,71+157,41=298.800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</si>
  <si>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</si>
  <si>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</si>
  <si>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</si>
  <si>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119+4=123.000 [A]</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</si>
  <si>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</si>
  <si>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</si>
  <si>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</si>
  <si>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</si>
  <si>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</si>
  <si>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kabelové chráničky</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</si>
  <si>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</si>
  <si>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</si>
  <si>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</si>
  <si>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49+3=52.000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</si>
  <si>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</si>
  <si>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</si>
  <si>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</si>
  <si>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</si>
  <si>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</si>
  <si>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115,293+8,7=123.993 [A] 
obetonování DN 400 8,7m3</t>
  </si>
  <si>
    <t>R87534</t>
  </si>
  <si>
    <t>POTRUBÍ DREN Z TRUB PLAST DN DO 400MM</t>
  </si>
  <si>
    <t>potrubí v oblasti úniku PHS</t>
  </si>
  <si>
    <t>R93261</t>
  </si>
  <si>
    <t>POCHOZÍ ROŠT Z KOMPOZITU</t>
  </si>
  <si>
    <t>kompozitní poklop tl. 50 mm pro odkalovací jímky a monolitické příkopové žlaby</t>
  </si>
  <si>
    <t>3,128+2*1,891=6.910 [A] 
30,4=30.400 [B] 
Celkem: A+B=37.310 [C] 
6,910 m2 - odkalovací jímky 
30,4 m2 monolitický příkop</t>
  </si>
  <si>
    <t>položka zahrnuje:  
- dodání a uložení předepsané konstrukce z předepsaného materiálu včetně vnitrostaveništní a mimostaveništní dopravy  
- veškeré potřebné pomocné práce  
- veškerý pomocný a upevňovací materiál</t>
  </si>
  <si>
    <t>935222</t>
  </si>
  <si>
    <t>PŘÍKOPOVÉ ŽLABY Z BETON TVÁRNIC ŠÍŘ DO 900MM DO BETONU TL 100MM</t>
  </si>
  <si>
    <t>1350-22=1 328.000 [A] 
TZZ4a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</si>
  <si>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</si>
  <si>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</si>
  <si>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</si>
  <si>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TZZ5</t>
  </si>
  <si>
    <t>935902</t>
  </si>
  <si>
    <t>ŽLABY A RIGOLY Z PŘÍKOPOVÝCH ŽLABŮ (VČETNĚ POKLOPŮ A MŘÍŽÍ) "J" VELKÉ</t>
  </si>
  <si>
    <t>6957,5-10=6 947.500 [A]</t>
  </si>
  <si>
    <t>1. Položka obsahuje:  
 – veškeré práce a materiál obsažený v názvu položky  
2. Položka neobsahuje:  
 X  
3. Způsob měření:  
Měří se metr délkový.</t>
  </si>
  <si>
    <t>935903</t>
  </si>
  <si>
    <t>ŽLABY A RIGOLY Z PŘÍKOPOVÝCH ŽLABŮ (VČETNĚ POKLOPŮ A MŘÍŽÍ) UCB 0</t>
  </si>
  <si>
    <t>1777,5+2,5=1 780.000 [A]</t>
  </si>
  <si>
    <t>935904</t>
  </si>
  <si>
    <t>ŽLABY A RIGOLY Z PŘÍKOPOVÝCH ŽLABŮ (VČETNĚ POKLOPŮ A MŘÍŽÍ) UCH 0</t>
  </si>
  <si>
    <t>935907</t>
  </si>
  <si>
    <t>ŽLABY A RIGOLY Z PŘÍKOPOVÝCH ŽLABŮ (VČETNĚ POKLOPŮ A MŘÍŽÍ) UCB 2</t>
  </si>
  <si>
    <t>935908</t>
  </si>
  <si>
    <t>ŽLABY A RIGOLY Z PŘÍKOPOVÝCH ŽLABŮ (VČETNĚ POKLOPŮ A MŘÍŽÍ) UCH 2</t>
  </si>
  <si>
    <t>96612A</t>
  </si>
  <si>
    <t>BOURÁNÍ KONSTRUKCÍ Z KAMENE NA SUCHO - BEZ DOPRAVY</t>
  </si>
  <si>
    <t>příkopová zídka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</si>
  <si>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</si>
  <si>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</si>
  <si>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</si>
  <si>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30+5,5+218,4+196=449.900 [A]</t>
  </si>
  <si>
    <t>R935831</t>
  </si>
  <si>
    <t>ŽLABY A RIGOLY DLÁŽDĚNÉ Z LOMOVÉHO KAMENE TL DO 500MM, VOLNĚ LOŽENÉ</t>
  </si>
  <si>
    <t>ukončení vyústění příkopu na ZÚ v zast. Osová Bítýška</t>
  </si>
  <si>
    <t>90*3,5*1,1=346.500 [A] 
možné využití materiálu z odstraněných kamenných zídek</t>
  </si>
  <si>
    <t>položka zahrnuje:  
- dodání a uložení předepsaného dlažebního materiálu v požadované kvalitě do předepsaného tvaru a v předepsané šířce  
- úravu napojení a ukončení  
- vnitrostaveništní i mimostaveništní dopravu  
- měří se vydlážděná/volně ložená plocha.</t>
  </si>
  <si>
    <t>R935842</t>
  </si>
  <si>
    <t>ŽLABY A RIGOLY DLÁŽDĚNÉ Z BETONOVÝCH DLAŽDIC DO BETONU TL 150MM</t>
  </si>
  <si>
    <t>Betonové desky do betonového lože C12/15, tl. 0,15m</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</si>
  <si>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</si>
  <si>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R93620</t>
  </si>
  <si>
    <t>DROBNÉ DOPLŇK KONSTR PREFABRIK BETON A ŽELEZOBETON - SVAHOVÉ TVAROVKY</t>
  </si>
  <si>
    <t>0,6*(125,43+44,16+22,2+9,66+79,92)=168.822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</si>
  <si>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</si>
  <si>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76</t>
  </si>
  <si>
    <t>77</t>
  </si>
  <si>
    <t>66+12,1+480,48+431,2=989.780 [A]</t>
  </si>
  <si>
    <t>78</t>
  </si>
  <si>
    <t>R015512</t>
  </si>
  <si>
    <t>NEOCEŇOVAT - POPLATKY ZA LIKVIDACI ODPADŮ NEBEZPEČNÝCH - 17 05 03* ZEMINA Z KOLEJIŠTĚ (VÝHYBKY) LOKÁLNĚ ZNEČIŠTĚNÁ ROPNÝMI LÁTKAMI - BIODEGRADACE, VČETNĚ DOPRAVY</t>
  </si>
  <si>
    <t>79</t>
  </si>
  <si>
    <t>R015513</t>
  </si>
  <si>
    <t>NEOCEŇOVAT - POPLATKY ZA LIKVIDACI ODPADŮ NEBEZPEČNÝCH - 17 05 03* ZEMINA Z KOLEJIŠTĚ (VÝHYBKY) LOKÁLNĚ ZNEČIŠTĚNÁ NEBEZPEČNÝMI LÁTKAMI (NAPŘ. As, Pb) - SKLÁDKA S-NO, VČETNĚ DOPRAVY</t>
  </si>
  <si>
    <t xml:space="preserve">  SO 02-14-01</t>
  </si>
  <si>
    <t>Vlkov u Tišnova - Křižanov, výstroj trati</t>
  </si>
  <si>
    <t>SO 02-14-01</t>
  </si>
  <si>
    <t>923121</t>
  </si>
  <si>
    <t>HEKTOMETROVNÍK</t>
  </si>
  <si>
    <t>Viz výkres Schema umístění návěstí</t>
  </si>
  <si>
    <t>1. Položka obsahuje:  
 – dodávku a osazení včetně nutných zemních prací a obetonování  
 – odrazky nebo retroreflexní fólie  
2. Položka neobsahuje:  
 X  
3. Způsob měření:  
Udává se počet kusů kompletní konstrukce nebo práce.</t>
  </si>
  <si>
    <t>923141</t>
  </si>
  <si>
    <t>MEZNÍK</t>
  </si>
  <si>
    <t>Doplnění mezníků v místě změny hranice pozemku</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</si>
  <si>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</si>
  <si>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</si>
  <si>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</si>
  <si>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923321</t>
  </si>
  <si>
    <t>PŘEDVĚSTNÍK NS - TABULE</t>
  </si>
  <si>
    <t>923341</t>
  </si>
  <si>
    <t>RYCHLOSTNÍK N - TABULE</t>
  </si>
  <si>
    <t>923351</t>
  </si>
  <si>
    <t>RYCHLOSTNÍK NS - TABULE</t>
  </si>
  <si>
    <t>923411</t>
  </si>
  <si>
    <t>NÁVĚST "VLAK SE BLÍŽÍ K ZASTÁVCE" - ZÁKLADNÍ TABULE</t>
  </si>
  <si>
    <t>923431</t>
  </si>
  <si>
    <t>NÁVĚST "KONEC NÁSTUPIŠTĚ"</t>
  </si>
  <si>
    <t>923471</t>
  </si>
  <si>
    <t>SKLONOVNÍK</t>
  </si>
  <si>
    <t>Viz výkres Schema umsítění návěstí</t>
  </si>
  <si>
    <t>923481</t>
  </si>
  <si>
    <t>STANIČNÍK - TABULE "ÚZKÁ"</t>
  </si>
  <si>
    <t>Viz výkres Schema umístění návěstí - na zábradlí</t>
  </si>
  <si>
    <t>923491</t>
  </si>
  <si>
    <t>STANIČNÍK - TABULE "ŠIROKÁ"</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</si>
  <si>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</si>
  <si>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</si>
  <si>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</si>
  <si>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923821</t>
  </si>
  <si>
    <t>SLOUPEK DN 60 PRO NÁVĚST</t>
  </si>
  <si>
    <t>923831</t>
  </si>
  <si>
    <t>KONZOLA PRO NÁVĚST</t>
  </si>
  <si>
    <t>Odhad počtu konzol - zajištění viditelnosti</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</si>
  <si>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</si>
  <si>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</si>
  <si>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</si>
  <si>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Úsek km 50.6-60.9  po 100 m</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</si>
  <si>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</si>
  <si>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</si>
  <si>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</si>
  <si>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Demontáž stáv.návěstí</t>
  </si>
  <si>
    <t>965842</t>
  </si>
  <si>
    <t>DEMONTÁŽ JAKÉKOLIV NÁVĚSTI - ODVOZ (NA LIKVIDACI ODPADŮ NEBO JINÉ URČENÉ MÍSTO)</t>
  </si>
  <si>
    <t>42 návěstí * 0,05t * 30km = 63,0 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</si>
  <si>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</si>
  <si>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Výkop patek a hm kamenů - 78ks*0,3*2,0=46,8t</t>
  </si>
  <si>
    <t>104 hektormetrů * 0,16 = 16.64t</t>
  </si>
  <si>
    <t>D.2.1.10</t>
  </si>
  <si>
    <t>Protihlukové objekty</t>
  </si>
  <si>
    <t xml:space="preserve">  SO 02-61-02</t>
  </si>
  <si>
    <t>Protihluková stěna</t>
  </si>
  <si>
    <t>SO 02-61-02</t>
  </si>
  <si>
    <t>113151111</t>
  </si>
  <si>
    <t>Rozebírání zpevněných ploch  s přemístěním na skládku na vzdálenost do 20 m nebo s naložením na dopravní prostředek ze silničních panelů</t>
  </si>
  <si>
    <t>Piloty - pilotovací plošina (pl) 
plošina_pl:   
Piloty - pilotovací plošina (pl) 
660,0 
Součet 660 
Součet: 660,00  
(plošina_pl) 
Součet 0</t>
  </si>
  <si>
    <t>132251101</t>
  </si>
  <si>
    <t>Hloubení nezapažených rýh šířky do 800 mm strojně s urovnáním dna do předepsaného profilu a spádu v hornině třídy těžitelnosti I skupiny 3 do 20 m3</t>
  </si>
  <si>
    <t>Zemní práce - rýhy (dl * š * v) 
(160,00)*0,25*0,25 
Součet 10</t>
  </si>
  <si>
    <t>133251104</t>
  </si>
  <si>
    <t>Hloubení nezapažených šachet strojně v hornině třídy těžitelnosti I skupiny 3 přes 100 m3</t>
  </si>
  <si>
    <t>Zemní práce - šachty (dl * š * v * p) 
(0,80+0,60*2)*(0,80+0,60*2)*0,90*48 
Součet 172,8</t>
  </si>
  <si>
    <t>162251102</t>
  </si>
  <si>
    <t>Vodorovné přemístění výkopku nebo sypaniny po suchu na obvyklém dopravním prostředku, bez naložení výkopku, avšak se složením bez rozhrnutí z horniny třídy těžitelnosti I skupiny 1 až 3 na vzdálenost</t>
  </si>
  <si>
    <t>Zemní práce - přesun po staveništi (obj) 
piloty_dl:   
(3,30)*48 
Součet: 158,40  
(piloty_dl)*(Pi*0,32*0,32)*2 
šachty_obj:   
Zemní práce - šachty (dl * š * v * p) 
(0,80+0,60*2)*(0,80+0,60*2)*0,90*48 
Součet 172,8 
Součet: 172,80  
(šachty_obj)*2 
rýhy_obj:   
Zemní práce - rýhy (dl * š * v) 
(160,00)*0,25*0,25 
Součet 10 
Součet: 10,00  
(rýhy_obj) 
Součet 0</t>
  </si>
  <si>
    <t>167151111</t>
  </si>
  <si>
    <t>Nakládání, skládání a překládání neulehlého výkopku nebo sypaniny strojně nakládání, množství přes 100 m3, z hornin třídy těžitelnosti I, skupiny 1 až 3</t>
  </si>
  <si>
    <t>Zemní práce - nakládání na staveništi (obj) 
piloty_dl:   
(3,30)*48 
Součet: 158,40  
(piloty_dl)*(Pi*0,32*0,32) 
šachty_obj:   
Zemní práce - šachty (dl * š * v * p) 
(0,80+0,60*2)*(0,80+0,60*2)*0,90*48 
Součet 172,8 
Součet: 172,80  
(šachty_obj) 
rýhy_obj:   
Zemní práce - rýhy (dl * š * v) 
(160,00)*0,25*0,25 
Součet 10 
Součet: 10,00  
(rýhy_obj) 
Součet 0</t>
  </si>
  <si>
    <t>171152501</t>
  </si>
  <si>
    <t>Zhutnění podloží pod násypy z rostlé horniny třídy těžitelnosti I a II, skupiny 1 až 4 z hornin soudružných a nesoudržných</t>
  </si>
  <si>
    <t>Piloty - pilotovací plošina, příprava (pl) 
plošina_pl:   
Piloty - pilotovací plošina (pl) 
660,0 
Součet 660 
Součet: 660,00  
(plošina_pl) 
Součet 0</t>
  </si>
  <si>
    <t>171201201</t>
  </si>
  <si>
    <t>Uložení sypaniny na skládky nebo meziskládky bez hutnění s upravením uložené sypaniny do předepsaného tvaru</t>
  </si>
  <si>
    <t>Zemní práce - skládka na staveništi (obj) 
piloty_dl:   
(3,30)*48 
Součet: 158,40  
(piloty_dl)*(Pi*0,32*0,32) 
šachty_obj:   
Zemní práce - šachty (dl * š * v * p) 
(0,80+0,60*2)*(0,80+0,60*2)*0,90*48 
Součet 172,8 
Součet: 172,80  
(šachty_obj) 
rýhy_obj:   
Zemní práce - rýhy (dl * š * v) 
(160,00)*0,25*0,25 
Součet 10 
Součet: 10,00  
(rýhy_obj) 
Součet 0</t>
  </si>
  <si>
    <t>174101101</t>
  </si>
  <si>
    <t>Zásyp sypaninou z jakékoliv horniny strojně s uložením výkopku ve vrstvách se zhutněním jam, šachet, rýh nebo kolem objektů v těchto vykopávkách</t>
  </si>
  <si>
    <t>Zemní práce - obsyp (předpokládaný obj) 
(2,00*2+0,80*2)*0,60*0,90*48 
Součet 145,152</t>
  </si>
  <si>
    <t>Zakládání</t>
  </si>
  <si>
    <t>226212113</t>
  </si>
  <si>
    <t>Velkoprofilové vrty náběrovým vrtáním svislé zapažené  ocelovými pažnicemi průměru přes 550 do 650 mm, v hl od 0 do 5 m v hornině tř. III</t>
  </si>
  <si>
    <t>Piloty - vývrt (dl * p) 
(3,30)*48 
Součet 158,4</t>
  </si>
  <si>
    <t>231212112</t>
  </si>
  <si>
    <t>Zřízení výplně pilot zapažených s vytažením pažnic z vrtu  svislých z betonu železového, v hl od 0 do 10 m, při průměru piloty přes 450 do 650 mm</t>
  </si>
  <si>
    <t>Piloty (dl) 
piloty_dl:   
(3,30)*48 
Součet: 158,40  
(piloty_dl) 
Součet 0</t>
  </si>
  <si>
    <t>231611114</t>
  </si>
  <si>
    <t>Výztuž pilot betonovaných do země  z oceli 10 505 (R)</t>
  </si>
  <si>
    <t>Piloty - výztuž (hm * p) 
(107,09)*48/1000 
Součet 5,14</t>
  </si>
  <si>
    <t>239111112</t>
  </si>
  <si>
    <t>Odbourání vrchní znehodnocené části výplně betonových pilot  při průměru piloty přes 450 do 650 mm</t>
  </si>
  <si>
    <t>Piloty - úprava zhlaví (dl * p) 
(0,20)*48 
Součet 9,6</t>
  </si>
  <si>
    <t>271532212</t>
  </si>
  <si>
    <t>Podsyp pod základové konstrukce se zhutněním a urovnáním povrchu z kameniva hrubého, frakce 16 - 32 mm</t>
  </si>
  <si>
    <t>PHS - sokl, podsyp (dl * š * v) 
(160,00)*0,25*0,15 
Součet 6</t>
  </si>
  <si>
    <t>274311611</t>
  </si>
  <si>
    <t>Základy z betonu prostého pasy z betonu kamenem prokládaného tř. C 16/20</t>
  </si>
  <si>
    <t>PHS - sokl, podklad (dl * š * v) 
(160,00)*0,25*0,10 
Součet 4</t>
  </si>
  <si>
    <t>275322611</t>
  </si>
  <si>
    <t>Základy z betonu železového (bez výztuže) patky z betonu se zvýšenými nároky na prostředí tř. C 30/37</t>
  </si>
  <si>
    <t>Základy - patky (dl * š * v * p) 
(0,80*0,80)*0,90*48 
Součet 27,648</t>
  </si>
  <si>
    <t>275351121</t>
  </si>
  <si>
    <t>Bednění základů patek zřízení</t>
  </si>
  <si>
    <t>Základy - patky, bednění (dl * v * p) 
(0,80*2+0,80*2)*0,90*48 
Součet 138,24</t>
  </si>
  <si>
    <t>275351122</t>
  </si>
  <si>
    <t>Bednění základů patek odstranění</t>
  </si>
  <si>
    <t>291211111</t>
  </si>
  <si>
    <t>Zřízení zpevněné plochy ze silničních panelů  osazených do lože tl. 50 mm z kameniva</t>
  </si>
  <si>
    <t>Piloty - pilotovací plošina (pl) 
660,0 
Součet 660</t>
  </si>
  <si>
    <t>58932940</t>
  </si>
  <si>
    <t>beton C 25/30 XF3 kamenivo frakce 0/8</t>
  </si>
  <si>
    <t>Piloty (dl * průměr) 
piloty_dl:   
(3,30)*48 
Součet: 158,40  
(piloty_dl)*(Pi*0,32*0,32) 
Součet 0 
50,957*1,2 "Přepočtené koeficientem množství</t>
  </si>
  <si>
    <t>59381338</t>
  </si>
  <si>
    <t>panel silniční 3,00x2,00x0,215m</t>
  </si>
  <si>
    <t>711</t>
  </si>
  <si>
    <t>Izolace proti vodě, vlhkosti a plynům</t>
  </si>
  <si>
    <t>11163153</t>
  </si>
  <si>
    <t>emulze asfaltová penetrační</t>
  </si>
  <si>
    <t>litr</t>
  </si>
  <si>
    <t>80*0,35 "Přepočtené koeficientem množství</t>
  </si>
  <si>
    <t>11163155</t>
  </si>
  <si>
    <t>lak hydroizolační z modifikovaného asfaltu</t>
  </si>
  <si>
    <t>160*0,00035 "Přepočtené koeficientem množství</t>
  </si>
  <si>
    <t>711112001</t>
  </si>
  <si>
    <t>Provedení izolace proti zemní vlhkosti natěradly a tmely za studena  na ploše svislé S nátěrem penetračním</t>
  </si>
  <si>
    <t>Soklové panely - HI nátěr, penetrace (dl * v * p) 
(160,00)*0,25*2 
Součet 80</t>
  </si>
  <si>
    <t>711122131</t>
  </si>
  <si>
    <t>Provedení izolace proti zemní vlhkosti natěradly a tmely za horka  na ploše svislé S nátěrem asfaltovým</t>
  </si>
  <si>
    <t>Soklové panely - HI nátěr (pl * p) 
his_pl:   
Soklové panely - HI nátěr, penetrace (dl * v * p) 
(160,00)*0,25*2 
Součet 80 
Součet: 80,00  
(his_pl)*2 
Součet 0</t>
  </si>
  <si>
    <t>998711101</t>
  </si>
  <si>
    <t>Přesun hmot pro izolace proti vodě, vlhkosti a plynům  stanovený z hmotnosti přesunovaného materiálu vodorovná dopravní vzdálenost do 50 m v objektech výšky do 6 m</t>
  </si>
  <si>
    <t>998711193</t>
  </si>
  <si>
    <t>Přesun hmot pro izolace proti vodě, vlhkosti a plynům  stanovený z hmotnosti přesunovaného materiálu Příplatek k cenám za zvětšený přesun přes vymezenou největší dopravní vzdálenost do 500 m</t>
  </si>
  <si>
    <t>767</t>
  </si>
  <si>
    <t>Konstrukce zámečnické</t>
  </si>
  <si>
    <t>767000X01</t>
  </si>
  <si>
    <t>D+M Z1 kotvení sloupů PHS HE-B 200 vč. doplňků (dle PD)</t>
  </si>
  <si>
    <t>767000X03</t>
  </si>
  <si>
    <t>D+M piktogram směru úniku vč. kotvení (dle PD)</t>
  </si>
  <si>
    <t>767000X04</t>
  </si>
  <si>
    <t>D+M piktogram zákazu vstupu vč. kotvení (dle PD)</t>
  </si>
  <si>
    <t>767000X06</t>
  </si>
  <si>
    <t>D+M kryty sloupků PHS (nosné sendvičové panely) vč. doplňků (dle PD)</t>
  </si>
  <si>
    <t>Ostatní konstrukce a práce, bourání</t>
  </si>
  <si>
    <t>9182221X1</t>
  </si>
  <si>
    <t>D+M PHS sloupek ocelový HE-B 200 zakládaný do patky výšky přes 3 m vč. povrchové úpravy (dle PD)</t>
  </si>
  <si>
    <t>PHS- sloupy (dl * p) 
(3,85)*48 
Součet 184,8</t>
  </si>
  <si>
    <t>918241203</t>
  </si>
  <si>
    <t>Panely protihlukových stěn betonové soklové výšky do 1 m, šířky, přes 2,5 do 4 m</t>
  </si>
  <si>
    <t>PHS - soklové panely (pl) 
139,59 
Součet 139,59</t>
  </si>
  <si>
    <t>918242176</t>
  </si>
  <si>
    <t>Panely protihlukových stěn plastové z PVC - sendvičové oboustranně pohltivé šířky do 4 m, výšky přes 3,5 m</t>
  </si>
  <si>
    <t>PHS - panely (pl) 
p01 
0,51 
p02 
3,04 
p03 
1,35 
p04 
8,11 
p05 
1,63 
p06 
9,80 
p07 
61,38 
p08 
368,28 
p09 
19,30 
p10 
115,80 
Součet 589,2</t>
  </si>
  <si>
    <t>918243224</t>
  </si>
  <si>
    <t>Panely protihlukových stěn hliníkové odrazivé šířky přes 2 do 5 m, výšky konstrukce přes 3,5 do 4,5 m</t>
  </si>
  <si>
    <t>PHS - panely (pl) 
h01 
1,13 
h02 
6,77 
Součet 7,9</t>
  </si>
  <si>
    <t>919726123</t>
  </si>
  <si>
    <t>Geotextilie netkaná pro ochranu, separaci nebo filtraci měrná hmotnost přes 300 do 500 g/m2</t>
  </si>
  <si>
    <t>Piloty - pilotovací plošina, příprava (pl) 
plošina_pl:   
Piloty - pilotovací plošina (pl) 
660,0 
Součet 660 
Součet: 660,00  
(plošina_pl) 
Ochrana kolejí (dl * š) 
(160,0)*8,0 
Součet 1280</t>
  </si>
  <si>
    <t>9319941X1</t>
  </si>
  <si>
    <t>D+M vyklínkování jednotlivých panelů ve sloupcích pomocí pryžových pásů (dle PD)</t>
  </si>
  <si>
    <t>998</t>
  </si>
  <si>
    <t>Přesun hmot</t>
  </si>
  <si>
    <t>998226011</t>
  </si>
  <si>
    <t>Přesun hmot pro pozemní komunikace a letiště s krytem montovaným  ze silničních dílců ze železového nebo předpjatého betonu dopravní vzdálenost do 200 m jakékoliv délky objektu</t>
  </si>
  <si>
    <t>OST</t>
  </si>
  <si>
    <t>Ostatní</t>
  </si>
  <si>
    <t>OST000X1</t>
  </si>
  <si>
    <t>D+M číslování nových sloupků PHS (dle PD)</t>
  </si>
  <si>
    <t>D.2.1.2</t>
  </si>
  <si>
    <t>Nástupiště</t>
  </si>
  <si>
    <t xml:space="preserve">  SO 02-12-01</t>
  </si>
  <si>
    <t>Zast. Osová Bítýška, nástupiště</t>
  </si>
  <si>
    <t>SO 02-12-01</t>
  </si>
  <si>
    <t>11130</t>
  </si>
  <si>
    <t>SEJMUTÍ DRNU</t>
  </si>
  <si>
    <t>včetně vodorovné dopravy  a uložení na skládku</t>
  </si>
  <si>
    <t>12383A</t>
  </si>
  <si>
    <t>ODKOP PRO SPOD STAVBU SILNIC A ŽELEZNIC TŘ. II - BEZ DOPRAVY</t>
  </si>
  <si>
    <t>celkové výkopy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</si>
  <si>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</si>
  <si>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12383B</t>
  </si>
  <si>
    <t>ODKOP PRO SPOD STAVBU SILNIC A ŽELEZNIC TŘ. II - DOPRAVA</t>
  </si>
  <si>
    <t>odvoz 1413,692 m3 na recyklaci do 3 km</t>
  </si>
  <si>
    <t>Položka zahrnuje samostatnou dopravu zeminy. Množství se určí jako součin kubatutry [m3] a požadované vzdálenosti [km].</t>
  </si>
  <si>
    <t>654,545+141,107+87,424+500=1 383.076 [A] 
Výkop z mezideponie na zásyp nástupiště a ploch z vytěžených zemin vhodných do násypu  
654,545 m3 - zásyp nenamrzavou zeminou 
141,107 m3 - vrstva v prostoru aktivní zóny 
87,424 m3 - obsyp nástupiště 
500 m3 - dosypání tělesa v místě zastávky</t>
  </si>
  <si>
    <t>654,545+141,107+87,424+500=1 383.076 [A] 
Výkop z mezideponie na zásyp nástupiště a ploch z vytěžených zemin vhodných do násypu  
654,545 m3 - zásyp nenamrzavou zeminou 
141,107 m3 - vrstva v prostoru aktivní zóny 
87,424 m3 - obsyp nástupiště 
500 m3 - zřízení náspu v oblasti vybouraného přístřešku pro cestující</t>
  </si>
  <si>
    <t>výkopy na mezideponii a recyklaci</t>
  </si>
  <si>
    <t>17581</t>
  </si>
  <si>
    <t>OBSYP POTRUBÍ A OBJEKTŮ Z NAKUPOVANÝCH MATERIÁLŮ</t>
  </si>
  <si>
    <t>0,612+0,3=0.912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</si>
  <si>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</si>
  <si>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Výpočet ve výkazu výměr.</t>
  </si>
  <si>
    <t>49,422/0,15=329.480 [A]</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</si>
  <si>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</si>
  <si>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</si>
  <si>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</si>
  <si>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</si>
  <si>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</si>
  <si>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</si>
  <si>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261314</t>
  </si>
  <si>
    <t>VRTY PRO KOTVENÍ A INJEKTÁŽ TŘ III NA POVRCHU D DO 35MM</t>
  </si>
  <si>
    <t>vrty pro kotvení do betonu</t>
  </si>
  <si>
    <t>272315</t>
  </si>
  <si>
    <t>ZÁKLADY Z PROSTÉHO BETONU DO C30/37</t>
  </si>
  <si>
    <t>Zesílený základ pod nástupištními prefabrikáty - prostup odvodnění</t>
  </si>
  <si>
    <t>27231A</t>
  </si>
  <si>
    <t>ZÁKLADY Z PROSTÉHO BETONU DO C20/25</t>
  </si>
  <si>
    <t>základové patky zábradlí</t>
  </si>
  <si>
    <t>4*2*0,3*0,3*0,8=0.576 [A]</t>
  </si>
  <si>
    <t>základy pod prefabrikovaná schodiště</t>
  </si>
  <si>
    <t>4*1,3*1,03*0,8=4.285 [A]</t>
  </si>
  <si>
    <t>v prostoru převedení vody ze zemní pláně  pod základy nástupišť</t>
  </si>
  <si>
    <t>sklovláknitá výztužná mřížka s oky 8 x 8 mm, která bude nalepena</t>
  </si>
  <si>
    <t>327365</t>
  </si>
  <si>
    <t>VÝZTUŽ ZDÍ OPĚRNÝCH, ZÁRUBNÍCH, NÁBŘEŽNÍCH Z OCELI 10505, B500B</t>
  </si>
  <si>
    <t>kotvení DN 14</t>
  </si>
  <si>
    <t>348173</t>
  </si>
  <si>
    <t>ZÁBRADLÍ Z DÍLCŮ KOVOVÝCH ŽÁROVĚ ZINK PONOREM S NÁTĚREM</t>
  </si>
  <si>
    <t>4*1,5*44=264.000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</si>
  <si>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</si>
  <si>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pod základy prefabrikátů</t>
  </si>
  <si>
    <t>1,6*1,6*0,1*4=1.024 [A]</t>
  </si>
  <si>
    <t>3,132+0,883+1,2*0,15*(0,485*4+13,945*2+1,631*2)+18*2*0,3*0,6=16.452 [A] 
podklad pod dlažbu z kamene</t>
  </si>
  <si>
    <t>48,16+0,202=48.362 [A] 
pod základy nástupištních zídek a výplň otvoru</t>
  </si>
  <si>
    <t>451366</t>
  </si>
  <si>
    <t>VÝZTUŽ PODKL VRSTEV Z KARI-SÍTÍ</t>
  </si>
  <si>
    <t>monolitické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</si>
  <si>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</si>
  <si>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</si>
  <si>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</si>
  <si>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</si>
  <si>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</si>
  <si>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1,2*0,25*(0,485*4+13,945*2+1,631*2)=9.928 [A]</t>
  </si>
  <si>
    <t>výplň prostoru před základem nástupištní zídky</t>
  </si>
  <si>
    <t>41,412+125,45+5,757=172.619 [A] 
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</si>
  <si>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</si>
  <si>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</si>
  <si>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</si>
  <si>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ložná vrstva fr. 2/5 pod KDL</t>
  </si>
  <si>
    <t>582611</t>
  </si>
  <si>
    <t>KRYTY Z BETON DLAŽDIC SE ZÁMKEM ŠEDÝCH TL 60MM DO LOŽE Z KAM</t>
  </si>
  <si>
    <t>32,466+32,454+34,964=99.884 [A] 
. Dlažba na zpevněných plochách.</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</si>
  <si>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</si>
  <si>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R582611</t>
  </si>
  <si>
    <t>dlažba s nezkosenou hranou</t>
  </si>
  <si>
    <t>2*192,64=385.280 [A]</t>
  </si>
  <si>
    <t>Nástupištní zídky a monolitické schodiště</t>
  </si>
  <si>
    <t>711112</t>
  </si>
  <si>
    <t>IZOLACE BĚŽNÝCH KONSTRUKCÍ PROTI ZEMNÍ VLHKOSTI ASFALTOVÝMI PÁSY</t>
  </si>
  <si>
    <t>Nástupištní zídky</t>
  </si>
  <si>
    <t>337,68+3=340.680 [A]</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</si>
  <si>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</si>
  <si>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</si>
  <si>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</si>
  <si>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</si>
  <si>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</si>
  <si>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</si>
  <si>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1,571+0,516=2.087 [A]</t>
  </si>
  <si>
    <t>917223</t>
  </si>
  <si>
    <t>SILNIČNÍ A CHODNÍKOVÉ OBRUBY Z BETONOVÝCH OBRUBNÍKŮ ŠÍŘ 100MM</t>
  </si>
  <si>
    <t>Položka zahrnuje:  
dodání a pokládku betonových obrubníků o rozměrech předepsaných zadávací dokumentací  
betonové lože i boční betonovou opěrku.</t>
  </si>
  <si>
    <t>924853</t>
  </si>
  <si>
    <t>NÁSTUPIŠTĚ - UKONČENÍ NÁSTUPIŠŤ MONOLITICKÝMI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</si>
  <si>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</si>
  <si>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</si>
  <si>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</si>
  <si>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</si>
  <si>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924912</t>
  </si>
  <si>
    <t>NÁSTUPIŠTĚ - VAROVNÝ PÁS ŠÍŘKY 0,40 M Z DLAŽDIC S RELIEFNÍM POVRCHEM</t>
  </si>
  <si>
    <t>2*4=8.000 [A]</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</si>
  <si>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</si>
  <si>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</si>
  <si>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</si>
  <si>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1,6*0,8*4=5.120 [A]</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</si>
  <si>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</si>
  <si>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</si>
  <si>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</si>
  <si>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</si>
  <si>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965521</t>
  </si>
  <si>
    <t>ROZEBRÁNÍ NÁSTUPIŠTĚ TYPU SUDOP</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</si>
  <si>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</si>
  <si>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96615A</t>
  </si>
  <si>
    <t>BOURÁNÍ KONSTRUKCÍ Z PROSTÉHO BETONU - BEZ DOPRAVY</t>
  </si>
  <si>
    <t>R924415</t>
  </si>
  <si>
    <t>NÁSTUPIŠTĚ L S KONZOLOVÝMI DESKAMI LOMENÝMI KDL 800/1600</t>
  </si>
  <si>
    <t>Prefabrikát typu L s rektifikací v příčném směru. Desky jsou osazeny na EPDM podložky o rozměrech 100x100x10 mm a tvrdosti 50-60 SH, které jsou již z výroby osazené na nástupištní zídce.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</si>
  <si>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</si>
  <si>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R924913</t>
  </si>
  <si>
    <t>NÁSTUPIŠTĚ - OPTICKÉ ZNAČENÍ NÁTĚREM ŠÍŘKY 0,20 M, ODSTÍN ŽLUTÁ 6200</t>
  </si>
  <si>
    <t>286,4+5=291.400 [A] 
Výpočet ve výkazu výměr.  
Délka nástupiště - 286,4 m 
u schodiště - 5 m 
.</t>
  </si>
  <si>
    <t>1. Položka obsahuje:  
 – příprava a očištění podkladu  
 – dodání a aplikace nátěrové hmoty  
2. Položka neobsahuje:  
 X  
3. Způsob měření:  
Měří se metr délkový.</t>
  </si>
  <si>
    <t>R9365026</t>
  </si>
  <si>
    <t>NEOCEŇOVAT - 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</si>
  <si>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</si>
  <si>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R93724</t>
  </si>
  <si>
    <t>Stavební připrava pro montáž MOBILIÁŘE - INFORMAČNÍ PANEL JEDNOSTRANNÝ ZÁVĚSNÝ</t>
  </si>
  <si>
    <t>D.2 Informační panel jednostranný závěsný - dodávky předmětem centrálního nákupu</t>
  </si>
  <si>
    <t>2ks (1ks na každém nástupišti  
"Položka zahrnuje:   
- montáž a osazení kompletního zařízení, předepsaného zadávací dokumentací "</t>
  </si>
  <si>
    <t>R93753</t>
  </si>
  <si>
    <t>Stavební připrava pro montáž MOBILIÁŘE - Nádoba na odpad do exteriéru B.2</t>
  </si>
  <si>
    <t>dodávka předmětem centrálního nákupu</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</si>
  <si>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</si>
  <si>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285,607+17,6=303.207 [A]</t>
  </si>
  <si>
    <t xml:space="preserve">  SO 02-12-02</t>
  </si>
  <si>
    <t>Zast. Ořechov, nástupiště</t>
  </si>
  <si>
    <t>SO 02-12-02</t>
  </si>
  <si>
    <t>11318A</t>
  </si>
  <si>
    <t>ODSTRANĚNÍ KRYTU ZPEVNĚNÝCH PLOCH Z DLAŽDIC - BEZ DOPRAVY</t>
  </si>
  <si>
    <t>plocha podle Situace (příloha č. 2) a Půdorysu (příloha č.3), předpokládaná tloušťka dlažby 60 mm; dlaždice betonové 0,30x0,30m  
plocha u výpravní budovy 126m2  
126*0.06=7,560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</si>
  <si>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</si>
  <si>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výkop proL prefabrikáty u nástupišťdle tabulky kubatur  
989,29=989,290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</si>
  <si>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</si>
  <si>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(3,80*0,75*1,0)+(14,70*0,75*1,0)=13,875 [A]  
Výkop rýh pro chráničky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</si>
  <si>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</si>
  <si>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zhutněnou nenamrzavou zeminou - těleso nástupiště  
plocha z Příčných řezů (příloha č. 5) a výpočet dle tabulky kubatur.  
823,53=823,530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</si>
  <si>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</si>
  <si>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úprava plochy pod podkladní vrstvou ze štěrkodrti  
plocha z Příčných řezů (příloha č. 5) a výpočet dle tabulky kubatur.  
957,50=957,500 [A]</t>
  </si>
  <si>
    <t>18221</t>
  </si>
  <si>
    <t>ROZPROSTŘENÍ ORNICE VE SVAHU V TL DO 0,10M</t>
  </si>
  <si>
    <t>podle přílohy č. 3 (Půdorys). plocha před zbouranou čekárnou  
306,84=306,840 [A]  
plocha z Příčných řezů (příloha č. 5) a výpočet dle tabulky kubatur.  
653,03=653,030 [B]  
A+B=959,870 [C]</t>
  </si>
  <si>
    <t>položka zahrnuje:   
nutné přemístění ornice z dočasných skládek vzdálených do 50m   
rozprostření ornice v předepsané tloušťce ve svahu přes 1:5</t>
  </si>
  <si>
    <t>18247</t>
  </si>
  <si>
    <t>OŠETŘOVÁNÍ TRÁVNÍKU</t>
  </si>
  <si>
    <t>podle položky 18242:  
959,870=959,870 [A]</t>
  </si>
  <si>
    <t>Zahrnuje pokosení se shrabáním, naložení shrabků na dopravní prostředek, s odvozem a se složením, to vše bez ohledu na sklon terénu   
zahrnuje nutné zalití a hnojení</t>
  </si>
  <si>
    <t>položka zahrnuje:   
přemístění, montáž a demontáž vrtných souprav   
svislou dopravu zeminy z vrtu   
vodorovnou dopravu zeminy bez uložení na skládku   
případně nutné pažení dočasné (včetně odpažení) i trvalé</t>
  </si>
  <si>
    <t>Základy pod monolitické schody na začátku nástupiště:  
4*(1,30*1,03*1,00)=5,356 [A]  
Patky pro zábradlí:  
u k.č.1, část 6: 21ks; část 7: 42ks  
u k.č.2. část 2: 45ks; část 3: 8ks   
celkem 116ks betonových patek 0,3*0,3*1,0m=0,009m3  
0,3*0,3*1,0*116=10,440 [B]  
Zesílený základ pod nástupištními prefabrikáty - prostup odvodnění:262,08m3  
5,356+10,440+262,08=277,87m3</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</si>
  <si>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</si>
  <si>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</si>
  <si>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327315</t>
  </si>
  <si>
    <t>ZDI OPĚRNÉ, ZÁRUBNÍ, NÁBŘEŽNÍ Z PROSTÉHO BETONU DO C30/37</t>
  </si>
  <si>
    <t>Zídky na začátku nástupišť včetně základů dle výkresu 6.11:  
1. 2*(0,30*1,45*1,750)=1,523 [A]  
2. 2*(1,19*0,30*0,73)=0,521 [B]  
2a (0,19+0,56)/2=0,375 [C]  
      0,375*0,47*0,30*2=0,106 [D]  
Zídka nad nadchodem, plocha řezu 0,52m2:  
   0,52*2,52=1,310 [E]  
A+B+C+D+E=3,835 [G]</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</si>
  <si>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</si>
  <si>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beton zídky na 1.nástupišti, výkres č.7:  
0,520*2,52=1,310 [A]  
Beton zídek nad podchodem 1. a 2.nástupiště, výkres č.8:  
2*(0,527*6,0)=6,324 [B]  
A+B=7,634 [C]</t>
  </si>
  <si>
    <t>výztuž zídky na 1.nástupišti, výkres č.7:  
0,109=0,109 [A]  
výztuž zídky nad podchodem výkres č.8:  
2*0,263=0,526 [B]  
A+B=0,635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</si>
  <si>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</si>
  <si>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348175</t>
  </si>
  <si>
    <t>ZÁBRADLÍ Z DÍLCŮ KOVOVÝCH ŽÁROVĚ STŘÍKANÉ KOVEM S NÁTĚREM</t>
  </si>
  <si>
    <t>Zábradlí na prefabrikátech L, na bet. zídkách a na bet. patkách dle výkrasů 6.1 až 6.11:  
Výkres č.6.1: 53,00=53,000 [A]  
Výkres č.6.2: 4,00=4,000 [B]  
Výkres č.6.3: 12,40=12,400 [C]  
Výkres č.6.4: 2,53=2,530 [D]  
Výkres č.6.5: 58,00=58,000 [E]  
Výkres č.6.6: 24,23=24,230 [F]  
Výkres č.6.7: 48,58=48,580 [G]  
Výkres č.6.8: 5.15=5,150 [H]  
Výkres č.6.9: 41.97=41,970 [I]  
Výkres č.6.10: 7,59=7,590 [J]  
Výkres č.6.11: 5,02=5,020 [K]  
Celkem: (A+B+C+D+E+F+G+H+I+J+K)*40,0=10 498,800 [L]  
Celková délka zábradlí je 262,47m, váha zábradlí na 1m je dle vz.listu Ž12 1,201: 40kg/m  
Poslední nátěr barva RAL 5015 - nebeská modř.</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</si>
  <si>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</si>
  <si>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46452</t>
  </si>
  <si>
    <t>POHOZ DNA A SVAHŮ Z KAMENIVA DRCENÉHO</t>
  </si>
  <si>
    <t>podle přílohy č. 3 (Půdorys) a přílohy č. 4 (Vzorový příčný řez)  
svah na nenástupní hraně 2. nástupiště:  
1,48*138,5*0,15=30,747 [A]</t>
  </si>
  <si>
    <t>položka zahrnuje dodávku předepsaného kameniva, mimostaveništní a vnitrostaveništní dopravu a jeho uložení   
není-li v zadávací dokumentaci uvedeno jinak, jedná se o nakupovaný materiál</t>
  </si>
  <si>
    <t>56333</t>
  </si>
  <si>
    <t>VOZOVKOVÉ VRSTVY ZE ŠTĚRKODRTI TL. DO 150MM</t>
  </si>
  <si>
    <t>podkladní vrstva pod betonovou dlažbu   
plocha podle Půdorysu (příloha č. 3), podle Vzorového příčného řezu (příloha č. 4)  
pod dlažbou 20x20x6cm: 678.08=678,080 [F]  
pod dlažbou s výstupky: 5.232+5.81=11,042 [G]   
F+G=689,122 [H]</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</si>
  <si>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</si>
  <si>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</si>
  <si>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t>
  </si>
  <si>
    <t>Dlažba z bet dlaždic 20x20x6cm za nástupištními deskami a na přístupových chodnících, výměry dle přílohy č.3:  
u k.č.1:89.13+48.74+101.68+17.63+62.98=320,160 [A]  
u k.č.2: 115.71+8.81+40.27+80.36+4.8+3.45+42.48+32.95+27.31+1.78=357,920 [B]  
A+B=678,080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</si>
  <si>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</si>
  <si>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</si>
  <si>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</si>
  <si>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Dlažba s výstupky - šedý reliéf, na nástupištích:  
plocha podle Půdorysu (příloha č. 3)  
1. nástupiště: 0,506+1,010=1,516 [A]  
2. nástupiště: 0,506+1,120+2,090=3,716 [B]  
Celkem: A+B=5,232 [E]</t>
  </si>
  <si>
    <t>58261A</t>
  </si>
  <si>
    <t>KRYTY Z BETON DLAŽDIC SE ZÁMKEM BAREV RELIÉF TL 60MM DO LOŽE Z KAM</t>
  </si>
  <si>
    <t>signální a varovné pásy na přístupových chodnících:  
plocha podle Půdorysu (příloha č. 3)  
2. nástupiště: 4,80+1,010=5,810 [A]</t>
  </si>
  <si>
    <t>R5826113</t>
  </si>
  <si>
    <t>KRYTY Z BETON DLAŽDIC SE ZÁMKEM S NESRAŽENÝMI HRANAMI ŠEDÝCH SE ZDRSNĚNÝM POVRCHEM TL 80MM DO LOŽE Z KAM</t>
  </si>
  <si>
    <t>zdrsněný pás u schodiště 1.nást: 0,880=0,880 [A]  
zdrsněný pás u schodiště 2.nást: 1,600=1,600 [B]  
a+b=2,480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</si>
  <si>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</si>
  <si>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Izolace betonových zídek a nástupištních prefabrikátů typu L - podle přílohy č.3 (Půdorys) a č. 4 (Vzorové příčné řezy)  
prefabrikáty L dle položek R924415 - 280m a pol.924420 - 131m = 411,0m; délka nátěru na L:1,936m  
411,0*1,936=795,696 [A]  
zídky na zač. nástupiště:   
2*1,45*0,75=2,175 [B]  
zídka nad podchodem.  
1,67*2,52=4,208 [C]  
CELKEM. A+B+C=802,079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</si>
  <si>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</si>
  <si>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spar prefabrikátů L:  
Délka prefabrikátů L = 411m (411/2) to je 206spar; délka spáry 1,936m; šířka afaltového pásu 40cm  
206*1,936*0,40=159,526 [A]</t>
  </si>
  <si>
    <t>Propojení od žlabu k vyústění le situace  
5.30+1.35=6,650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</si>
  <si>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</si>
  <si>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Chráničky Novotub DN 160, dl.3,8 a 14,7m po 11kusech, v chodníku na hlavní kabelové trase:  
(3,80+14,70)*2*11=407,000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</si>
  <si>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</si>
  <si>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89516</t>
  </si>
  <si>
    <t>DRENÁŽNÍ VÝUSŤ Z BETON DÍLCŮ</t>
  </si>
  <si>
    <t>dle situace  
2=2,000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</si>
  <si>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</si>
  <si>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897541</t>
  </si>
  <si>
    <t>VPUSŤ ODVOD ŽLABŮ Z POLYMERBETONU SV. ŠÍŘKY DO 100MM</t>
  </si>
  <si>
    <t>podle Situace (příloha č. 2) a Půdorysu (příloha č.3)  
. nástupiště  
2=2,000 [A]</t>
  </si>
  <si>
    <t>položka zahrnuje dodávku a osazení předepsaného dílce včetně mříže   
nezahrnuje předepsané podkladní konstrukce</t>
  </si>
  <si>
    <t>Obetonování chrániček.  
(3,80+14,70)*1*0,25=4,625 [A]</t>
  </si>
  <si>
    <t>podle Půdorysu (příloha č. 3)  
1. nástupiště:   
0,76+11,55+1,54+20,45+1,8+2,0+4,35+18,26=60,710 [C]  
2. nástupiště:  
74,19+1,25+3,60+6,31+12,56+25,86+12,19+16,11+5,37+10,80+5,77+3,93+0,32+8,95+8,65+2,55=198,410 [D]  
C+D=259,120 [E]</t>
  </si>
  <si>
    <t>Položka zahrnuje:   
dodání a pokládku betonových obrubníků o rozměrech předepsaných zadávací dokumentací   
betonové lože i boční betonovou opěrku.</t>
  </si>
  <si>
    <t>924420</t>
  </si>
  <si>
    <t>NÁSTUPIŠTĚ L (H) BEZ KONZOLOVÝCH DESEK</t>
  </si>
  <si>
    <t>podle Půdorysu (příloha č. 3)  
1. nástupiště - ZADNÍ HRANA  
53,0+4,0+58,0+2,0+3,0=120m  
2.nástupiště - ukončení nástupiště kolmo k ose koleje  
4,0m  
Celkem 124m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</si>
  <si>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</si>
  <si>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dle situace</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</si>
  <si>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</si>
  <si>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924913</t>
  </si>
  <si>
    <t>NÁSTUPIŠTĚ - OPTICKÉ ZNAČENÍ NÁTĚREM ŠÍŘKY 0,15 M, ODSTÍN ŽLUTÁ 6200</t>
  </si>
  <si>
    <t>podle Půdorysu (příloha č. 3)  
1. nástupiště:  
140=140,000 [A]  
2. nástupiště:  
140=140,000 [B]  
A+B=280,000 [C]</t>
  </si>
  <si>
    <t>1. Položka obsahuje:   
 – příprava a očištění podkladu   
 – dodání a aplikace nátěrové hmoty   
2. Položka neobsahuje:   
 X   
3. Způsob měření:   
Měří se metr délkový.</t>
  </si>
  <si>
    <t>93541</t>
  </si>
  <si>
    <t>ŽLABY Z DÍLCŮ Z POLYMERBETONU SVĚTLÉ ŠÍŘKY DO 100MM VČETNĚ MŘÍŽÍ</t>
  </si>
  <si>
    <t>podle Situace (příloha č. 2) a Půdorysu (příloha č.3)  
1. nástupiště:  
28=28,000 [A]  
2.nástupiště  
64=64,000 [B]  
A+B=92,000 [C]</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</si>
  <si>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</si>
  <si>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podle Půdorysu (příloha č. 3)  
nástupiště z desek K-150:  
u k.č.1 253=253,000 [A]  
u k.č. 2 250=250,000 [B]  
A+B=503,000 [C]</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</si>
  <si>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</si>
  <si>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odstranění ostatních konstrukcí ve výkopech (odhad):  
stávající šachty: 20*0,2*0,2*0,4=0,320 [A]  
patky stávajícího zastřešení: 14*0,5*0,5*0,8=2,800 [B]  
stávající základy trakčního vedení: 2*0,8*0,8*1,2=1,536 [C]  
bet. zábradlí sloupky tyče: 7.056+3.050=10,106 [E]  
Celkem: A+B+C+E=14,762 [D]</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</si>
  <si>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</si>
  <si>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R9249131</t>
  </si>
  <si>
    <t>OPTICKÉ ZNAČENÍ SCHODIŠŤOVÉHO STUPNĚ NÁSTŘIKEM ŠÍŘKY 0,10 M, BARVA ŽLUTÁ</t>
  </si>
  <si>
    <t>podle Půdorysu (příloha č. 3) - SCHODY 1. nástupiště  
2,2=2,200 [A]</t>
  </si>
  <si>
    <t>výkopová zemina podle položky 12373A, objemová hmotnost zeminy 1,8 t/m3  
989,29*1,8=1 780,722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</si>
  <si>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</si>
  <si>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vybouraná dlažba - podle položky 11348A, objemová hmotnost 2,5 t/m3:  
126,00*0,06*2,5=18,900 [A]  
vybourané betonové zábradlí dl.194m; sloupky po 2m - 98ks, dvě betonové tyče - 194ks:  
objem sloupků: 0,2x0,2x1,8x98ks=7,056m3  
objem tyčí: 3,14x0,0025x2,0mx194ks=3,05m3  
bet zábradlí celkem. 7,056+3,05=10,10m3  
10,1*2,5=25,250 [B]  
betonové nástupištní prefabrikáty, nástupiště SUDOP - podle položky 965521, hmotnost 0,663 t/m:  
503*0,663=333,489 [C]  
Celkem: A+B+C=377,639 [D]</t>
  </si>
  <si>
    <t>R93710</t>
  </si>
  <si>
    <t>NEOCEŇOVAT - Mobiliář - plastové nádoby na posyp</t>
  </si>
  <si>
    <t>Na každém nástupišti 2kusy - celkem 4 kusy</t>
  </si>
  <si>
    <t>R93723</t>
  </si>
  <si>
    <t>Stavební připrava pro montáž MOBILIÁŘE- ODPADKOVÝ KOŠ NA SMĚSNÝ ODPAD</t>
  </si>
  <si>
    <t>B.2 Nádoby na odpad do exteriéru</t>
  </si>
  <si>
    <t>4ks (2 ks na každém nástupišti) [A]  
"Položka zahrnuje:   
- montáž a osazení kompletního zařízení, předepsaného zadávací dokumentací "</t>
  </si>
  <si>
    <t>D.2 Informační panel jednostranný závěsný</t>
  </si>
  <si>
    <t>R93751</t>
  </si>
  <si>
    <t>Stavební připrava pro montáž MOBILIÁŘE - KOVOVÉ LAVIČKY</t>
  </si>
  <si>
    <t>A.2 Sedací nábytek do exteriéru</t>
  </si>
  <si>
    <t>A.2 Sedací nábytek do exteriéru  
4ks (2ks na každém nástupišti) [A]  
"Položka zahrnuje:   
- montáž a osazení kompletního zařízení, předepsaného zadávací dokumentací "</t>
  </si>
  <si>
    <t>D.2.1.4.1</t>
  </si>
  <si>
    <t>Železniční mosty, propustky, zdi</t>
  </si>
  <si>
    <t xml:space="preserve">  SO 02-20-01</t>
  </si>
  <si>
    <t>T.ú. Vlkov u Tišnova - Křižanov, Most v km 52,204</t>
  </si>
  <si>
    <t>SO 02-20-01</t>
  </si>
  <si>
    <t>121101</t>
  </si>
  <si>
    <t>SEJMUTÍ ORNICE NEBO LESNÍ PŮDY S ODVOZEM DO 1KM</t>
  </si>
  <si>
    <t>Sejmutí ornice v oblasti výkopů viz příloha 2.501   
- uvažujeme s uchováním části ornice pro finální teréní úpravy v oblasti lávky   
- dočasný zemník bude zrealizován v blízkosti lávky   
-tloušťka humusové vrstvy je uvažována 200mm</t>
  </si>
  <si>
    <t>(1044m2+205m2)*0,2m=249,800 [A]</t>
  </si>
  <si>
    <t>položka zahrnuje sejmutí ornice bez ohledu na tloušťku vrstvy a její vodorovnou dopravu   
nezahrnuje uložení na trvalou skládku</t>
  </si>
  <si>
    <t>125731</t>
  </si>
  <si>
    <t>VYKOPÁVKY ZE ZEMNÍKŮ A SKLÁDEK TŘ. I, ODVOZ DO 1KM</t>
  </si>
  <si>
    <t>vykopávky ze zemníků   
-výpočet viz položka 121101</t>
  </si>
  <si>
    <t>249,8=249,800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</si>
  <si>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</si>
  <si>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</si>
  <si>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</si>
  <si>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Veškeré výkopy spojené se stavbou lávky v oblasti zemin F3 MS   
-základy OK zasahují do tříd vrtatelnosti I. II a III. - nelze přesně určit rozmezí tříd II a III - proto uvažujeme pouze se třídami I. a III (II. spadá objemově do III. třídy.)    
- vrty mikrozáporového pažení DN300 hl. 2 m</t>
  </si>
  <si>
    <t>28,8m2*8,5m (ŽB rám)=244,800 [A]  
9,6m2*22m (Zídka v tř. těž I)=211,200 [B]  
28,4m2*8m (výtahová Šachta)=227,200 [C]  
("základ L1"10,7m2*5,25m)+("základ S2"4,6m2*3,45m)+("základ S1"7,8m2*3,5m)+("základ R3"20m2*6,1m)+("základ R2"20m2*7,1m)+("základ R1P"18,7m2*5,9m)+("nástupní rampa"18,4m2*4,5m)+("základ R1L"5,8m2*3,7m)+("Základ S2"8,8m2*3,45m)+("základ S1"21m2*4,3m)=698,595 [D]  
140m3 (úpravy navazujících svahů v oblasti nástupiště č.2)=140,000 [F]  
(vrty mikrozápor pažení)0,071m2*2m*12ks=1,704 [H]  
Celkem: A+B+C+D+F+H=1 523,499 [I]</t>
  </si>
  <si>
    <t>13193A</t>
  </si>
  <si>
    <t>HLOUBENÍ JAM ZAPAŽ I NEPAŽ TŘ III - BEZ DOPRAVY</t>
  </si>
  <si>
    <t>"Zídka z tvarovek" 2m2*22m=44,000 [A]  
"ŽB výtahová šachta" 8,3m2*8m=66,400 [B]  
"základ lávky R3" 2m2*6,1m=12,200 [C]  
"základ lávky R2" 2m2*7,1m=14,200 [D]  
"základ lávky R1P" 5m2*5,9m=29,500 [E]  
"vrty mikrozápor pažení" (0,071m2*3m*12ks)+(0,071m2*5m*7ks)=5,041 [F]  
Celkem: A+B+C+D+E+F=171,341 [G]</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</si>
  <si>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</si>
  <si>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vytěžené ornice do zemníku a poté znovu použití při srovnávání terénu   
-objem viz položka 121101</t>
  </si>
  <si>
    <t>249,8m3=249,800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</si>
  <si>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</si>
  <si>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Zásypy vytěženou zeminou během výkopových prací pro finální terénní úpravy</t>
  </si>
  <si>
    <t>Obsypy štěrkem fr. 8/16 okolo drenážních trubek odvodnění, vč. obsypů poloperforovaných trubek ve stavebních jámách.</t>
  </si>
  <si>
    <t>0,21m2*(2,05m+33m) (obsypy odvodnění rubů)=7,361 [A]  
0,19m2*226m(obyspy v pracovních jámách)=42,940 [B]  
Celkem: A+B=50,301 [C]</t>
  </si>
  <si>
    <t>Založení trávníku hydroosevem v oblasti ŽB lávky a základů OK</t>
  </si>
  <si>
    <t>560m2 (oblast základů OK)=560,000 [A]  
80m2 (oblast žb lávky)=80,000 [B]  
Celkem: A+B=640,000 [C]</t>
  </si>
  <si>
    <t>Použití kokosových rohoží za rubem výtahové šachty a opěrné zdi, případně při sklonech větších než 1:1,5</t>
  </si>
  <si>
    <t>126m2 (za rubem zdi + ŽB šachty)=126,000 [A]</t>
  </si>
  <si>
    <t>22694</t>
  </si>
  <si>
    <t>ZÁPOROVÉ PAŽENÍ Z KOVU DOČASNÉ</t>
  </si>
  <si>
    <t>-uvažováno záporové pažení v oblasti výtahové šachty, viz 2.501 - předpoklad HEB 160, dl. zápor 5 m - celkem 19ks   
-cena včetně statického posouzení konkrétního pažení zvoleného zhotovitelem</t>
  </si>
  <si>
    <t>(12+7)ks*5m*0,0426kg/m=4,047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</si>
  <si>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</si>
  <si>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</si>
  <si>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</si>
  <si>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viz příloha 2.501   
-výška pažení cca 2,2m délky pažení 6,9m + 9,165m + 10,265m</t>
  </si>
  <si>
    <t>2,2*10,265+2,2*9,165+2,2*6,9=57,926 [A]</t>
  </si>
  <si>
    <t>položka zahrnuje osazení pažin bez ohledu na druh, jejich opotřebení a jejich odstranění</t>
  </si>
  <si>
    <t>26115</t>
  </si>
  <si>
    <t>VRTY PRO KOTVENÍ, INJEKTÁŽ A MIKROPILOTY NA POVRCHU TŘ. I D DO 300MM</t>
  </si>
  <si>
    <t>Vrty mikrozápor v zemině F3 - třída vrtatelnosti I. - pouze 2 m z celkových 5m vrtu   
- jedná se o část mikrozápor po stranách v rozteči 1,5 m - celkem tedy 12 ks</t>
  </si>
  <si>
    <t>2m*12ks=24,000 [A]</t>
  </si>
  <si>
    <t>26125</t>
  </si>
  <si>
    <t>VRTY PRO KOTVENÍ, INJEKTÁŽ A MIKROPILOTY NA POVRCHU TŘ. II D DO 300MM</t>
  </si>
  <si>
    <t>Vrty pro mikrozáporové pažení v oblasti zeminy R5 (vrtatelnost II.)- uvažujeme hloubku 3 m z celkových 5 m    
- jedná se pouze o mikrozápory, které se nenachází v oblasti náspu, tedy mikrozápory v oblasti rozteče 1,5 m (celkem 12 ks)    
- vrt pro mikrozápory v oblasti náspu (7 ks) v rozteči 1,2 m jsou uvažovány v třídě vrtatelnosti IV.</t>
  </si>
  <si>
    <t>12ks*3m=36,000 [A]</t>
  </si>
  <si>
    <t>26145</t>
  </si>
  <si>
    <t>VRTY PRO KOTVENÍ, INJEKTÁŽ A MIKROPILOTY NA POVRCHU TŘ. IV D DO 300MM</t>
  </si>
  <si>
    <t>Vrty mikrozápor v oblasti rozteče 1,2 m nelze přesně určit rozmezí tříd vrtatelnosti, je tedy uvažováno po celé délce s vrtatelností třídy IV.   
celkem 7 ks po 5 m hloubky</t>
  </si>
  <si>
    <t>7ks*5m=75,000 [A]</t>
  </si>
  <si>
    <t>27152</t>
  </si>
  <si>
    <t>POLŠTÁŘE POD ZÁKLADY Z KAMENIVA DRCENÉHO</t>
  </si>
  <si>
    <t>ŠP polštáře pod základy zdí a pod dlažbou na ŽB části lávky</t>
  </si>
  <si>
    <t>0,22m2*21m(polštář pod zídkou)=4,620 [A]  
4,97m2*7m (polštář pod nástupní rampu)=34,790 [L]  
Celkem: A+L=39,410 [M]</t>
  </si>
  <si>
    <t>Základy zídky a základ pro sloupky lankového zábradlí viz příloha 2.208, KARI síť je uvažována v položce 272366</t>
  </si>
  <si>
    <t>0,9m*0,6m*20,1m=10,854 [A]  
0,5m*0,43m*0,45m*15ks*1,1(rezerva 10% nelze přesně určit šířku mezi tvarovkami - záleží na typu použitých tvarovek)=1,596 [B]  
Celkem: A+B=12,450 [C]</t>
  </si>
  <si>
    <t>Základové patky, základy ŽB lávky, ŽB pilíře</t>
  </si>
  <si>
    <t>"základ výtahové šachty" 4,2m2*2,6m+1m2*2,8m+2ks*1,35m2*1,3m=17,230 [M] viz 2.309, 2.310  
"základ ŽB rámu" 2,9m2*4,95m+1,8m2*4,95m=23,265 [N] viz 2.303  
"základ R1P" 1m*3,8m*1,2m+0,95m*0,7m*3,2m=6,688 [O] viz 2.307  
"základ R1L" 0,8m*1,8m*2m+0,85m*1,5m*1,4m=4,665 [P] viz 2.307  
"základ R2P" 0,8m*2m*2,4m+0,6m*1,4m*1,6m+0,4m*0,9m*0,9m=5,508 [Q] viz 2.307  
"základ R2L" 1,1m*2,4m*2,4m+0,7m*1,5m*1,5m=7,911 [R] viz 2.307  
"základ R3" 2ks*(2m*0,8m*1,6m+0,6m*1,2m*1,3m+0,45m*0,8m*0,9m)=7,640 [S] viz 2.307  
"základ L2" 2,4m*1m*3m+1,7m*1m*1,9m=10,430 [T] viz 2.305  
 "základ S1" (0,6m*4,15m*1,2m+2ks*1,2m*1,3m*0,6m+2ks*0,35m*0,7m*0,7m)*2ks=10,406 [U] viz 2.306  
"základ S2" (1,6m*1,2m*0,6m+0,45m*0,8m*1m)*2ks=3,024 [V] viz 2.306  
"nástupní rampa" 0,16m2*2,6m+0,8m2*0,3m*2ks=0,896 [W] viz 2.308  
Celkem: M+N+O+P+Q+R+S+T+U+V+W=97,663 [X]</t>
  </si>
  <si>
    <t>272365</t>
  </si>
  <si>
    <t>VÝZTUŽ ZÁKLADŮ Z OCELI 10505, B500B</t>
  </si>
  <si>
    <t>Výztuž základu Pilíře P1 (výtahová šachta) vit příloha 2.312   
Výztuž základu ŽB polorámu viz 2.304.1   
Výztuž základů OK viz 2.305 - 2.308</t>
  </si>
  <si>
    <t>(0,7742t+0,0899t+2*0,1385t+0,3011t základy OK)+3,746t (základ ŽB lávky)+3,384t (základ pilíře P1)=8,572 [A]</t>
  </si>
  <si>
    <t>Výztuž betonu základů zídky a základů lankového zábradlí viz příloha 2.208   
-počítáme s 20% přesahy a 5% prostřihy</t>
  </si>
  <si>
    <t>0,424t*1,25% základ zídky=0,530 [A]  
(0,4m*2+0,35m*2)*15ks*0,32m*0,0079t/m2*1,25% (základ lankového zábradlí)=0,071 [B]  
Celkem: A+B=0,601 [C]</t>
  </si>
  <si>
    <t>3D geomříž v oblasti zásypu zídky</t>
  </si>
  <si>
    <t>2ks*1,7m*21m*1,15%(přesahy)=82,110 [A]</t>
  </si>
  <si>
    <t>317325</t>
  </si>
  <si>
    <t>ŘÍMSY ZE ŽELEZOBETONU DO C30/37</t>
  </si>
  <si>
    <t>římsy na ŽB části lávky viz příloha 2.303</t>
  </si>
  <si>
    <t>0,11m2*(7,2m+13m)=2,222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</si>
  <si>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</si>
  <si>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</si>
  <si>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</si>
  <si>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viz příloha 2.304</t>
  </si>
  <si>
    <t>0,383t=0,383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</si>
  <si>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</si>
  <si>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32811</t>
  </si>
  <si>
    <t>OPĚRNÝ SYSTÉM S LÍCEM Z BETON TVAROVEK VÝŠ DO 2M</t>
  </si>
  <si>
    <t>Opěrná zeď vedle výtahové šachty, položka zahrnuje materiál a zhotovení zdi. Zásyp zdi je řešen v položce 45850.   
viz příloha 2.208</t>
  </si>
  <si>
    <t>20,64m*2m=41,280 [A]</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</si>
  <si>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</si>
  <si>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334125</t>
  </si>
  <si>
    <t>MOSTNÍ PILÍŘE A STATIVA Z DÍLCŮ ŽELEZOBETON DO C30/37</t>
  </si>
  <si>
    <t>Rámová stojka viz výkresy 2.303</t>
  </si>
  <si>
    <t>9m2*0,5m=4,500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</si>
  <si>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</si>
  <si>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334365</t>
  </si>
  <si>
    <t>VÝZTUŽ MOSTNÍCH PILÍŘŮ A STATIV Z OCELI 10505, B500B</t>
  </si>
  <si>
    <t>Vyztužení stojky polorámu</t>
  </si>
  <si>
    <t>0,563t=0,563 [A]</t>
  </si>
  <si>
    <t>34217</t>
  </si>
  <si>
    <t>STĚNY A PŘÍČKY VÝPLŇ A ODDĚL Z KOV DÍLCŮ</t>
  </si>
  <si>
    <t>Výplň zábradlí na lávce z tahokovu, vč. žárového pozinkování ponorem a s nátěrem</t>
  </si>
  <si>
    <t>0,0024 t/m2*(18*4+46,8*2+90*2)*0,75*1,1=0,684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</si>
  <si>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</si>
  <si>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Zábaradlí na ŽB části lávky viz příloha 2.426 a lankové zábradlí viz příloha 2.431</t>
  </si>
  <si>
    <t>858,66+21,42 kg (zábradlí na ŽB lávce)=880,080 [A]  
310,39kg (lankové zábradlí na zídce)=310,390 [B]  
Celkem: A+B=1 190,470 [C]</t>
  </si>
  <si>
    <t>389325</t>
  </si>
  <si>
    <t>MOSTNÍ RÁMOVÉ KONSTRUKCE ZE ŽELEZOBETONU C30/37</t>
  </si>
  <si>
    <t>ŽB rám (kromě rámové stojky - viz položka 334325), ŽB výtahová šachta (= pilíř P1), ŽB izolační vana   
vč. úložných hrobečků</t>
  </si>
  <si>
    <t>"ŽB pilíř (výtahová šachta)"40,5m2*0,4m+21,5m2*0,4m+40,5m2*0,4m+14,5m2*0,5m+4,7m2*0,488m+0,31m2*2,4m+3,75m2*0,3m+1,7m2*0,8m+3,75m2*0,2m+0,15m*0,44m*0,7m*2ks=54,615 [C] VIZ 2.309, 2.310  
"ŽB polorám" 2,3m2*1,4m*2ks+12,6m2*0,5m+4m2*2,02m+5,95m2*0,31m+3,2m2*0,31m+1,65m2*0,78m+2,95m2*0,32m+0,13m2*0,97m+0,44m*0,64m*0,18m*2ks=26,115 [B] VIZ 2.303  
"ŽB izolační vana"17,64m*0,3m*1,08m+21,5m2*0,3m+0,04m2*17,64m=12,871 [A] VIZ PŘÍLOHA 2.301  
Celkem: C+B+A=93,601 [D]</t>
  </si>
  <si>
    <t>389365</t>
  </si>
  <si>
    <t>VÝZTUŽ MOSTNÍ RÁMOVÉ KONSTRUKCE Z OCELI 10505, B500B</t>
  </si>
  <si>
    <t>Výztuž dříku ŽB šachty   
Výztuž ŽB vany   
Výztuž ŽB polorámu (mimo rám stojku)   
vč. destiček pro měření BP</t>
  </si>
  <si>
    <t>"výztuž vana"1,773t=1,773 [D]  
"výztuž ŽB polorám"3,166t=3,166 [A]  
"výztuž dřík pilíře P1=výtahové šachty"11,157t=11,157 [C]  
"destičky pro měření BP"0,00197t*4ks=0,008 [B]  
Celkem: D+A+C+B=16,104 [E]</t>
  </si>
  <si>
    <t>R34225</t>
  </si>
  <si>
    <t>STĚNOVÉ A STŘEŠNÍ SENDVIČOVÉ PANELY</t>
  </si>
  <si>
    <t>-opláštění výtahové šachty stěnovými a střešními sendvičovými izolačními panely vč montáže a potřebných úprav, včetně dokumentace řešení detailů   
-zastřešení ocelové lávky vč montáže a potřebných úprav   
-tl. panelů na výtahové šachtě je 40 mm   
-tl panelů na lávce, schodištích a přístupovém chodníku je tl. 60 mm</t>
  </si>
  <si>
    <t>111m2=111,000 [A]  
9,1m2=9,100 [B]  
(17,5m*2,7m*2+92m*2,7m+47,5m*3,4m)*1,1=554,840 [C]  
Celkem: A+B+C=674,940 [D]</t>
  </si>
  <si>
    <t>42861</t>
  </si>
  <si>
    <t>MOSTNÍ LOŽISKA ELASTOMEROVÁ PRO ZATÍŽ DO 1,0MN</t>
  </si>
  <si>
    <t>Ložiska viz příloha 2.428, 2.429   
celkem 16 ks</t>
  </si>
  <si>
    <t>16=16,000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</si>
  <si>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</si>
  <si>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Spádový beton za rubem opěry, výtahové šachty, zdi a lože pod odláždění (tl. 0,15 m) viz přehledné výkresy   
-včetně betonových prahů odláždění</t>
  </si>
  <si>
    <t>0,34m2*2,05m (spádový beton za rubem ŽB lávky)=0,697 [A]  
0,18m2*21m (spádový beton za rubem zídky)=3,780 [B]  
0,41m2*5,65m (spádový beton za rubem šachty)=2,317 [C]  
0,21m2*6m (spádový beton pod trubkou mimo oblast šachty a zídky)=1,260 [D]  
0,11m2*2,6m (spádový beton nad výklenkem základu výtahové šachty)=0,286 [E]  
68m2*0,15m (odláždění pod schodištěm 1.nástupiště)=10,200 [F]  
(1,5*6,6+39,5+6,1*1,5)*1,1*0,15m3 (odláždění pod schodištěm nástupiště č.2)=9,661 [G]  
2,5*1,1*0,15m3 (odláždění u ŽB lávky)=0,413 [H]  
Celkem: A+B+C+D+E+F+G+H=28,614 [I]</t>
  </si>
  <si>
    <t>Podkladní beton spodní stavby   
KARI sítě viz položka 451366</t>
  </si>
  <si>
    <t>6,3m*6,3m*0,15m (podkladní beton ŽB pilíře)=5,954 [A]  
2,6m*3,2m*0,1m (základ L2)=0,832 [B]  
1,8m*1,4m*0,1m*2ks(2x základ S2)=0,504 [C]  
4,35m*0,1m*1,4m*2ks(2x základ S1)=1,218 [D]  
5,6m*1,8m*0,1m (základ R3)=1,008 [E]  
6m*0,1m*2,6m (základ R2)=1,560 [F]  
2,2m*2m*0,1m (základ R1L)=0,440 [G]  
4m*1,4m*0,1m (základ R1P)=0,560 [H]  
3,6m*5,25m*0,15m+0,15m*2,8m*5,25m (podkl. bet. pod ŽB lávkou )=5,040 [I]  
Celkem: A+B+C+D+E+F+G+H+I=17,116 [J]</t>
  </si>
  <si>
    <t>6,3m*6,3m*0,0079kg/m2 (podkladní beton ŽB pilíře)=0,314 [A]  
2,6m*3,2m*0,0079kg/m2 (základ L2)=0,066 [B]  
1,8m*1,4m*0,0079kg/m2*2ks(2x základ S2)=0,040 [C]  
4,35m*0,0079kg/m2*1,4m*2ks(2x základ S1)=0,096 [D]  
5,6m*1,8m*0,0079kg/m2 (základ R3)=0,080 [E]  
6m*0,0079kg/m2*2,6m (základ R2)=0,123 [F]  
2,2m*2m*0,0079kg/m2 (základ R1L)=0,035 [G]  
4m*1,4m*0,0079kg/m2 (základ R1P)=0,044 [H]  
3,6m*5,25m*0,0079kg/m2+0,0079kg/m2*2,8m*5,25m (podkl. bet. pod ŽB lávkou )=0,265 [I]  
Celkem: (A+B+C+D+E+F+G+H+I)*1,25%=1,329 [J]</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</si>
  <si>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</si>
  <si>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Lože ze ŠD fr 4/8 tl. 40 mm na ŽB polorámu pod dlažbou</t>
  </si>
  <si>
    <t>9,9m*0,04m*2,02m=0,800 [A]</t>
  </si>
  <si>
    <t>ŠD fr 0/32 na ŽB polorámu jako výplňová vrstva pod dlažbou</t>
  </si>
  <si>
    <t>(2,3+0,5)m2*2,02m=5,656 [A]</t>
  </si>
  <si>
    <t>45850</t>
  </si>
  <si>
    <t>VÝPLŇ ZA OPĚRAMI A ZDMI Z KAMENIVA</t>
  </si>
  <si>
    <t>veškeré zásypy spodní stavby, vč drenážní vrstvy za rubem opěry ŽB lávky</t>
  </si>
  <si>
    <t>4,1m*16,9m2 (zásyp za rubem výtahové šachty)=69,290 [A]  
20,3m2*2,8m (zásyp za rubem odvodňovací šachty)=56,840 [B]  
4,3m2*24m (zásyp okolo opěrné zídky)=103,200 [C]  
6,6m2*2,04m (zásyp za rubem opěry ŽB lávky)=13,464 [D]  
4,95m*5,2m2+2ks*2,4m2*5m+1,7m2*4,95m+2ks*2,6m2*6,5m (ostatní zásypy okolo žb lávky) =91,955 [E]  
7,1*(5,5+3)m(zásyp kokolo základu L2)=60,350 [F]  
2,7*(1,6+3,4)m3 (zásyp kolem základu S2 nástupiště1)=13,500 [G]  
5,8*6,45*1,15-5,21m3 (zásyp kolem základu S1 nástupiště 1)=37,812 [H]  
4,8*16,2*1,15-7,64(zásyp pro základ R3)m3=81,784 [I]  
5,6*17*1,15-13,43m3 (zásyp základů R2)=96,050 [J]  
13,11*3,4*1,15-6,69 (zásyp pro R1P)m3=44,570 [K]  
4*9,7-4,67m3 (zásyp pro základ R1l)=34,130 [M]  
4,3*2,5-1,52m3 (zásyp pro základ S2 nástupiště 2.)=9,230 [N]  
6,5*7-5,21m3 (zásyp pro základ S1 nástupiště 2.)=40,290 [O]  
Celkem: A+B+C+D+E+F+G+H+I+J+K+M+N+O=752,465 [P]</t>
  </si>
  <si>
    <t>45852</t>
  </si>
  <si>
    <t>VÝPLŇ ZA OPĚRAMI A ZDMI Z KAMENIVA DRCENÉHO</t>
  </si>
  <si>
    <t>Okapový chodník okolo výtahové šachty</t>
  </si>
  <si>
    <t>1m2*3,1m+0,95m2*0,5m=3,575 [A]</t>
  </si>
  <si>
    <t>46511</t>
  </si>
  <si>
    <t>DLAŽBY Z DÍLCŮ BETONOVÝCH</t>
  </si>
  <si>
    <t>Dlažba na ŽB části lávky tl. 0,06 m + 10% rezerva</t>
  </si>
  <si>
    <t>(0,06*2,04*9,44)*1,1=1,271 [A]</t>
  </si>
  <si>
    <t>položka zahrnuje:   
- nutné zemní práce (svahování, úpravu pláně a pod.)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nezahrnuje podklad pod dlažbu, vykazuje se samostatně položkami SD 45</t>
  </si>
  <si>
    <t>Odláždění okolo výtoku drenážní trubky za rubem výtahové šachty, pod schodišťovými rameny a v oblasti výtoku drenážní trubky u ŽB části lávky   
-tl. dlažby je navržena 0,25   
-položka podkladního betonu je brána v rámci položky 451313   
-vzhledem ke sklonu 1:1,5 v některých částech odláždění jsou tato místa přenásobena 1,5</t>
  </si>
  <si>
    <t>6,1*0,25*1,5 (odláždění v oblasti výtoku odvodnění výtahové šachty)=2,288 [A]  
(40+6,6*1,5)*0,25m3 (odláždění v oblasti schodišťového ramene nástupiště 2)=12,475 [B]  
62*0,25*1,2m3 (odláždění pod schodišťovým ramenem nástupiště 1)=18,600 [C]  
2*1,2*0,25m3 (odláždění výtoku odvodnění ŽB části lávky)=0,600 [D]  
Celkem: A+B+C+D=33,963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</si>
  <si>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</si>
  <si>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</si>
  <si>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OK LÁVKY VČ. MONTÁŽE</t>
  </si>
  <si>
    <t>OK lávky vč PKO a antikondenzačního nátěru viz výkaz výměr, včetně manipulace lávky a použití jeřábu</t>
  </si>
  <si>
    <t>101,349=101,349 [A]</t>
  </si>
  <si>
    <t>711132</t>
  </si>
  <si>
    <t>IZOLACE BĚŽNÝCH KONSTRUKCÍ PROTI VOLNĚ STÉKAJÍCÍ VODĚ ASFALTOVÝMI PÁSY</t>
  </si>
  <si>
    <t>ŽB vana, ŽB lávka a ŽB pilíř viz příloha 2.211 a 2.210</t>
  </si>
  <si>
    <t>(3,52*6,3+4,95*0,69+1,18*4,02*2) (izolace mezi vanou a šachtou)=35,079 [A]  
(3,8*2,6+4,8*2,6+3*1,3+5*1,3+3,4*3,1+3,4*2,9+1,8*2*1,11) (izolace šachty)=57,156 [B]  
(6,6*2,04+2*6,6)(izolace za rubem opěry ŽB lávky)=26,664 [C]  
(1,9*2,04+2,2*25,33+1,2*6) (izolace spádového betonu)=66,802 [D]  
Celkem: A+B+C+D=185,701 [E]</t>
  </si>
  <si>
    <t>711415</t>
  </si>
  <si>
    <t>IZOLACE MOSTOVEK CELOPLOŠ POLYMERNÍ</t>
  </si>
  <si>
    <t>izolace na OK + mostovka ŽB části lávky   
-počítáme 5% navíc na přestřiky a dodělávky</t>
  </si>
  <si>
    <t>"OK lávky"(47m*2,66m)*1,05%=131,271 [A]  
"chodníková část lávky"(86,71m*2,07m)*1,05%=188,464 [B]  
"horní podesta schodiště"(1,5m*2ks*2,07m)*1,05%=6,521 [C]  
"ŽB lávka" 2,7m*8,05m*1,05%=22,822 [D]  
Celkem: A+B+C+D=349,078 [E]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</si>
  <si>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</si>
  <si>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</si>
  <si>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</si>
  <si>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ochraná vrstva z betonu C20/25 vyztužena ocelovou sítí o profilu 4mm s oky 100x100mm v tloušťce min 50mm - tvrdá ochrana   
viz 2.211 a 2.210</t>
  </si>
  <si>
    <t>(3,52*6,3+4,95*0,69+1,18*4,02*2)*1,2 (ochrana tvrdá mezi vanou a šachtou)=42,094 [A]</t>
  </si>
  <si>
    <t>ochrana Izolace XPS polystyrenem tl. 50 mm   
viz 2.211 a 2.210</t>
  </si>
  <si>
    <t>(3,8*2,6+4,8*2,6+3*1,3+5*1,3+3,4*3,1+3,4*2,9+1,8*2*1,11)*1,2 (měkká ochrana šachty)=68,587 [B]  
(6,6*2,04+2*6,6)*1,2(měkká ochrana rubem opěry ŽB lávky)=31,997 [C]  
Celkem: B+C=100,584 [D]</t>
  </si>
  <si>
    <t>položka zahrnuje:   
- dodání  předepsaného ochranného materiálu   
- zřízení ochrany izolace</t>
  </si>
  <si>
    <t>711509</t>
  </si>
  <si>
    <t>OCHRANA IZOLACE NA POVRCHU TEXTILIÍ</t>
  </si>
  <si>
    <t>SVI typ III + geotextílie položená ve výkopech u opěrné zdi + geotextílie použitá u ŽB základových patek ocelové konstrukce</t>
  </si>
  <si>
    <t>(5,2*23*1,2) (rub opěrné zdi)=143,520 [A]  
(21,97+2*(6,10+18,38)+12,51+5,34+19,34+34,34+25,54)*1,1(základové patky OK)=184,800 [B]  
(1,9*2,04+2,2*25,33+1,2*6)*1,2 (ochrana spádového betonu)=80,162 [D]  
Celkem: A+B+D=408,482 [E]</t>
  </si>
  <si>
    <t>711735</t>
  </si>
  <si>
    <t>IZOLACE ŠACHET DLE SD 37 PROTI VOL STÉK VODĚ POLYMERNÍ STŘÍK</t>
  </si>
  <si>
    <t>hydroizolace dna výtahové šachty s přesahem na stěny do výšky 0,6 m vč šachty pro odvodnění, ve které je umístěno čerpadlo</t>
  </si>
  <si>
    <t>1,8*2,5+(2,5*2+1,8*2)*0,6+2,8*0,8+(2,8*2+0,8*2)*0,6=16,220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</si>
  <si>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</si>
  <si>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72410</t>
  </si>
  <si>
    <t>ČERPADLA</t>
  </si>
  <si>
    <t>Trvalé čerpadlo umístěné vedle pilíře v ŽB šachtě.</t>
  </si>
  <si>
    <t>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</si>
  <si>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</si>
  <si>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7838H</t>
  </si>
  <si>
    <t>NÁTĚRY BETON KONSTR ANTIGRAFITI</t>
  </si>
  <si>
    <t>pilíře a opěra ŽB lávky</t>
  </si>
  <si>
    <t>10,5*2+1,65*2+12,8+4,1*1,9*2=52,680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</si>
  <si>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</si>
  <si>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R787117</t>
  </si>
  <si>
    <t>ZASKLÍVÁNÍ STĚN A PŘÍČEK BEZPEČNOSTNÍM SKLEM</t>
  </si>
  <si>
    <t>Skleněný přístřešek před vstupem do výtahové šachty 2600x1500 mm, včetně uchycení, dopravy a montáže</t>
  </si>
  <si>
    <t>- položky zasklívání zahrnují kompletní zasklení, včetně lišt, spojovacího materiálu, těsnící profily a tmely. Zahrnují i další předepsané práce jako broušení, vrtání, lepení a pod.</t>
  </si>
  <si>
    <t>87911</t>
  </si>
  <si>
    <t>POTRUBÍ ODPADNÍ MOSTNÍCH OBJEKTŮ Z PLAST TRUB DN DO 80MM</t>
  </si>
  <si>
    <t>HDPE trubka pro odvod vody z ŽB šachty</t>
  </si>
  <si>
    <t>4=4,000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</si>
  <si>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</si>
  <si>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87914</t>
  </si>
  <si>
    <t>POTRUBÍ ODPADNÍ MOSTNÍCH OBJEKTŮ Z PLAST TRUB DN DO 200 MM</t>
  </si>
  <si>
    <t>poloperforovaná drenážní trubka za rubem opěry ŽB lávky, ŽB pilíře včetně silnostěnných HDPE trubek při výtoku, trubka odvodnění vstupu do výtahové šachty   
rezerva 15%</t>
  </si>
  <si>
    <t>42*1,15=48,300 [A]</t>
  </si>
  <si>
    <t>891626</t>
  </si>
  <si>
    <t>KLAPKY DN DO 80MM</t>
  </si>
  <si>
    <t>zpětné klapky pro trubku vedoucí z odvodňovací šachty</t>
  </si>
  <si>
    <t>- Položka zahrnuje kompletní montáž dle technologického předpisu, dodávku armatury, veškerou mimostaveništní a vnitrostaveništní dopravu.</t>
  </si>
  <si>
    <t>2x plastové revizní šachty odvodnění za rubem zdi a výtahové šachty viz přehledné výkresy</t>
  </si>
  <si>
    <t>2=2,000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</si>
  <si>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</si>
  <si>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89911A</t>
  </si>
  <si>
    <t>PLASTOVÝ POKLOP A15</t>
  </si>
  <si>
    <t>vnější rozměr 800x800, vniřní min 600x600, výška max 100 mm, vodotěsný s protiskluzovou úpravou na povrchu</t>
  </si>
  <si>
    <t>R897545</t>
  </si>
  <si>
    <t>VPUSŤ ODVOD ŽLABŮ Z POLYMERBETONU SV. ŠÍŘKY DO 500MM</t>
  </si>
  <si>
    <t>vana pro podlahový rošt před vstupem do výtahové šachty z nástupiště</t>
  </si>
  <si>
    <t>91355</t>
  </si>
  <si>
    <t>EVIDENČNÍ ČÍSLO MOSTU</t>
  </si>
  <si>
    <t>rok výstavby vlisem do betonu</t>
  </si>
  <si>
    <t>položka zahrnuje štítek s evidenčním číslem mostu, sloupek dopravní značky včetně osazení a nutných zemních prací a zabetonování</t>
  </si>
  <si>
    <t>914111</t>
  </si>
  <si>
    <t>DOPRAVNÍ ZNAČKY ZÁKLADNÍ VELIKOSTI OCELOVÉ NEREFLEXNÍ - DOD A MONTÁŽ</t>
  </si>
  <si>
    <t>ZNAČKA B16 S PODJEZNOU VÝŠKOU 3,65m PŘED ŽB LÁVKOU ZE SMĚRU OD TOČNY</t>
  </si>
  <si>
    <t>položka zahrnuje:   
- dodávku a montáž značek v požadovaném provedení</t>
  </si>
  <si>
    <t>914911</t>
  </si>
  <si>
    <t>SLOUPKY A STOJKY DOPRAVNÍCH ZNAČEK Z OCEL TRUBEK SE ZABETONOVÁNÍM - DODÁVKA A MONTÁŽ</t>
  </si>
  <si>
    <t>SLOUPEK NA ZNAČKU B16 PŘED ŽB LÁVKOU</t>
  </si>
  <si>
    <t>položka zahrnuje:   
- sloupky a upevňovací zařízení včetně jejich osazení (betonová patka, zemní práce)</t>
  </si>
  <si>
    <t>olemování odláždění</t>
  </si>
  <si>
    <t>20+9+23+16=68,000 [A]</t>
  </si>
  <si>
    <t>93262</t>
  </si>
  <si>
    <t>POCHOZÍ ROŠT Z KOVU - PŘEKRYTÍ ZRCADLA MOSTU</t>
  </si>
  <si>
    <t>podlahový rošt při vstupu do výtahové šachty z nástupiště, podlahový rošt na schodištích (podesty a stupně)</t>
  </si>
  <si>
    <t>(13*3*2)ks*0,305m*2,0m*1,1 (stupně)=52,338 [A]  
4ks*1,5m*2,0m*1,1 (podesty)=13,200 [B]   
1,5m*0,5m (rošt při vstupu do šachty)=0,750 [D]  
Celkem: A+B+D=66,288 [E]</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</si>
  <si>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</si>
  <si>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936501</t>
  </si>
  <si>
    <t>DROBNÉ DOPLŇK KONSTR KOVOVÉ NEREZ</t>
  </si>
  <si>
    <t>veškeré nerezové prvky lávky, schodišťových ramen a přístupových chodníků; prostupy opěry a pilířů</t>
  </si>
  <si>
    <t>2114kg*1,1=2 325,400 [A]  
18ks*1,3kg*1,1=25,740 [B]  
2ks*8kg (nerez prostup pro opěru O1)=16,000 [D]  
Celkem: A+B+D=2 367,140 [E]</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</si>
  <si>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</si>
  <si>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Evidenční položka, hmotnost zeminy 1900kg/m3   
viz položka 13173A</t>
  </si>
  <si>
    <t>1,9t/m3*1524t=2 895,600 [A]</t>
  </si>
  <si>
    <t>Evidenční položka - hmotnost zeminy 2400kg/m3</t>
  </si>
  <si>
    <t>"hloubení" 2,4t/m3*171,4m3=411,360 [A]  
"vrty pro pažení" (36+75)m*3,14*0,15*0,15=7,842 [B]  
Celkem: A+B=419,202 [C]</t>
  </si>
  <si>
    <t xml:space="preserve">  SO 02-20-10</t>
  </si>
  <si>
    <t>T.ú. Vlkov u Tišnova - Křižanov, Most v km 54,428</t>
  </si>
  <si>
    <t>SO 02-20-10</t>
  </si>
  <si>
    <t>výpočet proveden v pol. 17411 45=45,000 [A]</t>
  </si>
  <si>
    <t>výkopy</t>
  </si>
  <si>
    <t>19,765 m2 plochy řezu ve výkrese *9,36 m šířky=185,000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</si>
  <si>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</si>
  <si>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stávajícím materiálem</t>
  </si>
  <si>
    <t>4 ks *2,25 m2 plocha příčného řezu kolem křídel *5 m délka=45,000 [A]</t>
  </si>
  <si>
    <t>4*9*5=180,000 [A]</t>
  </si>
  <si>
    <t>21264</t>
  </si>
  <si>
    <t>TRATIVODY KOMPLET Z TRUB Z PLAST HMOT DN DO 200MM</t>
  </si>
  <si>
    <t>2*15=30,000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</si>
  <si>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</si>
  <si>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261913</t>
  </si>
  <si>
    <t>VRTY PRO KOTVENÍ A INJEKTÁŽ TŘ V A VI NA POVRCHU D DO 25MM</t>
  </si>
  <si>
    <t>vrty pro sanaci spodní stavby</t>
  </si>
  <si>
    <t>1,2*280*2=672,000 [A]</t>
  </si>
  <si>
    <t>261914</t>
  </si>
  <si>
    <t>VRTY PRO KOTVENÍ A INJEKTÁŽ TŘ V A VI NA POVRCHU D DO 35MM</t>
  </si>
  <si>
    <t>vrty pro kotvení říms</t>
  </si>
  <si>
    <t>(14+14+11+11)*0,5=25,000 [A]</t>
  </si>
  <si>
    <t>281611</t>
  </si>
  <si>
    <t>INJEKTOVÁNÍ NÍZKOTLAKÉ Z CEMENTOVÝCH POJIV NA POVRCHU</t>
  </si>
  <si>
    <t>injektáž opěr a křídel</t>
  </si>
  <si>
    <t>280*2*0,05=28,000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</si>
  <si>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</si>
  <si>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</si>
  <si>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</si>
  <si>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injektáž trnů do stávajících křídel</t>
  </si>
  <si>
    <t>0,05=0,050 [A]</t>
  </si>
  <si>
    <t>311325</t>
  </si>
  <si>
    <t>ZDI A STĚNY PODP A VOL ZE ŽELEZOBET DO C30/37</t>
  </si>
  <si>
    <t>2*((4,6 m2 příčného řezu *3,9 m délky)+(13,821 m2 příčného řezu *0,85 m délky))=59,376 [A]</t>
  </si>
  <si>
    <t>311365</t>
  </si>
  <si>
    <t>VÝZTUŽ ZDÍ A STĚN PODP A VOL Z OCELI 10505, B500B</t>
  </si>
  <si>
    <t>7568,6*0,001=7,569 [A]</t>
  </si>
  <si>
    <t>0,5*0,32*(8,825+8,825+6,8+6,8)=5,000 [A]</t>
  </si>
  <si>
    <t>456,95*0,001=0,457 [A]</t>
  </si>
  <si>
    <t>(587,64+34,27+842,11+53,86)=1 517,880 [A]</t>
  </si>
  <si>
    <t>421325</t>
  </si>
  <si>
    <t>MOSTNÍ NOSNÉ DESKOVÉ KONSTRUKCE ZE ŽELEZOBETONU C30/37</t>
  </si>
  <si>
    <t>3,9 m2 příčného řezu *8,76 m délky=34,164 [A]</t>
  </si>
  <si>
    <t>421365</t>
  </si>
  <si>
    <t>VÝZTUŽ MOSTNÍ DESKOVÉ KONSTRUKCE Z OCELI 10505, B500B</t>
  </si>
  <si>
    <t>4655,01*0,001=4,655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</si>
  <si>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</si>
  <si>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 pod odvodnění</t>
  </si>
  <si>
    <t>2*1,0*0,3*14,9=8,940 [A]</t>
  </si>
  <si>
    <t>451324</t>
  </si>
  <si>
    <t>PODKL A VÝPLŇ VRSTVY ZE ŽELEZOBET DO C25/30</t>
  </si>
  <si>
    <t>podkladní beton pod železobetonovou desku a přechodovou zídku</t>
  </si>
  <si>
    <t>20,3*0,15*10,96=33,373 [A]</t>
  </si>
  <si>
    <t>8-100/100mm po obou površích</t>
  </si>
  <si>
    <t>plocha (20,3*10,96)*1,2 přesahy *1,05 prostřih *2 počet vrstev *0,0079 kg/m2=4,429 [A]</t>
  </si>
  <si>
    <t>458523</t>
  </si>
  <si>
    <t>VÝPLŇ ZA OPĚRAMI A ZDMI Z KAMENIVA DRCENÉHO, INDEX ZHUTNĚNÍ ID DO 0,9</t>
  </si>
  <si>
    <t>2*4,5 m2 plocha v podélném řezu *10,06 m šířka=90,540 [A]</t>
  </si>
  <si>
    <t>Úpravy povrchů, podlahy, výplně otvorů</t>
  </si>
  <si>
    <t>62745</t>
  </si>
  <si>
    <t>SPÁROVÁNÍ STARÉHO ZDIVA CEMENTOVOU MALTOU</t>
  </si>
  <si>
    <t>2 ks *70 m2 plocha=140,000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</si>
  <si>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</si>
  <si>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deska + přechodové zídky 11,2*20,3=227,360 [A]  
pod drenáží 2*1,5*14,9=44,700 [B]  
a+b=272,060 [C]</t>
  </si>
  <si>
    <t>2*1,5*14,9=44,700 [A]</t>
  </si>
  <si>
    <t>R71150</t>
  </si>
  <si>
    <t>tvrdá ochrana - beton C30/37 XC3, XF1 dle ČSN EN 206-1, vyztužený KARI sítí 4/100x100, pod ochrannou vrstvu se vloží separační fólie a ochranná geotextilie o plošné hmotnosti 300 g/m2</t>
  </si>
  <si>
    <t>11,2*20,3=227,360 [A]</t>
  </si>
  <si>
    <t>935212</t>
  </si>
  <si>
    <t>PŘÍKOPOVÉ ŽLABY Z BETON TVÁRNIC ŠÍŘ DO 600MM DO BETONU TL 100MM</t>
  </si>
  <si>
    <t>2*8,5+2*5,5=28,000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</si>
  <si>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</si>
  <si>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938452</t>
  </si>
  <si>
    <t>OČIŠTĚNÍ ZDIVA OTRYSKÁNÍM NA SUCHO KŘEMIČ PÍSKEM</t>
  </si>
  <si>
    <t>70 m2 plochy otryskání *2 ks=140,000 [A]</t>
  </si>
  <si>
    <t>položka zahrnuje očištění předepsaným způsobem včetně odklizení vzniklého odpadu</t>
  </si>
  <si>
    <t>94190</t>
  </si>
  <si>
    <t>LEHKÉ PRACOVNÍ LEŠENÍ DO 1,5 KPA</t>
  </si>
  <si>
    <t>M3OP</t>
  </si>
  <si>
    <t>2*70*0,8=112,000 [A]</t>
  </si>
  <si>
    <t>Položka zahrnuje dovoz, montáž, údržbu, opotřebení (nájemné), demontáž, konzervaci, odvoz.</t>
  </si>
  <si>
    <t>96613A</t>
  </si>
  <si>
    <t>BOURÁNÍ KONSTRUKCÍ Z KAMENE NA MC - BEZ DOPRAVY</t>
  </si>
  <si>
    <t>(7,45+7,51) m délka říms *0,7353 m plocha v příčném řezu=11,000 [A]</t>
  </si>
  <si>
    <t>96618A</t>
  </si>
  <si>
    <t>BOURÁNÍ KONSTRUKCÍ KOVOVÝCH - BEZ DOPRAVY</t>
  </si>
  <si>
    <t>0,41=0,410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</si>
  <si>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</si>
  <si>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R91345</t>
  </si>
  <si>
    <t>NIVELAČNÍ ZNAČKY KOVOVÉ</t>
  </si>
  <si>
    <t>položka zahrnuje:   
- dodání a osazení nivelační značky včetně nutných prací a materiálů a výplně pro kotvení   
- vnitrostaveništní a mimostaveništní dopravu   
- rekongoskaci   
- zaměření místopisu   
- měření a výpočty</t>
  </si>
  <si>
    <t>(185-45)*1,8=252,000 [A]</t>
  </si>
  <si>
    <t>11*2,2=24,200 [A]</t>
  </si>
  <si>
    <t>Evidenční položka       
Druhotná surovina - výkup</t>
  </si>
  <si>
    <t>R015950</t>
  </si>
  <si>
    <t>NEOCEŇOVAT - POPLATKY ZA LIKVIDACI ODPADŮ NEKONTAMINOVANÝCH - 12 07 17 - ODPAD Z OTRYSKÁNÍ (STARÉ NÁTĚROVÉ HMOTY A PÍSEK), VČETNĚ DOPRAVY</t>
  </si>
  <si>
    <t>0,05*140=7,000 [A]</t>
  </si>
  <si>
    <t xml:space="preserve">  SO 02-20-11</t>
  </si>
  <si>
    <t>T.ú. Vlkov u Tišnova - Křižanov, Most v km 54,579</t>
  </si>
  <si>
    <t>SO 02-20-11</t>
  </si>
  <si>
    <t>11528</t>
  </si>
  <si>
    <t>PŘEV VOD NA POVRCHU POTR DN DO 1600MM NEBO ŽLAB R.O. DO 5,0M</t>
  </si>
  <si>
    <t>Položka převedení vody na povrchu zahrnuje zřízení, udržování a odstranění příslušného zařízení. Převedení vody se uvádí buď průměrem potrubí (DN) nebo délkou rozvinutého obvodu žlabu (r.o.).</t>
  </si>
  <si>
    <t>12960</t>
  </si>
  <si>
    <t>ČIŠTĚNÍ VODOTEČÍ A MELIORAČ KANÁLŮ OD NÁNOSŮ</t>
  </si>
  <si>
    <t>237*0,2=47,400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</si>
  <si>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</si>
  <si>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1,8*12*2=43,200 [A]; výkop za římsami na vtoku i výtoku  
(12+7)*1*2*0,3=11,400 [B]; výkop za křídly pro dlažbu  
Celkem: A+B=54,600 [C]</t>
  </si>
  <si>
    <t>10+10=20,000 [A]; zásyp kolem nové dlažby za římsami a křídly</t>
  </si>
  <si>
    <t>3*12*2+(7+12)*3*2=186,000 [A]</t>
  </si>
  <si>
    <t>285392</t>
  </si>
  <si>
    <t>DODATEČNÉ KOTVENÍ VLEPENÍM BETONÁŘSKÉ VÝZTUŽE D DO 16MM DO VRTŮ</t>
  </si>
  <si>
    <t>13*2=26,000 [A]; viz výkres č.2.402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</si>
  <si>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</si>
  <si>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2*0,93m3=1,860 [A]; viz výkres č. 2.401</t>
  </si>
  <si>
    <t>0,251=0,251 [A]; viz výkres č.2.402</t>
  </si>
  <si>
    <t>beton pod dlažbu</t>
  </si>
  <si>
    <t>8,225*1,04*1*2*0,1=1,711 [A]; odláždění za římsami  
(12+7)*1*2*0,1=3,800 [B]; odláždění za křídly  
237*0,50*0,1=11,850 [C]  
Celkem: A+B+C=17,361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</si>
  <si>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</si>
  <si>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8,225*1,04*1*2*0,2=3,422 [A]; odláždění za římsami  
(12+7)*1*2*0,2=7,600 [B]; odláždění za křídly  
Celkem: A+B=11,022 [C]</t>
  </si>
  <si>
    <t>465513</t>
  </si>
  <si>
    <t>PŘEDLÁŽDĚNÍ DLAŽBY Z LOMOVÉHO KAMENE</t>
  </si>
  <si>
    <t>237*0,50*0,2=23,700 [A]; předláždění koryta potoku (předpoklad předláždění 50%)</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</si>
  <si>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</si>
  <si>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626112</t>
  </si>
  <si>
    <t>REPROFILACE PODHLEDŮ, SVISLÝCH PLOCH SANAČNÍ MALTOU JEDNOVRST TL 20MM</t>
  </si>
  <si>
    <t>4,125*50*0,95=195,938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</si>
  <si>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</si>
  <si>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626122</t>
  </si>
  <si>
    <t>REPROFILACE PODHLEDŮ, SVISLÝCH PLOCH SANAČNÍ MALTOU DVOUVRST TL 50MM</t>
  </si>
  <si>
    <t>4,125*50*0,05=10,313 [A]</t>
  </si>
  <si>
    <t>62631</t>
  </si>
  <si>
    <t>SPOJOVACÍ MŮSTEK MEZI STARÝM A NOVÝM BETONEM</t>
  </si>
  <si>
    <t>4,125*50=206,250 [A]</t>
  </si>
  <si>
    <t>62641</t>
  </si>
  <si>
    <t>SJEDNOCUJÍCÍ STĚRKA JEMNOU MALTOU TL CCA 2MM</t>
  </si>
  <si>
    <t>(36,33*2*1,05+16,1*2*1,05)*0,2=22,021 [A]; líce křídel  
(2,9*50*2*1,05)*0,2=60,900 [B]; líce opěr  
10,5*2*1,05*0,2=4,410 [C]; líce průčelních zdí  
Celkem: A+B+C=87,331 [D]</t>
  </si>
  <si>
    <t>1*6,5*2*1,1=14,300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</si>
  <si>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</si>
  <si>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položka zahrnuje:    
- dodání  předepsaného ochranného materiálu    
- zřízení ochrany izolace</t>
  </si>
  <si>
    <t>bloček letopočtu výstavby</t>
  </si>
  <si>
    <t>1*2=2,000 [A]</t>
  </si>
  <si>
    <t>6,9*2=13,800 [A]</t>
  </si>
  <si>
    <t>938443</t>
  </si>
  <si>
    <t>OČIŠTĚNÍ ZDIVA OTRYSKÁNÍM TLAKOVOU VODOU DO 1000 BARŮ</t>
  </si>
  <si>
    <t>(36,33*2*1,05+16,1*2*1,05)=110,103 [A]; líce křídel   
(2,9*50*2*1,05)=304,500 [B]; líce opěr   
10,5*2*1,05=22,050 [C]; líce průčelních zdí  
Celkem: A+B+C=436,653 [D]</t>
  </si>
  <si>
    <t>938543</t>
  </si>
  <si>
    <t>OČIŠTĚNÍ BETON KONSTR OTRYSKÁNÍM TLAK VODOU DO 1000 BARŮ</t>
  </si>
  <si>
    <t>96713A</t>
  </si>
  <si>
    <t>VYBOURÁNÍ ČÁSTÍ KONSTRUKCÍ KAMENNÝCH NA MC - BEZ DOPRAVY</t>
  </si>
  <si>
    <t>0,12*6,5*2=1,560 [A]; vybourání kamenných říms</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</si>
  <si>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</si>
  <si>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97816</t>
  </si>
  <si>
    <t>ODSEKÁNÍ VRSTVY VYROVNÁVACÍHO BETONU NA MOSTECH</t>
  </si>
  <si>
    <t>0,155*6,5*2=2,015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</si>
  <si>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</si>
  <si>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</si>
  <si>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</si>
  <si>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1*6,5*2=13,000 [A]</t>
  </si>
  <si>
    <t>54,6*1,8=98,280 [A]  
47,4*1,8=85,320 [B]; nánosy z koryta  
Celkem: A+B=183,600 [C]</t>
  </si>
  <si>
    <t>0,12*6,5*2*2,5=3,900 [A]; vybourání kamenných říms</t>
  </si>
  <si>
    <t>0,155*6,5*2*2,3=22,467 [A]; vyrovnávací beton u říms  
4,125*50*0,02*1,05*2,3=9,962 [B]; beton NOK po otryskání  
Celkem: A+B=32,429 [C]</t>
  </si>
  <si>
    <t>R015570</t>
  </si>
  <si>
    <t>NEOCEŇOVAT - 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</si>
  <si>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273/2021 Sb.)       
Způsob likvidace: skládka S-NO, spalovna N odpadu</t>
  </si>
  <si>
    <t>1*6,5*2*0,01*2,5=0,325 [A]</t>
  </si>
  <si>
    <t xml:space="preserve">  SO 02-20-13</t>
  </si>
  <si>
    <t>T.ú. Vlkov u Tišnova - Křižanov, Most v km 55,354</t>
  </si>
  <si>
    <t>SO 02-20-13</t>
  </si>
  <si>
    <t>12110A</t>
  </si>
  <si>
    <t>SEJMUTÍ ORNICE NEBO LESNÍ PŮDY - BEZ DOPRAVY</t>
  </si>
  <si>
    <t>příloha 2.401</t>
  </si>
  <si>
    <t>položka zahrnuje sejmutí ornice bez ohledu na tloušťku vrstvy   
nezahrnuje uložení na trvalou skládku</t>
  </si>
  <si>
    <t>362,7+1,9=364,600 [A]  
výkop + výkop pro betonové prahy</t>
  </si>
  <si>
    <t>18220</t>
  </si>
  <si>
    <t>ROZPROSTŘENÍ ORNICE VE SVAHU</t>
  </si>
  <si>
    <t>6m3/0,15=40,000 [A]</t>
  </si>
  <si>
    <t>R285393</t>
  </si>
  <si>
    <t>DODATEČNÉ KOTVENÍ VLEPENÍM BETONÁŘSKÉ VÝZTUŽE D DO 20MM DO VRTŮ</t>
  </si>
  <si>
    <t>příloha 2.501   
uvedeno na počet vrtů</t>
  </si>
  <si>
    <t>2*38=76,000 [A]</t>
  </si>
  <si>
    <t>Položka zahrnuje:   
dodání výztuže předepsaného profilu a předepsané délky (do 1800mm)   
provedení vrtu předepsaného profilu a předepsané délky (do 1200mm)   
vsunutí výztuže do vyvrtaného profilu a její zalepení předepsaným pojivem včetně dodání   
případně nutné lešení   
veškerou dopravu</t>
  </si>
  <si>
    <t>přílohy 2.502, 2.503</t>
  </si>
  <si>
    <t>2*4,81+2*4,444=18,508 [A]</t>
  </si>
  <si>
    <t>0,807+0,796=1,603 [A]</t>
  </si>
  <si>
    <t>příloha 2.501</t>
  </si>
  <si>
    <t>1,975+1,636=3,611 [A]</t>
  </si>
  <si>
    <t>příloha 2.601   
včetně VTD a kotvení</t>
  </si>
  <si>
    <t>1557,93+117,5=1 675,430 [A]</t>
  </si>
  <si>
    <t>přílohy 2.502, 2.503   
pod přechodovými zídkami</t>
  </si>
  <si>
    <t>1,352+1,352=2,704 [A]</t>
  </si>
  <si>
    <t>5,9+1,9=7,800 [A]  
odláždění: lože + prahy</t>
  </si>
  <si>
    <t>457313</t>
  </si>
  <si>
    <t>VYROVNÁVACÍ A SPÁDOVÝ PROSTÝ BETON C16/20</t>
  </si>
  <si>
    <t>626111</t>
  </si>
  <si>
    <t>REPROFILACE PODHLEDŮ, SVISLÝCH PLOCH SANAČNÍ MALTOU JEDNOVRST TL 10MM</t>
  </si>
  <si>
    <t>711131</t>
  </si>
  <si>
    <t>IZOLACE BĚŽNÝCH KONSTRUKCÍ PROTI VOLNĚ STÉKAJÍCÍ VODĚ ASFALTOVÝMI NÁTĚRY</t>
  </si>
  <si>
    <t>příloha 2.701   
typ 3</t>
  </si>
  <si>
    <t>příloha 2.701   
typ 2</t>
  </si>
  <si>
    <t>711412</t>
  </si>
  <si>
    <t>IZOLACE MOSTOVEK CELOPLOŠNÁ ASFALTOVÝMI PÁSY</t>
  </si>
  <si>
    <t>příloha 2.701   
typ 1</t>
  </si>
  <si>
    <t>příloha 2.701   
typ 1 - beton</t>
  </si>
  <si>
    <t>R_75Z240</t>
  </si>
  <si>
    <t>Trvalá zařízení pro sledování bludných proudů - vývody z výztuže</t>
  </si>
  <si>
    <t>přílohy 2.501 - 2.503</t>
  </si>
  <si>
    <t>87533</t>
  </si>
  <si>
    <t>POTRUBÍ DREN Z TRUB PLAST DN DO 150MM</t>
  </si>
  <si>
    <t>příloha 2.401   
včetně zavíčkování na vtoku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</si>
  <si>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</si>
  <si>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914112</t>
  </si>
  <si>
    <t>DOPRAVNÍ ZNAČKY ZÁKLAD VELIKOSTI OCEL NEREFLEXNÍ - MONTÁŽ S PŘEMÍST</t>
  </si>
  <si>
    <t>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</si>
  <si>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</si>
  <si>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</si>
  <si>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Položka zahrnuje odstranění, demontáž a odklizení materiálu s odvozem na předepsané místo</t>
  </si>
  <si>
    <t>931335</t>
  </si>
  <si>
    <t>TĚSNĚNÍ DILATAČNÍCH SPAR POLYURETANOVÝM TMELEM PRŮŘEZU DO 600MM2</t>
  </si>
  <si>
    <t>příloha 2.701</t>
  </si>
  <si>
    <t>položka zahrnuje dodávku a osazení předepsaného materiálu, očištění ploch spáry před úpravou, očištění okolí spáry po úpravě   
nezahrnuje těsnící profil</t>
  </si>
  <si>
    <t>93135</t>
  </si>
  <si>
    <t>TĚSNĚNÍ DILATAČ SPAR PRYŽ PÁSKOU NEBO KRUH PROFILEM</t>
  </si>
  <si>
    <t>přloha 2.701</t>
  </si>
  <si>
    <t>položka zahrnuje dodávku a osazení předepsaného materiálu, očištění ploch spáry před úpravou, očištění okolí spáry po úpravě</t>
  </si>
  <si>
    <t>96716A</t>
  </si>
  <si>
    <t>VYBOURÁNÍ ČÁSTÍ KONSTRUKCÍ ŽELEZOBET - BEZ DOPRAVY</t>
  </si>
  <si>
    <t>příloha 2.201</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</si>
  <si>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</si>
  <si>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96718A</t>
  </si>
  <si>
    <t>VYBOURÁNÍ ČÁSTÍ KONSTRUKCÍ KOVOVÝCH - BEZ DOPRAVY</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</si>
  <si>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</si>
  <si>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364,6*1,9=692,740 [A]</t>
  </si>
  <si>
    <t>3,2*2,5=8,000 [A]</t>
  </si>
  <si>
    <t>140,2*0,04*2,5=14,020 [A]</t>
  </si>
  <si>
    <t xml:space="preserve">  SO 02-20-14</t>
  </si>
  <si>
    <t>T.ú. Vlkov u Tišnova - Křižanov, Most v km 55,635</t>
  </si>
  <si>
    <t>SO 02-20-14</t>
  </si>
  <si>
    <t>0,3*(285m2*52+110m*5m*5m/2+53m*6,3m*3m+114m*3m*3m/2+124m2*0,5m+33m2*0,5m)=1 317,960 [A]</t>
  </si>
  <si>
    <t>13183A</t>
  </si>
  <si>
    <t>HLOUBENÍ JAM ZAPAŽ I NEPAŽ TŘ II - BEZ DOPRAVY</t>
  </si>
  <si>
    <t>0,4*(285m2*52+110m*5m*5m/2+53m*6,3m*3m+114m*3m*3m/2+124m2*0,5m+33m2*0,5m)=1 757,280 [A]</t>
  </si>
  <si>
    <t>17561</t>
  </si>
  <si>
    <t>OBSYP POTRUBÍ A OBJEKTŮ Z HORNIN KAMENITÝCH</t>
  </si>
  <si>
    <t>1,5m2*(17m+16m)=49,500 [A] obsyp rubové drenáže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</si>
  <si>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</si>
  <si>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5,3*(17+16)=174,900 [A]</t>
  </si>
  <si>
    <t>224365</t>
  </si>
  <si>
    <t>VÝZTUŽ PILOT Z OCELI 10505, B500B</t>
  </si>
  <si>
    <t>výztuž TI</t>
  </si>
  <si>
    <t>výkaz materiálu viz tabulka v příloze 2.401</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</si>
  <si>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</si>
  <si>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26124</t>
  </si>
  <si>
    <t>VRTY PRO KOTVENÍ, INJEKTÁŽ A MIKROPILOTY NA POVRCHU TŘ. II D DO 200MM</t>
  </si>
  <si>
    <t>vrty pro TI vlevo trati pro utěsnění stavební jámy</t>
  </si>
  <si>
    <t>41*2=82,000 [A]</t>
  </si>
  <si>
    <t>261415</t>
  </si>
  <si>
    <t>VRTY PRO KOTVENÍ A INJEKTÁŽ NA POVRCHU TŘ. IV D DO 50MM</t>
  </si>
  <si>
    <t>vrty pro svorníky</t>
  </si>
  <si>
    <t>28*3=84,000 [A]</t>
  </si>
  <si>
    <t>26144</t>
  </si>
  <si>
    <t>VRTY PRO KOTVENÍ, INJEKTÁŽ A MIKROPILOTY NA POVRCHU TŘ. IV D DO 200MM</t>
  </si>
  <si>
    <t>vrty pro TI vpravo trati pro podchycení základů technologického domku</t>
  </si>
  <si>
    <t>19*2,5=47,500 [A]</t>
  </si>
  <si>
    <t>285361</t>
  </si>
  <si>
    <t>KOTVENÍ NA POVRCHU Z BETONÁŘSKÉ VÝZTUŽE DL. DO 3M</t>
  </si>
  <si>
    <t>Svorníky</t>
  </si>
  <si>
    <t>položka zahrnuje dodávku předepsané kotvy, případně její protikorozní úpravu, její osazení do vrtu, zainjektování a napnutí, případně opěrné desky   
nezahrnuje vrty</t>
  </si>
  <si>
    <t>288311</t>
  </si>
  <si>
    <t>TRYSKOVÁ INJEKTÁŽ D SLOUPU DO 800MM DL VRTU DO 4M NA POVRCHU</t>
  </si>
  <si>
    <t>TI vlevo trati pro utěsnění výkopu</t>
  </si>
  <si>
    <t>3,14*0,8*0,8/4*2*41=41,197 [A]</t>
  </si>
  <si>
    <t>289324</t>
  </si>
  <si>
    <t>STŘÍKANÝ ŽELEZOBETON DO C25/30</t>
  </si>
  <si>
    <t>2,5*8*0,15+2*6*0,15=4,800 [A] (technologický domek+BTS)</t>
  </si>
  <si>
    <t>289366</t>
  </si>
  <si>
    <t>VÝZTUŽ STŘÍKANÉHO BETONU Z KARI SITÍ</t>
  </si>
  <si>
    <t>4,44*(2,5*8+2*6)*1,2*1,25/1000=0,213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</si>
  <si>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</si>
  <si>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R288311</t>
  </si>
  <si>
    <t>TRYSKOVÁ INJEKTÁŽ D SLOUPU DO 1000MM DL VRTU DO 4M NA POVRCHU</t>
  </si>
  <si>
    <t>TI vpravo trati pro zajištění stávajícího základů technologického domku</t>
  </si>
  <si>
    <t>19*2,5*3,14*1*1/4=37,288 [A]</t>
  </si>
  <si>
    <t>křídlo podchodu</t>
  </si>
  <si>
    <t>3,5m2*6,59m+2,1m2*0,41m=23,926 [A]</t>
  </si>
  <si>
    <t>2,802+0,002=2,804 [A] (výztuž + měřící destička BP) výkaz materiálu viz tabulka v příloze 2.618</t>
  </si>
  <si>
    <t>305+7=312,000 [A] výkaz materiálu viz tabulka v příloze 2.701</t>
  </si>
  <si>
    <t>389324</t>
  </si>
  <si>
    <t>MOSTNÍ RÁMOVÉ KONSTR ZE ŽELEZOBETONU DO C25/30</t>
  </si>
  <si>
    <t>izolační vana</t>
  </si>
  <si>
    <t>0,35m*(123m2+12,6m*3,9m+57,5m*3,9m+10,4m*5,8m+6m2+40,5m2+0,3m*3,2m+40,5m2+10m2+0,3m*5,1m+52,5m2+7,5m2+0,3m*3,9m)=216,080 [A]</t>
  </si>
  <si>
    <t>7,7m2*1,5m+13,9m2*2,3m+40,2m2*0,4m+57m2*0,4m=82,400 [A] díl A  
7,7m2*11,1m=85,470 [B] díl B  
11,1m2*4,1m+60,4m2*0,45m+54,1m2*0,45m+4,9m2*1m=101,935 [C] díl C  
75,7m2*0,4m*2+13,3m2*2,3m=91,150 [D] díl D  
3,7m2*20m=74,000 [E] díl E  
42m2*0,4m*2+8,9m2*2,3m=54,070 [F] díl F  
Celkem: A+B+C+D+E+F=489,025 [G]</t>
  </si>
  <si>
    <t>(10,891+11,548)=22,439 [A] izolační vana viz tabulka v příloze 2.603  
15,609+0,107+16,409+0,32+18,393+0,134+16,662+0,160+13,824+4,335+0,380=86,333 [B] podchod viz tabulka v příloze 2.611-2.616  
Celkem: A+B=108,772 [C]</t>
  </si>
  <si>
    <t>631m2*0,15m+13m2*1m+6m2*1m=113,650 [A] podkladní beton  
0,5m*0,8m*116m=46,400 [B] zásyp dočasného odvodňovacího přikopu stavební jámy  
17m2*12m+2m2*7m=218,000 [C] výpňový beton pod schodišti</t>
  </si>
  <si>
    <t>výztuž podkladního betonu</t>
  </si>
  <si>
    <t>631*4,44*1,2*1,25/1000=4,202 [A]</t>
  </si>
  <si>
    <t>457314</t>
  </si>
  <si>
    <t>VYROVNÁVACÍ A SPÁDOVÝ PROSTÝ BETON C25/30</t>
  </si>
  <si>
    <t>4*20,6*0,3=24,720 [A] výplňový beton podlahy podchodu  
0,7*(17+16)=23,100 [B] beton pod rubovou drenáž  
Celkem: A+B=47,820 [C]</t>
  </si>
  <si>
    <t>457366</t>
  </si>
  <si>
    <t>VÝZTUŽ VYROVNÁVACÍHO A SPÁDOVÉHO BETONU Z KARI SÍTÍ</t>
  </si>
  <si>
    <t>Pro výplňový beton podlahy podchodu</t>
  </si>
  <si>
    <t>2*4*20,6*4,44*1,2*1,25/1000=1,098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</si>
  <si>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</si>
  <si>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11,8m2*2*30m+156m2*9,5m+28m2*5,5m=2 344,000 [A]</t>
  </si>
  <si>
    <t>46591</t>
  </si>
  <si>
    <t>DLAŽBY Z KAMENICKÝCH VÝROBKŮ</t>
  </si>
  <si>
    <t>84,4+57,3*2,3+14,4*2,3+12,6*4,1=300,970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</si>
  <si>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</si>
  <si>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Izolační vana:  
Typ 1: 108m2+57,5m*3,2m+12,5m*3,2m+10,5m*5,1m=385,550 [A]  
Typ 2: 1m*209m+6m2+40,5m2+41m2+3,2m*0,3m+41m2+10m2+5,1m*0,3m+52,5m2+8,5m2+3,2m*0,3m=411,950 [B]  
Konstrukce podchodu:  
Typ 1: 5m*20m+11m*3,1m+2m*2,8m=139,700 [C]  
Typ 2: 12m2+1,5m*16,5m+103,5m2+1m*3,1m+103,5m2+22m2+43m2+21m2+1,3m*4,7m+0,5m*2,9m*2+1,2m*6,9m=350,140 [D]  
Křídlo:  
Typ 1: 6,6m*(1m+2m)=19,800 [E]  
Typ 2: 6,6m*(0,6m+0,6m+1m)+19,5m2+2,5m2=36,520 [F]  
Rubová drenáž:  
Typ 3: 2,1m*16m+2,1m*17m=69,300 [G]  
Celkem Typ 1: A+C+E=545,050 [H]  
Celkem Typ 2: B+D+F=798,610 [I]  
Celkem Typ 3: G=69,300 [J]  
Celkem: H+I+J=1 412,960 [K]</t>
  </si>
  <si>
    <t>71150.1</t>
  </si>
  <si>
    <t>Typ 1 (betonová ochrana)</t>
  </si>
  <si>
    <t>výpočet viz pol. 711412</t>
  </si>
  <si>
    <t>71150.2</t>
  </si>
  <si>
    <t>Typ 2 (přizdívka ze zdících bloků)</t>
  </si>
  <si>
    <t>Typ 3</t>
  </si>
  <si>
    <t>78174</t>
  </si>
  <si>
    <t>OBKLADY STĚN Z HUTNÝCH DLAŽDIC (I POLOHUT)</t>
  </si>
  <si>
    <t>86*2+32,7*2+156,7*2=550,800 [A]</t>
  </si>
  <si>
    <t>- položky podlah a obkladů zahrnují kompletní podlahy a obklad, včetně úpravy podkladu, spojovací, spárové malty nebo tmely, dilatace, úpravy rohů, koutů, kolem otvorů, okrajů a pod.</t>
  </si>
  <si>
    <t>12,5*1,2+54+24,3*1,6+9,5*1,2=119,280 [A]</t>
  </si>
  <si>
    <t>87912</t>
  </si>
  <si>
    <t>POTRUBÍ ODPADNÍ MOSTNÍCH OBJEKTŮ Z PLAST TRUB DN DO 100MM</t>
  </si>
  <si>
    <t>potrubí liniového žlabu</t>
  </si>
  <si>
    <t>5+2=7,000 [A]</t>
  </si>
  <si>
    <t>17+16=33,000 [A] rubová drenáž</t>
  </si>
  <si>
    <t>letopočet výstavby vlisem do betonu</t>
  </si>
  <si>
    <t>2*20=40,000 [A]</t>
  </si>
  <si>
    <t>157+183+921=1 261,000 [A] madla viz tabulka v příloze 2.702, 2.703, 2.703  
4*0,32m*0,003m*7900kg/m3=30,336 [B] zákrytová deska nik  
1,6kg*(1+2+2+2+2+1)=16,000 [C] destička BP včetně přivařené výztuže  
Celkem: A+B+C=1 307,336 [D]</t>
  </si>
  <si>
    <t>96611A</t>
  </si>
  <si>
    <t>BOURÁNÍ KONSTRUKCÍ Z BETONOVÝCH DÍLCŮ - BEZ DOPRAVY</t>
  </si>
  <si>
    <t>betonová + kamenná dlažba</t>
  </si>
  <si>
    <t>(114m2+4m2*3)*0,08m=10,080 [A]</t>
  </si>
  <si>
    <t>5,4m2*6,5m+5,4m2*6,5m+8,1m2*14,8m+6,5m2*2,5m+20m2*2*0,5m+2*(6,6m2*2,5m+25,8m2*2*0,5m)+5m2*4m=330,930 [A]</t>
  </si>
  <si>
    <t>11*2*3*0,002+(7,5+9,5+2,5)*0,03=0,717 [A]</t>
  </si>
  <si>
    <t>978151</t>
  </si>
  <si>
    <t>OTLUČENÍ OBKLADŮ Z DLAŽDIC</t>
  </si>
  <si>
    <t>20*2*3+81+65=266,000 [A]</t>
  </si>
  <si>
    <t>6*(22+6)=168,000 [A]</t>
  </si>
  <si>
    <t>1,9t/m3*(1317,96m3+82m*0,032m2)=2 509,110 [A] výkopová zemina + zemina z vrtů třídy vrtatelnosti II</t>
  </si>
  <si>
    <t>2,25t/m3*1317,96m3=2 965,410 [A]</t>
  </si>
  <si>
    <t>2,6t/m3*(1757,28m3+47,5m*0,032m2+84m*0,002m2)=4 573,317 [A] výkopová zemina + zemina z vrtů třídy vrtatelnosti IV</t>
  </si>
  <si>
    <t>2,2*226*0,020=9,944 [A]</t>
  </si>
  <si>
    <t>2,3*10,08+2,5*330,93=850,509 [A]</t>
  </si>
  <si>
    <t>2,3*168*0,05=19,320 [A]</t>
  </si>
  <si>
    <t xml:space="preserve">  SO 02-20-15</t>
  </si>
  <si>
    <t>T.ú. Vlkov u Tišnova - Křižanov, Most v km 55,751</t>
  </si>
  <si>
    <t>SO 02-20-15</t>
  </si>
  <si>
    <t>11526</t>
  </si>
  <si>
    <t>PŘEVEDENÍ VODY POTRUBÍM DN 800 NEBO ŽLABY R.O. DO 2,8M</t>
  </si>
  <si>
    <t>25=25,000 [A]</t>
  </si>
  <si>
    <t>2,5*20*0,25=12,500 [A]</t>
  </si>
  <si>
    <t>23,2m2*10,85m+8,95m*4,6m*0,6m=276,422 [A]</t>
  </si>
  <si>
    <t>2*13=26,000 [A]</t>
  </si>
  <si>
    <t>261515</t>
  </si>
  <si>
    <t>VRTY PRO KOTVENÍ A INJEKTÁŽ NA POVRCHU TŘ. V D DO 50MM</t>
  </si>
  <si>
    <t>nadbetonávka 0,5m*36+0,5m*36=36,000 [A]  
římsy 0,5m*19+0,2m*19=13,300 [B]  
úložné prahy 0,5m*40+0,5m*40=40,000 [C]  
A+B+C=89,300 [D]</t>
  </si>
  <si>
    <t>příloha 2.603</t>
  </si>
  <si>
    <t>0,13m2*(2,4m+4,6m+2,34m+2,11m+4,6m+2,15m)=2,366 [A]</t>
  </si>
  <si>
    <t>152kg*0,001=0,152 [A]</t>
  </si>
  <si>
    <t>333325</t>
  </si>
  <si>
    <t>MOSTNÍ OPĚRY A KŘÍDLA ZE ŽELEZOVÉHO BETONU DO C30/37</t>
  </si>
  <si>
    <t>příloha 2.602 a 2.604</t>
  </si>
  <si>
    <t>nadbetonávka křídel:1,28m2*2,34m+1,28m2*2,4m+1,28m2*2,11m+1,28m2*2,15m=11,520 [A]  
úložné prahy: 0,422m2*9,65m*2=8,145 [B]  
a+b=19,665 [C]</t>
  </si>
  <si>
    <t>333365</t>
  </si>
  <si>
    <t>VÝZTUŽ MOSTNÍCH OPĚR A KŘÍDEL Z OCELI 10505, B500B</t>
  </si>
  <si>
    <t>nadbetonávka křídel: 711kg*0,001=0,711 [A]  
úložné prahy: (1088kg+7,9kg)*0,001=1,096 [B]  
a+b=1,807 [C]</t>
  </si>
  <si>
    <t>příloha 2.701   
včetně VTD a kotvení</t>
  </si>
  <si>
    <t>462+35=497,000 [A]</t>
  </si>
  <si>
    <t>421326</t>
  </si>
  <si>
    <t>MOSTNÍ NOSNÉ DESKOVÉ KONSTRUKCE ZE ŽELEZOBETONU C40/50</t>
  </si>
  <si>
    <t>příloha 2.601</t>
  </si>
  <si>
    <t>1,82m2*9,83m+0,41m2*4,6m=19,777 [A]</t>
  </si>
  <si>
    <t>1153kg*0,001+7,9kg*0,001=1,161 [A]</t>
  </si>
  <si>
    <t>pod drenážní trubkou 2*0,98*14,4=28,224 [A]  
odláždéní 0,8*4*2=6,400 [B]  
A+B=34,624 [C]</t>
  </si>
  <si>
    <t>(0,8+0,7)*2*9=27,000 [A]</t>
  </si>
  <si>
    <t>46321</t>
  </si>
  <si>
    <t>ROVNANINA Z LOMOVÉHO KAMENE</t>
  </si>
  <si>
    <t>2*0,85*1,2*9,7=19,788 [A]</t>
  </si>
  <si>
    <t>položka zahrnuje:   
- dodávku a vyrovnání lomového kamene předepsané frakce do předepsaného tvaru včetně mimostaveništní a vnitrostaveništní dopravy   
není-li v zadávací dokumentaci uvedeno jinak, jedná se o nakupovaný materiál</t>
  </si>
  <si>
    <t>2*(3,8m*7,6m*0,25m)+(0,25m*10,7m2)=17,115 [A]</t>
  </si>
  <si>
    <t>úložné prahy: 2*(1,1m*9,7m)=21,340 [A]  
křídla: 2,13m*1,3m+2,15m*1,3m+2,34m*1,3m+2,42m*1,3m=11,752 [B]  
a+b=33,092 [C]</t>
  </si>
  <si>
    <t>40% ploch (zachovaných částí opěr a křídel, odláždění)  
9,7*(1,5*2)+1,0+1,7+(2,5*20)+1,0*4,8*2=91,400 [A]  
a*0,4=36,560 [B]</t>
  </si>
  <si>
    <t>typ 2</t>
  </si>
  <si>
    <t>drenáž: 2*3,8*12,5=95,000 [A]  
křídla:  2,13*2,8+2,15*2,8+2,34*2,8+2,42*2,8=25,312 [B]  
a+b=120,312 [C]</t>
  </si>
  <si>
    <t>typ 1</t>
  </si>
  <si>
    <t>10,5*7,8=81,900 [A]</t>
  </si>
  <si>
    <t>100% ploch (zachovaných částí )  
9,7*(1,5*2)+1,0+1,7+(2,5*20)+1,0*4,8*2=91,400 [B]</t>
  </si>
  <si>
    <t>96713</t>
  </si>
  <si>
    <t>VYBOURÁNÍ ČÁSTÍ KONSTRUKCÍ KAMENNÝCH NA MC</t>
  </si>
  <si>
    <t>1,5m2*(3,37m+3,31m+3,08m+3,12m)=19,320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</si>
  <si>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</si>
  <si>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UP: 2*0,2m2*9,7m=3,880 [A]  
NK: 3,2*0,2*9,7=6,208 [B]  
a+b=10,088 [C]</t>
  </si>
  <si>
    <t>50kg/m*(8,7m+9,2m)=895,000 [A]  
a*0,001=0,895 [B]</t>
  </si>
  <si>
    <t>6,3*9,5=59,850 [A]</t>
  </si>
  <si>
    <t>"výkopy" 23,2m2*10,85m+8,95m*4,6m*0,6m=276,422 [A]  
"pročištění" 12,5=12,500 [B]  
(a+b)*1,8=520,060 [C]</t>
  </si>
  <si>
    <t>1,5m2*(3,37m+3,31m+3,08m+3,12m)=19,320 [A]  
a*2,5=48,300 [B]</t>
  </si>
  <si>
    <t>UP: 2*0,2m2*9,7m=3,880 [A]  
NK: 3,2*0,2*9,7=6,208 [B]  
a+b=10,088 [C]  
c*2,5=25,220 [D]</t>
  </si>
  <si>
    <t>6,3*9,5*0,04=2,394 [A]  
A*2,5=5,985 [B]</t>
  </si>
  <si>
    <t xml:space="preserve">  SO 02-20-20</t>
  </si>
  <si>
    <t>Vlkov u Tišnova - Křižanov, Most v km 58,510</t>
  </si>
  <si>
    <t>SO 02-20-20</t>
  </si>
  <si>
    <t>121102</t>
  </si>
  <si>
    <t>SEJMUTÍ ORNICE NEBO LESNÍ PŮDY S ODVOZEM DO 2KM</t>
  </si>
  <si>
    <t>53.8*4*0.3*1.1=71,016 [A]</t>
  </si>
  <si>
    <t>položka zahrnuje sejmutí ornice bez ohledu na tloušťku vrstvy a její vodorovnou dopravu nezahrnuje uložení na trvalou skládku</t>
  </si>
  <si>
    <t>12573</t>
  </si>
  <si>
    <t>VYKOPÁVKY ZE ZEMNÍKŮ A SKLÁDEK TŘ. I</t>
  </si>
  <si>
    <t>1223.62*0.3    30% využití původní zeminy+71.016 ornice=438,102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</si>
  <si>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</si>
  <si>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(49.3*10.9+47.3*(8.7+9.2)*0.5)*1.05výkopy pro NK, křídla=1 008,740 [A]  
5.4*8.9+(43.8+44.0)*1.9výkopy pod cestou=214,880 [B]  
Celkem: 1008.74025+214.88=1 223,620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</si>
  <si>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</si>
  <si>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1223.62*0.3+71.016=438,102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</si>
  <si>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</si>
  <si>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1223.62*0.3    30% využití původní zeminy=367,086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</si>
  <si>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</si>
  <si>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0.2*22.5*2=9,000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</si>
  <si>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</si>
  <si>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71.016=71,016 [A]</t>
  </si>
  <si>
    <t>položka zahrnuje:    
 nutné přemístění ornice z dočasných skládek vzdálených do 50m rozprostření ornice v předepsané tloušťce ve svahu přes 1:    
5</t>
  </si>
  <si>
    <t>53.8*4*1.1=236,720 [A]</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</si>
  <si>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</si>
  <si>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</si>
  <si>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</si>
  <si>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21461D</t>
  </si>
  <si>
    <t>SEPARAČNÍ GEOTEXTILIE DO 400G/M2</t>
  </si>
  <si>
    <t>0.3*22.5*2*1.1=14,850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</si>
  <si>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</si>
  <si>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224324</t>
  </si>
  <si>
    <t>PILOTY ZE ŽELEZOBETONU C25/30</t>
  </si>
  <si>
    <t>0.503*6*40=120,720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</si>
  <si>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</si>
  <si>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29.8=29,800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</si>
  <si>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</si>
  <si>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264230</t>
  </si>
  <si>
    <t>VRTY PRO PILOTY TŘ. II D DO 800MM</t>
  </si>
  <si>
    <t>5*40  5/6m=200,000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</si>
  <si>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</si>
  <si>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264430</t>
  </si>
  <si>
    <t>VRTY PRO PILOTY TŘ. IV D DO 800MM</t>
  </si>
  <si>
    <t>1*40  1/6m=40,000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</si>
  <si>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</si>
  <si>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Svislé a kompletní konstrukce</t>
  </si>
  <si>
    <t>6.86*3.2*0.6*4+0.39*0.85*0.77*4křídla+0.18*8.8*4+0.27*0.5*4římsy na křídlech=60,582 [A]  
1.83*4.5*4přechodové zdi včetně říms=32,940 [B]  
Celkem: 60.58182+32.94=93,522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</si>
  <si>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</si>
  <si>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9.65křídla mostu+3.62přechodové zdi=13,270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</si>
  <si>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</si>
  <si>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2227v zábradlí=2 227,000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</si>
  <si>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</si>
  <si>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8.78*10.67+3.3*5.7*2nk mostu s římsami=131,303 [A]</t>
  </si>
  <si>
    <t>389326</t>
  </si>
  <si>
    <t>MOSTNÍ RÁMOVÉ KONSTR ZE ŽELEZOBETONU DO C40/50</t>
  </si>
  <si>
    <t>2.33*10.67*2základ m+7.25*1.3*2+0.1*2základ k 1-2+7.25*1.2*2+0.1*2základ k 3-4=86,372 [A]</t>
  </si>
  <si>
    <t>31.162základy mostu 61.523 křídel+26.831NK mostu+3.53destičky BP=61,523 [A]</t>
  </si>
  <si>
    <t>ZÁVITOVÉ SPOJKY VÝZTUŽE 28</t>
  </si>
  <si>
    <t>680viz výkres výztuže=680,000 [A]</t>
  </si>
  <si>
    <t>(0.6*10.7*2+0.3*4.5*4+0.4*7.7*4)*1.05podklad pod základy 32.088 zdi=32,088 [A]</t>
  </si>
  <si>
    <t>1.7*10.7*2*1.1podklad pro drenáž=40,018 [A]  
0.72*0.15*2*1.3podklad pro odláždění=0,281 [B]  
Celkem: 40.018+0.2808=40,299 [C]</t>
  </si>
  <si>
    <t>((1223.62*0.7)*1.1)-157.9-9  70%=775,287 [A]</t>
  </si>
  <si>
    <t>položka zahrnuje dodávku předepsaného kameniva, mimostaveništní a vnitrostaveništní dopravu a jeho uložení není    
-li v zadávací dokumentaci uvedeno jinak, jedná se o nakupovaný materiál</t>
  </si>
  <si>
    <t>45868</t>
  </si>
  <si>
    <t>VÝPLŇ ZA OPĚRAMI A ZDMI Z JÍLU</t>
  </si>
  <si>
    <t>7.0*10.7*2*1.05=157,290 [A]</t>
  </si>
  <si>
    <t>položka zahrnuje:    
- dodávku jílu a zásyp se zhutněním včetně mimostaveništní a vnitrostaveništní dopravy</t>
  </si>
  <si>
    <t>1.4*10.7*2*1.1pro drenáž=32,956 [A]</t>
  </si>
  <si>
    <t>položka zahrnuje:    
- dodávku a vyrovnání lomového kamene předepsané frakce do předepsaného tvaru včetně mimostaveništní a vnitrostaveništní dopravy    
není-li v zadávací dokumentaci uvedeno jinak, jedná se o nakupovaný materiál</t>
  </si>
  <si>
    <t>0.72*0.25*2*1.1=0,396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</si>
  <si>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</si>
  <si>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 pozemní</t>
  </si>
  <si>
    <t>56335</t>
  </si>
  <si>
    <t>VOZOVKOVÉ VRSTVY ZE ŠTĚRKODRTI TL. DO 250MM</t>
  </si>
  <si>
    <t>(49.1+44.0+43.8)*1.1=150,590 [A]</t>
  </si>
  <si>
    <t>- dodání kameniva předepsané kvality a zrnitosti    
- rozprostření a zhutnění vrstvy v předepsané tloušťce    
- zřízení vrstvy bez rozlišení šířky, pokládání vrstvy po etapách    
- nezahrnuje postřiky, nátěry</t>
  </si>
  <si>
    <t>564632</t>
  </si>
  <si>
    <t>VOZOVKOVÉ VRSTVY Z PENETRAČNÍHO MAKADAMU HRUBÉHO TL. 100MM</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</si>
  <si>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</si>
  <si>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56930</t>
  </si>
  <si>
    <t>ZPEVNĚNÍ KRAJNIC ZE ŠTĚRKODRTI</t>
  </si>
  <si>
    <t>(8*4*0.35*0.5)*1.1=6,160 [A]</t>
  </si>
  <si>
    <t>- dodání kameniva předepsané kvality a zrnitosti    
- rozprostření a zhutnění vrstvy v předepsané tloušťce    
- zřízení vrstvy bez rozlišení šířky, pokládání vrstvy po etapách</t>
  </si>
  <si>
    <t>572752</t>
  </si>
  <si>
    <t>DVOUVRSTVÝ NÁTĚR Z MODIFIK ASFALTU DO 2,5KG/M2</t>
  </si>
  <si>
    <t>49.1+44.0+43.8=136,900 [A]</t>
  </si>
  <si>
    <t>- dodání všech předepsaných materiálů pro nátěry v předepsaném množství    
- provedení dle předepsaného technologického předpisu    
- zřízení vrstvy bez rozlišení šířky, pokládání vrstvy po etapách    
- úpravu napojení, ukončení</t>
  </si>
  <si>
    <t>((19.5*10.7)+(0.5*5.7*2))*1.1=235,785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</si>
  <si>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</si>
  <si>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položka zahrnuje:    
- dodání předepsaného ochranného materiálu    
- zřízení ochrany izolace</t>
  </si>
  <si>
    <t>192.236+330.071=522,307 [A]</t>
  </si>
  <si>
    <t>Trubní vedení</t>
  </si>
  <si>
    <t>22.5*2  v části za opěrou perforovaná=45,000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</si>
  <si>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    
-li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</si>
  <si>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933331</t>
  </si>
  <si>
    <t>ZKOUŠKA INTEGRITY ULTRAZVUKEM V TRUBKÁCH PILOT SYSTÉMOVÝCH</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</si>
  <si>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</si>
  <si>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</si>
  <si>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</si>
  <si>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40=40,000 [A]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</si>
  <si>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</si>
  <si>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(19.2*8.9)*0.95*1.1klenba=178,570 [A]  
(25.7*0.4*4+11.7*0.6*4)*1.1křídla=76,120 [B]  
Celkem: 178.5696+76.12=254,690 [C]</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</si>
  <si>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</si>
  <si>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(19.2*8.9)*0.05*1.1klenba=9,398 [A]</t>
  </si>
  <si>
    <t>8*2*21*0.001*1.1=0,370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</si>
  <si>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</si>
  <si>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</si>
  <si>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(1223.62*0.7)*1.8zemina=1 541,761 [A]  
0.503*5*40*2,3materiál z vrtů tř.II=231,380 [B]  
0.503*1*40*2.6materiál z vrtů tř.IV=52,312 [C]  
Celkem: A+B+C=1 825,453 [D]</t>
  </si>
  <si>
    <t>254.69*2.5zdivo z kamene-demolice=636,725 [B]</t>
  </si>
  <si>
    <t>POPLATKY ZA LIKVIDACI ODPADŮ NEKONTAMINOVANÝCH - 17 01 01 BETON Z DEMOLIC OBJEKTŮ, ZÁKLADŮ TV, KŮLY A SLOUPY VČETNĚ DOPRAVY</t>
  </si>
  <si>
    <t>9.398*2.4=22,555 [A]</t>
  </si>
  <si>
    <t>3.5*2*21*0.001 zábradlí=0,147 [A]</t>
  </si>
  <si>
    <t xml:space="preserve">  SO 02-20-23</t>
  </si>
  <si>
    <t>T.ú. Vlkov u Tišnova - Křižanov, Most v km 60,835</t>
  </si>
  <si>
    <t>SO 02-20-23</t>
  </si>
  <si>
    <t>výkop pro položení izolaci, betonáž říms a odláždění</t>
  </si>
  <si>
    <t>20,0m2*26,57m+10,0m*1,0m*8m=611,400 [A]</t>
  </si>
  <si>
    <t>17180</t>
  </si>
  <si>
    <t>ULOŽENÍ SYPANINY DO NÁSYPŮ Z NAKUPOVANÝCH MATERIÁLŮ</t>
  </si>
  <si>
    <t>ohumusování tl. 50 mm    
ohumusování tl. 100 mm   
výplň geobuňek tl. 150 mm</t>
  </si>
  <si>
    <t>2*0,5m*24,95m+(145,0+125,0)m2*1,2=348,950 [A]  
A*(0,05+0,10)m=52,343 [B]  
17,0m*25,3m+(160,0+125,0)m2*1,2=772,100 [C]  
C*0,15=115,815 [D]  
B+C=824,443 [E]</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</si>
  <si>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</si>
  <si>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2*0,5m*24,95m+(145,0+125,0)m2*1,2=348,950 [A]</t>
  </si>
  <si>
    <t>drenáž DN200</t>
  </si>
  <si>
    <t>2*25+2*15=80,000 [A]</t>
  </si>
  <si>
    <t>21461</t>
  </si>
  <si>
    <t>SEPARAČNÍ GEOTEXTILIE</t>
  </si>
  <si>
    <t>separační geosyntetikum v místě příčných žeber viz. příloha 2.701</t>
  </si>
  <si>
    <t>1,025m*1,5m*4ks*1,2=7,380 [A]  
PŘESAHY A PROSTŘIH 1,2*A=8,856 [B]</t>
  </si>
  <si>
    <t>21461G</t>
  </si>
  <si>
    <t>SEPARAČNÍ GEOTEXTILIE DO 800G/M2</t>
  </si>
  <si>
    <t>přípravná vrstva hydroizolace, geotextilie o plošné hmostnosti min 700g/m2 včetně přesahů viz příloha 2.701</t>
  </si>
  <si>
    <t>(22,9m*10,0m)+2*(7,8m*18,26m+1,3*7,8m*1,0m)=534,136 [A]  
PŘESAHY A PROSTŘIH 1,15*A=614,256 [B]</t>
  </si>
  <si>
    <t>227841</t>
  </si>
  <si>
    <t>MIKROPILOTY KOMPLET D DO 200MM NA POVRCHU</t>
  </si>
  <si>
    <t>viz příloha 2.501</t>
  </si>
  <si>
    <t>2*4*2,5=20,000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</si>
  <si>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</si>
  <si>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289973</t>
  </si>
  <si>
    <t>OPLÁŠTĚNÍ (ZPEVNĚNÍ) Z GEOSÍTÍ A GEOROHOŽÍ</t>
  </si>
  <si>
    <t>protierozní georohože o plošné hmotnosti min. 500 g/m2, včetně přesahů   
viz příloha 2.701</t>
  </si>
  <si>
    <t>2*0,5m*24,95m+(145,0+125,0)m2*1,2=348,950 [A]  
PŘESAHY A PROSTŘIH 1,15*A=401,293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</si>
  <si>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</si>
  <si>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R_285392</t>
  </si>
  <si>
    <t>kotvení nadbetonávky římsy spřažovacími trny viz. příloha 2.502 - položka č.11   
kotvení nadbetonávky křídel spřažovacími trny viz. příloha 2.504 - položka č.14</t>
  </si>
  <si>
    <t>14*2*2=56,000 [A]  
50*2*2=200,000 [B]  
A+B=256,000 [C]</t>
  </si>
  <si>
    <t>Položka zahrnuje:   
dodání výztuže předepsaného profilu a předepsané délky (do 1500mm)   
provedení vrtu předepsaného profilu a předepsané délky (do 1000mm)   
vsunutí výztuže do vyvrtaného profilu a její zalepení předepsaným pojivem   
případně nutné lešení</t>
  </si>
  <si>
    <t>viz příloha 2.501 a 2.503</t>
  </si>
  <si>
    <t>2ks*(0,72m2*1,48m*2+0,5m*0,3m*7,0m)=6,362 [A]  
2ks*7,1m*0,5m*0,26m+2ks*7,0m*0,5m*0,26m=3,666 [B]  
A+B=10,028 [C]</t>
  </si>
  <si>
    <t>výztuž římsy + 5% prostřih viz příloha 2.502   
výztuž nadbetonávky křídel + 5% prostřih viz příloha 2.504</t>
  </si>
  <si>
    <t>895*1,05/1000=0,940 [A]  
1,05*1286/1000=1,350 [B]  
A+B=2,290 [C]</t>
  </si>
  <si>
    <t>závradlí na římsách a křídlech viz přílohy 2.601 a 2.602</t>
  </si>
  <si>
    <t>549+45+722+49=1 365,000 [A]</t>
  </si>
  <si>
    <t>podkladní beton odvodnění   
podklaní beton  a betonové prahy odláždění</t>
  </si>
  <si>
    <t>0,1*1,0*20,5*2+0,2*0,5*12,0*2=6,500 [A]  
3,0*1,0*4+2,8*1,0*4=23,200 [B]  
A+B=29,700 [C]</t>
  </si>
  <si>
    <t>451315</t>
  </si>
  <si>
    <t>PODKLADNÍ A VÝPLŇOVÉ VRSTVY Z PROSTÉHO BETONU C30/37</t>
  </si>
  <si>
    <t>podkladní beton pod novými římsami   
viz příloha 2.501</t>
  </si>
  <si>
    <t>1,5m*1,68m*0,1m*4ks=1,008 [A]</t>
  </si>
  <si>
    <t>45157</t>
  </si>
  <si>
    <t>PODKLADNÍ A VÝPLŇOVÉ VRSTVY Z KAMENIVA TĚŽENÉHO</t>
  </si>
  <si>
    <t>vyrovnávací vrstva hydroizolace - štěrkopísek tl. 100 mm</t>
  </si>
  <si>
    <t>(22,9m*10,0m)+2*(7,8m*18,26m+1,3*7,8m*1,0m)=534,136 [A]  
A*0,1=53,414 [B]</t>
  </si>
  <si>
    <t>18,5m*26,57m2=491,545 [A]</t>
  </si>
  <si>
    <t>lomový kámen odláždění tl. 250 mm</t>
  </si>
  <si>
    <t>3,8*1,0*4+2,8*1,0*4=26,400 [A]</t>
  </si>
  <si>
    <t>502945</t>
  </si>
  <si>
    <t>ZŘÍZENÍ KONSTRU NÍ VRSTVY TĚLESA ŽELEZNIČNÍHO SPODKU Z GEOROHOŽE</t>
  </si>
  <si>
    <t>bentonitové rohože, včetně přesahů   
viz příloha 2.701</t>
  </si>
  <si>
    <t>((6,2+5,9)m*12,0m)+(3,0m*6,48m*4+1,2*(62,0+47,0+53,0+60,0)m2)=489,360 [A]  
PŘESAHY A PROSTŘIH 1,15*A=562,764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</si>
  <si>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</si>
  <si>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502947</t>
  </si>
  <si>
    <t>ZŘÍZENÍ KONSTRU NÍ VRSTVY TĚLESA ŽELEZNIČNÍHO SPODKU Z GEOBUŇKY</t>
  </si>
  <si>
    <t>geobuňkový systém tl. 150 mm, včetně přesahů   
viz příloha 2.701</t>
  </si>
  <si>
    <t>17,0m*25,3m+(160,0+125,0)m2*1,2=772,100 [A]  
PŘESAHY A PROSTŘIH 1,15*A=887,915 [B]</t>
  </si>
  <si>
    <t>reprofilace - 50% betonových ploch</t>
  </si>
  <si>
    <t>(5,475+1,885*2)m*23,39m=216,241 [A]  
A*0,5=108,121 [B]</t>
  </si>
  <si>
    <t>spojovací můstek - 50% betonových ploch</t>
  </si>
  <si>
    <t>100% betonových ploch</t>
  </si>
  <si>
    <t>(5,475+1,885*2)m*23,39m=216,241 [A]</t>
  </si>
  <si>
    <t>62662</t>
  </si>
  <si>
    <t>INJEKTÁŽ TRHLIN TĚSNÍCÍ</t>
  </si>
  <si>
    <t>sanace dilatační spáry</t>
  </si>
  <si>
    <t>10*2=20,000 [A]</t>
  </si>
  <si>
    <t>položka zahrnuje:   
dodávku veškerého materiálu potřebného pro předepsanou úpravu v předepsané kvalitě   
vyčištění trhliny   
provedení vlastní injektáže   
potřebná lešení a podpěrné konstrukce</t>
  </si>
  <si>
    <t>100% ploch kamenného zdiva</t>
  </si>
  <si>
    <t>2*10,0m2+2*20,0m2=60,000 [A]</t>
  </si>
  <si>
    <t>vodotěsná vrstva hydroizolace, včetně přesahů   
viz příloha 2.701</t>
  </si>
  <si>
    <t>ochranná vrstva hydroizolace - geotextilie o plošné hmostnosti min 800g/m2, včetně přesahů   
viz příloha 2.701</t>
  </si>
  <si>
    <t>letopočet sanace</t>
  </si>
  <si>
    <t>nerezové výústky</t>
  </si>
  <si>
    <t>5*4*0,4=8,000 [A]</t>
  </si>
  <si>
    <t>938442</t>
  </si>
  <si>
    <t>OČIŠTĚNÍ ZDIVA OTRYSKÁNÍM TLAKOVOU VODOU DO 500 BARŮ</t>
  </si>
  <si>
    <t>otrýskání 100% ploch kamenného zdiva   
plocha čelních zdí a šikmých křídel</t>
  </si>
  <si>
    <t>938542</t>
  </si>
  <si>
    <t>OČIŠTĚNÍ BETON KONSTR OTRYSKÁNÍM TLAK VODOU DO 500 BARŮ</t>
  </si>
  <si>
    <t>otrýskání 100% betonových ploch</t>
  </si>
  <si>
    <t>odbourání ŽB bloků</t>
  </si>
  <si>
    <t>2*1,0*1,0*1,5=3,000 [A]</t>
  </si>
  <si>
    <t>odstranění nosníku a kabelového žlabu</t>
  </si>
  <si>
    <t>(400+150)/1000=0,550 [A]</t>
  </si>
  <si>
    <t>R_91345</t>
  </si>
  <si>
    <t>výkop 20,0m2*26,57m+10,0m*1,0m*8m=611,400 [A]  
zemina z vrtů 20m*0,0201m2=0,402 [B]  
(A+B)*1,8=1 101,244 [C]</t>
  </si>
  <si>
    <t>2*1,0*1,0*1,5=3,000 [A]  
A*2,5=7,500 [B]</t>
  </si>
  <si>
    <t xml:space="preserve">  SO 02-21-02</t>
  </si>
  <si>
    <t>T.ú. Vlkov u Tišnova - Křižanov, Propustek v km 52,364</t>
  </si>
  <si>
    <t>SO 02-21-02</t>
  </si>
  <si>
    <t>7,5m2 (plocha výkopu v příčném řezu) * 11m (délka) =82,500 [A]</t>
  </si>
  <si>
    <t>272324</t>
  </si>
  <si>
    <t>ZÁKLADY ZE ŽELEZOBETONU DO C25/30</t>
  </si>
  <si>
    <t>Betonový základ propustku tl. 200 mm</t>
  </si>
  <si>
    <t>0,2*1,8*10,4=3,744 [A]</t>
  </si>
  <si>
    <t>KARI síť v základu propustku 10/100/100 mm</t>
  </si>
  <si>
    <t>(10,4 *1,8)m2 * 12,34kg/m2*1,25(prostřihy a přesahy)=288,756 [A]  
přepočet na tuny -&gt; A/1000=0,289 [B]</t>
  </si>
  <si>
    <t>285393</t>
  </si>
  <si>
    <t>viz př. 2.503, délka kotvení min. 400 mm</t>
  </si>
  <si>
    <t>386325</t>
  </si>
  <si>
    <t>KOMPLETNÍ KONSTRUKCE JÍMEK ZE ŽELEZOBETONU C30/37</t>
  </si>
  <si>
    <t>viz př. 2.501</t>
  </si>
  <si>
    <t>10,62+5,44=16,060 [A]</t>
  </si>
  <si>
    <t>386365</t>
  </si>
  <si>
    <t>VÝZTUŽ KOMPLETNÍCH KONSTRUKCÍ JÍMEK Z OCELI 10505, B500B</t>
  </si>
  <si>
    <t>viz př. 2.502, 2.503</t>
  </si>
  <si>
    <t>"šachta vlevo" 1,076=1,076 [A]  
"šachta vpravo" 0,122=0,122 [B]  
Celkem: A+B=1,198 [C]</t>
  </si>
  <si>
    <t>386366</t>
  </si>
  <si>
    <t>VÝZTUŽ KOMPL KONSTR JÍMEK Z KARI SÍTÍ</t>
  </si>
  <si>
    <t>viz př. 2.503</t>
  </si>
  <si>
    <t>Podkladní beton propustku tl. 100 mm dvou jímek</t>
  </si>
  <si>
    <t>"pod propustkem" 0,1*2,2*10,4=2,288 [A]  
"šachta vpravo" 0,1*1,845*4,4=0,812 [B]  
"šachta vlevo" 0,1*3,8*2,5=0,950 [C]  
A+B+C=4,050 [D]</t>
  </si>
  <si>
    <t>podklad pod dlažbu</t>
  </si>
  <si>
    <t>"svah na výtoku" 4,6*1,0*0,1=0,460 [A]  
"dno šachty vlevo" 0,1*1,5*2,9=0,435 [B]  
"dno šachty vpravo" 0,1*1,4*3,4=0,476 [C]  
Celkem: A+B+C=1,371 [D]</t>
  </si>
  <si>
    <t>7,2m2 (plocha výkopu v příčném řezu) * 11m (délka) =79,200 [A]</t>
  </si>
  <si>
    <t>"svah na výtoku" 4,6*1,0*0,2=0,920 [A]  
"dno šachty vlevo" 0,2*1,5*2,9=0,870 [B]  
"dno šachty vpravo" 0,2*1,4*3,4=0,952 [C]  
Celkem: A+B+C=2,742 [D]</t>
  </si>
  <si>
    <t>4,4*10,4=45,760 [A]</t>
  </si>
  <si>
    <t>izolace jímek</t>
  </si>
  <si>
    <t>1,645*2,458*2+4*2,458=17,919 [A]  
2,1*3,121*2+3,4*3,121*2=34,331 [B]  
A+B=52,250 [C]</t>
  </si>
  <si>
    <t>4,4*10,4=45,760 [A]  
1,645*2,458*2+4*2,458=17,919 [B]  
2,1*3,121*2+3,4*3,121*2=34,331 [C]  
A+B+C=98,010 [D]</t>
  </si>
  <si>
    <t>9183G2</t>
  </si>
  <si>
    <t>PROPUSTY Z TRUB DN 1200MM ŽELEZOBETONOVÝCH</t>
  </si>
  <si>
    <t>Položka zahrnuje:   
- dodání a položení potrubí z trub z dokumentací předepsaného materiálu a předepsaného průměru   
- případné úpravy trub (zkrácení, šikmé seříznutí)   
Nezahrnuje podkladní vrstvy a obetonování.</t>
  </si>
  <si>
    <t>93261</t>
  </si>
  <si>
    <t>POCHOZÍ ROŠT Z KOMPOZITU - PŘEKRYTÍ ZRCADLA MOSTU</t>
  </si>
  <si>
    <t>zakrytí jímek</t>
  </si>
  <si>
    <t>1,993*3,4=6,776 [A]  
3,4*1,6=5,440 [B]  
A+B=12,216 [C]</t>
  </si>
  <si>
    <t>položka zahrnuje:   
- dodání a uložení předepsané konstrukce z předepsaného materiálu včetně vnitrostaveništní a mimostaveništní dopravy   
- veškeré potřebné pomocné práce   
- veškerý pomocný a upevňovací materiál</t>
  </si>
  <si>
    <t>Bourání betonového základu propustku</t>
  </si>
  <si>
    <t>základ -&gt; 0,2m2 *11m =2,200 [B]</t>
  </si>
  <si>
    <t>jímka na vtoku 2,5*3,75*0,9*2+3,241*3,75*0,9*2=38,752 [A]  
jímka na výtoku 2,2*3,05*0,9*2+3,35*3,05*0,9*2=30,470 [B]  
římsa na vtoku 3,2*0,6*0,8=1,536 [C]  
římsa na výtoku 3,25*0,5*0,7=1,138 [D]  
přechodová zídka na výtoku 3,3*0,6*1,2=2,376 [E]  
A+B+C+D+E=74,272 [F]</t>
  </si>
  <si>
    <t>Stávající zábradlí</t>
  </si>
  <si>
    <t>3,2+3,25+3,3=9,750 [A]m  
A*53,1=517,725 [B]kg  
B/1000=0,518 [C]T</t>
  </si>
  <si>
    <t>966371</t>
  </si>
  <si>
    <t>BOURÁNÍ PROPUSTŮ Z TRUB DN DO 1000MM</t>
  </si>
  <si>
    <t>11=11,000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</si>
  <si>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</si>
  <si>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7,5*11=82,500 [A]  
A*1,8=148,500 [B]</t>
  </si>
  <si>
    <t>"prostý beton" 2,2m3*2,3=5,060 [A]  
"železobetonové kce" 74,272m3*2,5=185,680 [B]  
"žb trouby" 1,7m2*11m*2,5=46,750 [C]  
Celkem: A+B+C=237,490 [D]</t>
  </si>
  <si>
    <t>0,518=0,518 [A]</t>
  </si>
  <si>
    <t xml:space="preserve">  SO 02-21-03</t>
  </si>
  <si>
    <t>T.ú. Vlkov u Tišnova - Křižanov, Navazující propustek na prop. v km 52,364</t>
  </si>
  <si>
    <t>SO 02-21-03</t>
  </si>
  <si>
    <t>20,5m2 (plocha výkopu v příčném řezu) * 60m (délka) =1 230,000 [A]  
13,8*5,7=78,660 [B]  
A+B=1 308,660 [C]</t>
  </si>
  <si>
    <t>Betonový základ propustku tl. 200 mm a základ čela</t>
  </si>
  <si>
    <t>0,2*1,8*57,7=20,772 [A]  
1,5*0,9*5,3+0,093*1,0*5,3=7,648 [B]  
A+B=28,420 [C]</t>
  </si>
  <si>
    <t>201,88*1,5783=318,627 [A]  
185,54*0,617=114,478 [B]  
28*5,2*1,5783=229,800 [C]  
173,28*1,5783=273,488 [D]  
A+B+C+D=936,393 [E]  
E/1000=0,936 [F]</t>
  </si>
  <si>
    <t>(57,7 *1,8)m2 * 12,34kg/m2*1,25(prostřihy a přesahy)=1 602,041 [A]  
přepočet na tuny -&gt; A/1000=1,602 [B]</t>
  </si>
  <si>
    <t>viz příloha č.2.501</t>
  </si>
  <si>
    <t>8,29=8,290 [A]</t>
  </si>
  <si>
    <t>1794,62-123,903-936,393=734,324 [A]  
A/1000=0,734 [B]</t>
  </si>
  <si>
    <t>0,64=0,640 [A]</t>
  </si>
  <si>
    <t>(54,18+43,75+41,6)*0,888=123,903 [A]  
A/1000=0,124 [B]</t>
  </si>
  <si>
    <t>Podkladní beton propustku a kolmého čela tl. 100 mm</t>
  </si>
  <si>
    <t>"pod troubami" 0,1*2,2*57,7=12,694 [A]  
" pod čelem vlevo" 0,1*1,9*5,7=1,083 [B]  
A+B=13,777 [C]</t>
  </si>
  <si>
    <t>Podklad tl. 100 mm pod odláždění lomovým kamenem</t>
  </si>
  <si>
    <t>podkladní beton odláždění na svahu výtoku -&gt; (12,5+0,65)*0,1=1,315 [A]</t>
  </si>
  <si>
    <t>19,4m2 (plocha výkopu v příčném řezu) * 60m (délka) =1 164,000 [A]</t>
  </si>
  <si>
    <t>podkladní beton odláždění na svahu výtoku -&gt; (12,5+0,65)*0,2=2,630 [A]</t>
  </si>
  <si>
    <t>4,4*57,7=253,880 [A]</t>
  </si>
  <si>
    <t>izolace kolmého čela</t>
  </si>
  <si>
    <t>(3,75+1,49)*5,3=27,772 [A]</t>
  </si>
  <si>
    <t>4,4*57,7=253,880 [A]  
(3,75+1,49)*5,3=27,772 [B]  
A+B=281,652 [C]</t>
  </si>
  <si>
    <t>základ -&gt; 0,2m2 *60m =12,000 [B]</t>
  </si>
  <si>
    <t>kolmé čelo na výtoku 4,0*0,6*2,5=6,000 [A]</t>
  </si>
  <si>
    <t>60=60,000 [A]</t>
  </si>
  <si>
    <t>1308,66=1 308,660 [A]  
A*1,8=2 355,588 [B]</t>
  </si>
  <si>
    <t>"prostý beton" 12m3*2,3=27,600 [A]  
"železobetonové kce" 6m3*2,5=15,000 [B]  
"žb trouby" 1,7m2*60m*2,5=255,000 [C]  
Celkem: A+B+C=297,600 [D]</t>
  </si>
  <si>
    <t xml:space="preserve">  SO 02-21-04</t>
  </si>
  <si>
    <t>Vlkov u Tišnova - Křižanov, Propustek v km 52,751</t>
  </si>
  <si>
    <t>SO 02-21-04</t>
  </si>
  <si>
    <t>8*0.3*1.1 pouze potřebná část=2,640 [A]</t>
  </si>
  <si>
    <t>109.373*0.3 na svahové úpravy+2.64=35,452 [A]</t>
  </si>
  <si>
    <t>16.3*6.1*1.1=109,373 [A]</t>
  </si>
  <si>
    <t>8*0.3*1.1=2,640 [A]</t>
  </si>
  <si>
    <t>8*1.1=8,800 [A]</t>
  </si>
  <si>
    <t>12.3 m*0.28 m2+ 1.78 m*0.27 m2+0.75 m2*2.1 mzáklad, práh základu, zesílený konec=5,500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</si>
  <si>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</si>
  <si>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0.071  zesílený základ=0,071 [A]</t>
  </si>
  <si>
    <t>0.061 zesílený základ + 0.421  základ propustku=0,482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</si>
  <si>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</si>
  <si>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1.2*1.8*1.1podklad pro základ=2,376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</si>
  <si>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</si>
  <si>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19.7*0.15*1.3podklad pro odláždění=3,842 [A]</t>
  </si>
  <si>
    <t>11.7*6.1*1.1=78,507 [A]</t>
  </si>
  <si>
    <t>19.7*0.25*1.15=5,664 [A]</t>
  </si>
  <si>
    <t>Úpravy povrchů, podlahy a osazování výplní</t>
  </si>
  <si>
    <t>626121</t>
  </si>
  <si>
    <t>REPROFIL PODHL, SVIS PLOCH SANAČ MALTOU DVOUVRST TL DO 40MM</t>
  </si>
  <si>
    <t>4  sanace ubourané části jímky=4,000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</si>
  <si>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</si>
  <si>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4.7*12.7*1.1=65,659 [A]</t>
  </si>
  <si>
    <t>918371</t>
  </si>
  <si>
    <t>PROPUSTY Z TRUB DN 1000MM</t>
  </si>
  <si>
    <t>12.66=12,660 [A]</t>
  </si>
  <si>
    <t>Položka zahrnuje:    
- dodání a položení potrubí z trub z dokumentací předepsaného materiálu a předepsaného průměru    
- případné úpravy trub (zkrácení, šikmé seříznutí)    
Nezahrnuje podkladní vrstvy a obetonování.</t>
  </si>
  <si>
    <t>(0.2*9.2+0.8*1.9)*1.1=3,696 [A]</t>
  </si>
  <si>
    <t>(2.3*3.3+2.7*3.4+(4.4*2.4*0.7)+0.7*9.2)*1.1=33,662 [A]</t>
  </si>
  <si>
    <t>109.373*0.7*1.8=137,810 [A]</t>
  </si>
  <si>
    <t>3.696*2.3=8,501 [A]  
33.662*2.5=84,155 [B]  
Celkem: 8.8704+84.155=93,025 [C]</t>
  </si>
  <si>
    <t xml:space="preserve">  SO 02-21-07</t>
  </si>
  <si>
    <t>T.ú. Vlkov u Tišnova - Křižanov, Propustek v km 53,196</t>
  </si>
  <si>
    <t>SO 02-21-07</t>
  </si>
  <si>
    <t>24*9,8*0,5=117,600 [A]</t>
  </si>
  <si>
    <t>24 m2 plocha v podélném řezu *16 m délka výkopu=384,000 [A]</t>
  </si>
  <si>
    <t>10*6*2*1,5=180,000 [A]</t>
  </si>
  <si>
    <t>1,7*0,2*15,85+0,4*0,8*2,1+0,90*2,45=8,266 [A]</t>
  </si>
  <si>
    <t>příloha 2.403</t>
  </si>
  <si>
    <t>59,53*0,001=0,060 [A]</t>
  </si>
  <si>
    <t>352,9*0,001=0,353 [A]</t>
  </si>
  <si>
    <t>2,9 m2 plocha příčného řezu *(2,9+1,947) m délky=14,056 [A]</t>
  </si>
  <si>
    <t>příloha 2.402</t>
  </si>
  <si>
    <t>(447,93+249,5)*0,001=0,697 [A]</t>
  </si>
  <si>
    <t>15,85*2,1*0,1=3,329 [A]</t>
  </si>
  <si>
    <t>(3,2*5,2+5,9*3,5)*0,1=3,729 [A]</t>
  </si>
  <si>
    <t>24*10=240,000 [A]</t>
  </si>
  <si>
    <t>(3,2*5,2+5,9*3,5)*0,2=7,458 [A]</t>
  </si>
  <si>
    <t>5,5*17,33+3*5,4=111,515 [A]</t>
  </si>
  <si>
    <t>16,85=16,850 [A]</t>
  </si>
  <si>
    <t>96636</t>
  </si>
  <si>
    <t>BOURÁNÍ PROPUSTŮ Z TRUB DN DO 800MM</t>
  </si>
  <si>
    <t>18,125=18,125 [A]</t>
  </si>
  <si>
    <t>(24*16-24*9,8*0,5)*1,8=479,520 [A]</t>
  </si>
  <si>
    <t>1,5*18,13*2,2=59,829 [A]</t>
  </si>
  <si>
    <t xml:space="preserve">  SO 02-21-08</t>
  </si>
  <si>
    <t>T.ú. Vlkov u Tišnova - Křižanov, Propustek v km 53,745</t>
  </si>
  <si>
    <t>SO 02-21-08</t>
  </si>
  <si>
    <t>15 m2*15m =225,000 [A]</t>
  </si>
  <si>
    <t>0,35*18,2+1,8*2*2=13,570 [A]</t>
  </si>
  <si>
    <t>0,23=0,230 [A]</t>
  </si>
  <si>
    <t>1,03=1,030 [A]</t>
  </si>
  <si>
    <t>1,8 * 18 * 0,1=3,240 [A]</t>
  </si>
  <si>
    <t>(13*1,5+13,9*1,5)*0,1=4,035 [A]</t>
  </si>
  <si>
    <t>13m2 * 18m =234,000 [A]</t>
  </si>
  <si>
    <t>(13*1,5+13,9*1,5)*0,2=8,070 [A]</t>
  </si>
  <si>
    <t>5*20=100,000 [A]</t>
  </si>
  <si>
    <t>9183F2</t>
  </si>
  <si>
    <t>PROPUSTY Z TRUB DN 1000MM ŽELEZOBETONOVÝCH</t>
  </si>
  <si>
    <t>19=19,000 [A]</t>
  </si>
  <si>
    <t>vybourání základů</t>
  </si>
  <si>
    <t>0,7 m2 *16m =11,200 [A]</t>
  </si>
  <si>
    <t>(15*15)*1,8=405,000 [A]</t>
  </si>
  <si>
    <t>0,7*16*2,5=28,000 [A]</t>
  </si>
  <si>
    <t xml:space="preserve">  SO 02-21-09</t>
  </si>
  <si>
    <t>Vlkov u Tišnova - Křižanov, Propustek v km 54,145</t>
  </si>
  <si>
    <t>SO 02-21-09</t>
  </si>
  <si>
    <t>10.5*4*0.3*1.1=13,860 [A]</t>
  </si>
  <si>
    <t>182,435*0.3 na svahové úpravy+13.86=68,591 [A]</t>
  </si>
  <si>
    <t>15.5*10.7*1.1=182,435 [A]</t>
  </si>
  <si>
    <t>182.435*0.3 na svahové úpravy+13.86=68,591 [A]</t>
  </si>
  <si>
    <t>10.5*4*1.1=46,200 [A]</t>
  </si>
  <si>
    <t>16.78 m*0.32 m2+ 2.12 m*0.25 m2*2+1.04 m2*2.4 m*2 základ, prahy základu, zesílené konce=11,422 [A]</t>
  </si>
  <si>
    <t>0.159  2x zesílený základ=0,159 [A]</t>
  </si>
  <si>
    <t>0.086  2x zesílený základ + 0.604  základ propustku=0,690 [A]</t>
  </si>
  <si>
    <t>1.6*2.0*1.1podklad pro základ=3,520 [A]</t>
  </si>
  <si>
    <t>28.6*0.15*1.3podklad pro odláždění=5,577 [A]</t>
  </si>
  <si>
    <t>10.7*15.0*1.1=176,550 [A]</t>
  </si>
  <si>
    <t>28.6*0.25*1.15=8,223 [A]</t>
  </si>
  <si>
    <t>6.4*16.8*1.1=118,272 [A]</t>
  </si>
  <si>
    <t>918372</t>
  </si>
  <si>
    <t>PROPUSTY Z TRUB DN 1200MM</t>
  </si>
  <si>
    <t>16.8=16,800 [A]</t>
  </si>
  <si>
    <t>(1.7*5.9+1.8*13.7)*1.15=39,894 [A]</t>
  </si>
  <si>
    <t>0.15=0,150 [A]</t>
  </si>
  <si>
    <t>182.435*0.7*1.8=229,868 [A]</t>
  </si>
  <si>
    <t>39.894*2.5=99,735 [A]</t>
  </si>
  <si>
    <t>0.15 zábradlí=0,150 [A]</t>
  </si>
  <si>
    <t xml:space="preserve">  SO 02-21-12</t>
  </si>
  <si>
    <t>Vlkov u Tišnova - Křižanov, Propustek v km 55,216</t>
  </si>
  <si>
    <t>SO 02-21-12</t>
  </si>
  <si>
    <t>11414A</t>
  </si>
  <si>
    <t>ODSTRAN DLAŽEB VODNÍCH KORYT Z LOM KAM NA SUCHO VČET PODKL - BEZ DOPRAVY</t>
  </si>
  <si>
    <t>(4.2+3.2)*0.350*1.5=3,885 [A]</t>
  </si>
  <si>
    <t>Odstranění konstrukcí vodních koryt se měří v [m3] vybouraných hmot ve stavu před vybouráním. 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</si>
  <si>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129971</t>
  </si>
  <si>
    <t>ČIŠTĚNÍ POTRUBÍ DN DO 1000MM</t>
  </si>
  <si>
    <t>35.8=35,800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</si>
  <si>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</si>
  <si>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3*0.8*0.3*2+(14.5+22.4)*0.350=14,355 [A]</t>
  </si>
  <si>
    <t>18210</t>
  </si>
  <si>
    <t>ÚPRAVA POVRCHŮ SROVNÁNÍM ÚZEMÍ</t>
  </si>
  <si>
    <t>4*0.3*1.1=1,320 [A]</t>
  </si>
  <si>
    <t>(14.1+21.1)*0.1*1.3=4,576 [A]</t>
  </si>
  <si>
    <t>(14.1+21.1)*0.15*1.15=6,072 [A]</t>
  </si>
  <si>
    <t>626113</t>
  </si>
  <si>
    <t>REPROFILACE PODHLEDŮ, SVISLÝCH PLOCH SANAČNÍ MALTOU JEDNOVRST TL 30MM</t>
  </si>
  <si>
    <t>35.8*2*3.14*0.5*0.4+3.14*(0.75*0.75-0.5*0.5)*2*1.5=47,909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</si>
  <si>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</si>
  <si>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938541</t>
  </si>
  <si>
    <t>OČIŠTĚNÍ BETON KONSTR OTRYSKÁNÍM TLAK VODOU DO 200 BARŮ</t>
  </si>
  <si>
    <t>0.1*(2*3.14*0.5*0.5*35.8)*1,8=10,117 [A]  
(14.355)*1,8=25,839 [B]  
(4.2+3.2)*0.35*1.5*2.4=9,324 [D]  
Celkem: A+B+D=45,280 [E]</t>
  </si>
  <si>
    <t xml:space="preserve">  SO 02-21-16</t>
  </si>
  <si>
    <t>Vlkov u Tišnova - Křižanov, Propustek v km 56,104</t>
  </si>
  <si>
    <t>SO 02-21-16</t>
  </si>
  <si>
    <t>11525</t>
  </si>
  <si>
    <t>PŘEVEDENÍ VODY POTRUBÍM DN 600 NEBO ŽLABY R.O. DO 2,0M</t>
  </si>
  <si>
    <t>20=20,000 [A]</t>
  </si>
  <si>
    <t>7*8*2*0.3=33,600 [A]</t>
  </si>
  <si>
    <t>237.93*0.2+33.6=81,186 [A]</t>
  </si>
  <si>
    <t>14.42*15*1.1=237,930 [A]</t>
  </si>
  <si>
    <t>33.6=33,600 [A]  
237.93*0.2na svahové úpravy=47,586 [B]  
Celkem: A+B=81,186 [C]</t>
  </si>
  <si>
    <t>237.93*0.2=47,586 [A]</t>
  </si>
  <si>
    <t>7*8*2=112,000 [A]</t>
  </si>
  <si>
    <t>3.1*1.62m2*m=5,022 [A]</t>
  </si>
  <si>
    <t>80,46*0,001=0,080 [A]</t>
  </si>
  <si>
    <t>0.478=0,478 [A]</t>
  </si>
  <si>
    <t>7.203*7-(2.13*0.9)(m2*m)=48,504 [A]</t>
  </si>
  <si>
    <t>2.368ŽB čelo výtok=2,368 [B]</t>
  </si>
  <si>
    <t>"pod troubami" 12,37*0.1*2.02=2,499 [A]  
"pod čelní zdí" 7,2*0.1*2.9=2,088 [B]  
Celkem: A+B=4,587 [C]</t>
  </si>
  <si>
    <t>(15.2+24.5)*0.1*1.3odláždění=5,161 [A]</t>
  </si>
  <si>
    <t>(15.2+24.5)*0.25*1.15=11,414 [A]</t>
  </si>
  <si>
    <t>((5.2*7)+(16+0.8*7)+(5.5*2))*1.1=75,900 [A]  
3*1.1=3,300 [B]  
(5.8*12)*1.1=76,560 [C]  
Celkem: A+B+C=155,760 [D]</t>
  </si>
  <si>
    <t>15=15,000 [A]</t>
  </si>
  <si>
    <t>2*15.5*1.3=40,300 [A]</t>
  </si>
  <si>
    <t>190.344*1.8=342,619 [A]</t>
  </si>
  <si>
    <t>40.3*2.5=100,750 [A]</t>
  </si>
  <si>
    <t xml:space="preserve">  SO 02-21-17</t>
  </si>
  <si>
    <t>T.ú. Vlkov u Tišnova - Křižanov, Propustek v km 57,547</t>
  </si>
  <si>
    <t>SO 02-21-17</t>
  </si>
  <si>
    <t>11415A</t>
  </si>
  <si>
    <t>ODSTRAN DLAŽEB VODNÍCH KORYT Z LOM KAM NA MC VČET PODKL - BEZ DOPRAVY</t>
  </si>
  <si>
    <t>2,1*1*1,4*0,3=0,882 [A]</t>
  </si>
  <si>
    <t>2*30=60,000 [A]</t>
  </si>
  <si>
    <t>1*0,3*(25+10)=10,500 [A]</t>
  </si>
  <si>
    <t>6,7m2*30*1,1=221,100 [A]</t>
  </si>
  <si>
    <t>7m2*(7+12)*1,1=146,300 [A]</t>
  </si>
  <si>
    <t>2,3*0,25*14,13=8,125 [A]; beton pod ŽB troubami  
2,3*0,4*0,55*2=1,012 [B]; betonový práh na koncích propustku  
Celkem: A+B=9,137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</si>
  <si>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</si>
  <si>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177,7*6*0,001=1,066 [A]; KARI síť 10/100x100 (6 ks 6x2,4 m-177,7 kg/ks)</t>
  </si>
  <si>
    <t>38912</t>
  </si>
  <si>
    <t>MOSTNÍ RÁMOVÉ KONSTRUKCE Z DÍLCŮ ŽELEZOBETONOVÝCH</t>
  </si>
  <si>
    <t>1,24m2*2*5=12,400 [A]; beton ŽB rámů běžných  
1,24m2*2*2-2*(1,48*0,2*1,4+1,48*0,54*0,2*2)=3,492 [B]; beton ŽB rámů šikmých  
Celkem: A+B=15,892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</si>
  <si>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</si>
  <si>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2,6*13,33*0,1*1,05=3,639 [A]</t>
  </si>
  <si>
    <t>(48,1+24,96)*0,1*1,4=10,228 [A]  
1,5*11,5*0,13=2,243 [B]  
0,4*0,3*(29+17,3)*1,1=6,112 [C]  
Celkem: A+B+C=18,583 [D]</t>
  </si>
  <si>
    <t>2,95*2*14,13*1,1=91,704 [A]</t>
  </si>
  <si>
    <t>(48,1+24,96)*0,2*1,4=20,457 [A]  
1,5*11,5*0,2=3,450 [B]  
Celkem: A+B=23,907 [C]</t>
  </si>
  <si>
    <t>5,1*12,5*1,1=70,125 [A]</t>
  </si>
  <si>
    <t>966357</t>
  </si>
  <si>
    <t>BOURÁNÍ PROPUSTŮ Z TRUB DN DO 500MM</t>
  </si>
  <si>
    <t>27,4*2=27,400 [A]</t>
  </si>
  <si>
    <t>3,75*2,6*1,1=10,725 [A]; šachta na vtoku  
3,95*0,5*2*1,1=4,345 [B]; šachta na vtoku  
Celkem: A+B=15,070 [C]</t>
  </si>
  <si>
    <t>96715A</t>
  </si>
  <si>
    <t>VYBOURÁNÍ ČÁSTÍ KONSTRUKCÍ BETON - BEZ DOPRAVY</t>
  </si>
  <si>
    <t>1,05*1,1*1,48*2=3,419 [A]; základy propustku  
0,63*9,2*1,48=8,578 [B]; základy propustku  
Celkem: A+B=11,997 [C]</t>
  </si>
  <si>
    <t>2,7*12=32,400 [A]; případná izolace stávajícího propustku (z arch.dok.není zřejmá)</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</si>
  <si>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</si>
  <si>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6,7*30*1,1*1,8=397,980 [A]  
10,5*1,8=18,900 [B]  
Celkem: A+B=416,880 [C]</t>
  </si>
  <si>
    <t>15,07*2,5=37,675 [A]; kamenné zdivo šachty  
0,882*2,5=2,205 [B]; dlažba z položky č.11415A  
Celkem: A+B=39,880 [C]</t>
  </si>
  <si>
    <t>0,66*19,25*2,5=31,763 [A]; beton trub pod tratí  
0,251*7,3*2,5=4,581 [B]; beton trub pod náspem vlevo trati  
1,05*1,1*1,48*2*2,3=7,863 [C]; základy propustku  
0,63*9,2*1,48*2,3=19,730 [D]; základy propustku  
Celkem: A+B+C+D=63,937 [E]</t>
  </si>
  <si>
    <t>2,7*12*0,01*2,5=0,810 [A]; případná izolace stávajícího propustku (z arch.dok.není zřejmá)</t>
  </si>
  <si>
    <t xml:space="preserve">  SO 02-21-18</t>
  </si>
  <si>
    <t>T.ú. Vlkov u Tišnova - Křižanov, Propustek v km 57,779</t>
  </si>
  <si>
    <t>SO 02-21-18</t>
  </si>
  <si>
    <t>11512</t>
  </si>
  <si>
    <t>ČERPÁNÍ VODY DO 1000 L/MIN</t>
  </si>
  <si>
    <t>10*24=240,000 [A]</t>
  </si>
  <si>
    <t>Položka čerpání vody na povrchu zahrnuje i potrubí, pohotovost záložní čerpací soupravy a zřízení čerpací jímky. Součástí položky je také následná demontáž a likvidace těchto zařízení</t>
  </si>
  <si>
    <t>20% z celkového objemu vykopané zeminy</t>
  </si>
  <si>
    <t>Za římsami: (1,23 m2 * 6,5 m) + (1,3 m2 * 6,5 m)=16,445 [A]  
Kolem křídel pro dlažbu: 4*(1,11*5*0,3*1,5)=9,990 [B]  
Celkem: 1,2*(A+B)=31,722 [C]  
C*0,20=6,344 [D]</t>
  </si>
  <si>
    <t>12940</t>
  </si>
  <si>
    <t>ČIŠTĚNÍ RÁMOVÝCH A KLENBOVÝCH PROPUSTŮ OD NÁNOSŮ</t>
  </si>
  <si>
    <t>16,0*1,0*0,3=4,800 [A]</t>
  </si>
  <si>
    <t>Za římsami: (1,23 m2 * 6,5 m) + (1,3 m2 * 6,5 m)=16,445 [A]  
Kolem křídel pro dlažbu: 4*(1,11*5*0,3*1,5)=9,990 [B]  
Celkem: 1,2*(A+B)=31,722 [C]</t>
  </si>
  <si>
    <t>Zásyp kolem nové dlažby 6,344=6,344 [A]</t>
  </si>
  <si>
    <t>8*2=16,000 [A]</t>
  </si>
  <si>
    <t>viz přílohy 2.401 a 2.402</t>
  </si>
  <si>
    <t>250+15+156+20=441,000 [A]</t>
  </si>
  <si>
    <t>(2,38+2,62)*0,1*6,5=3,250 [A]; odláždění za římsami  
4*(1,11*5*1,5*0,1)=3,330 [B]; odláždění za křídly  
Celkem: A+B=6,580 [C]</t>
  </si>
  <si>
    <t>(2,38+2,62)*0,2*6,5=6,500 [A]; odláždění za římsami  
4*(1,11*5*1,5*0,2)=6,660 [B]; odláždění za křídly  
Celkem: A+B=13,160 [C]</t>
  </si>
  <si>
    <t>40*0,3=12,000 [A]; předláždění koryta potoka</t>
  </si>
  <si>
    <t>95% betonových ploch</t>
  </si>
  <si>
    <t>2ks*(0,9m*4,3m)*0,95=7,353 [B]  
1,6m*15,9m*0,95=24,168 [A]  
A+B=31,521 [C]</t>
  </si>
  <si>
    <t>5% betonových ploch</t>
  </si>
  <si>
    <t>2ks*(0,9m*4,3m)*0,05=3,870 [A]  
1,6m*15,9m*0,05=1,272 [B]  
A+B=5,142 [C]</t>
  </si>
  <si>
    <t>31,521+5,142=36,663 [A]</t>
  </si>
  <si>
    <t>2ks*(0,9m*4,3)m=7,740 [A]  
1,6m*15,9m=25,440 [B]  
A+B=33,180 [C]</t>
  </si>
  <si>
    <t>5,2=5,200 [A]</t>
  </si>
  <si>
    <t>67,4*0,5=33,700 [A]</t>
  </si>
  <si>
    <t>93832</t>
  </si>
  <si>
    <t>OČIŠTĚNÍ DLAŽEB OD VEGETACE</t>
  </si>
  <si>
    <t>67,4=67,400 [A]</t>
  </si>
  <si>
    <t>Křídla: 4*4,6=18,400 [A]  
Opěry: 2*24,5=49,000 [B]  
Celkem: A+B=67,400 [C]</t>
  </si>
  <si>
    <t>Římsy: 2*(0,9*4,3)=7,740 [A]  
Klenba: 1,6*15,9=25,440 [B]  
Celkem: A+B=33,180 [C]</t>
  </si>
  <si>
    <t>(31,722*0,8)*1,8=45,680 [A]  
(16,0*1,0*0,3)*1,8=8,640 [B]  
A+B=54,320 [C]</t>
  </si>
  <si>
    <t xml:space="preserve">  SO 02-21-19</t>
  </si>
  <si>
    <t>Vlkov u Tišnova - Křižanov, Propustek v km 58,027</t>
  </si>
  <si>
    <t>SO 02-21-19</t>
  </si>
  <si>
    <t>15*0.3*1.1pouze potřebná část=4,950 [A]</t>
  </si>
  <si>
    <t>501.837*0.2+4.95=105,317 [A]</t>
  </si>
  <si>
    <t>21*20.8*1.1+2.1*2.5*2+4.388+6.469=501,837 [A]</t>
  </si>
  <si>
    <t>4.95=4,950 [A]  
501.837*0.2na svahové úpravy=100,367 [B]  
Celkem: A+B=105,317 [C]</t>
  </si>
  <si>
    <t>501.837*0.2=100,367 [A]</t>
  </si>
  <si>
    <t>4.95=4,950 [A]</t>
  </si>
  <si>
    <t>25*1.1=27,500 [A]</t>
  </si>
  <si>
    <t>15*0.3*1.1=4,950 [A]</t>
  </si>
  <si>
    <t>R18216</t>
  </si>
  <si>
    <t>Reprofilace příkopů</t>
  </si>
  <si>
    <t>Reprofilace příkopů    
úprava příkopů na vtoku a výtoku, napojení příkopů na profil propustku. Součástí položky je vodorovná a svislá doprava, přemístění, přeložení, manipulace s materiálem a uložení na skládku.</t>
  </si>
  <si>
    <t>(4.9+0.46*2)*1.6m2*m=9,312 [A]</t>
  </si>
  <si>
    <t>0.167=0,167 [A]</t>
  </si>
  <si>
    <t>0.778=0,778 [A]</t>
  </si>
  <si>
    <t>0,1*19,985*2,02podklad pro základ=4,037 [A]</t>
  </si>
  <si>
    <t>22.5*0.15*1.3podklad pro odláždění=4,388 [A]</t>
  </si>
  <si>
    <t>18.5*18*1.1=366,300 [A]</t>
  </si>
  <si>
    <t>22.5*0.25*1.15=6,469 [A]</t>
  </si>
  <si>
    <t>5.4*20.8*1.1=123,552 [A]</t>
  </si>
  <si>
    <t>20.8=20,800 [A]</t>
  </si>
  <si>
    <t>(1.4*19.4+0.3*5*2)*1.3=39,208 [A]</t>
  </si>
  <si>
    <t>501.837*0.8*1.8=722,645 [A]</t>
  </si>
  <si>
    <t>39.208*2.5=98,020 [A]</t>
  </si>
  <si>
    <t xml:space="preserve">  SO 02-21-21</t>
  </si>
  <si>
    <t>Vlkov u Tišnova - Křižanov, Propustek v km 58,768</t>
  </si>
  <si>
    <t>SO 02-21-21</t>
  </si>
  <si>
    <t>30=30,000 [A]</t>
  </si>
  <si>
    <t>((0.93*9.7)+2.46*9.7+2.4*1*1*2)*0.2m2*m=7,537 [A]</t>
  </si>
  <si>
    <t>1.5*26.8*0.1=4,020 [A]</t>
  </si>
  <si>
    <t>16*0.1*1.5=2,400 [A]</t>
  </si>
  <si>
    <t>(0.93*9.7)+2.46*9.7+2.4*1*1*2m2*m=37,683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</si>
  <si>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</si>
  <si>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(1.88+12.8)*9.7m2*m=142,396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</si>
  <si>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</si>
  <si>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26114</t>
  </si>
  <si>
    <t>VRTY PRO KOTVENÍ, INJEKTÁŽ A MIKROPILOTY NA POVRCHU TŘ. I D DO 200MM</t>
  </si>
  <si>
    <t>4*8.5=34,000 [A]</t>
  </si>
  <si>
    <t>položka zahrnuje:    
 přemístění, montáž a demontáž vrtných souprav svislou dopravu zeminy z vrtu vodorovnou dopravu zeminy bez uložení na skládku případně nutné pažení dočasné (včetně odpažení) i trvalé</t>
  </si>
  <si>
    <t>0.25=0,250 [A]</t>
  </si>
  <si>
    <t>285377</t>
  </si>
  <si>
    <t>KOTVENÍ NA POVRCHU Z PŘEDPÍNACÍ VÝZTUŽE DL. DO 9M</t>
  </si>
  <si>
    <t>položka zahrnuje dodávku předepsané kotvy, případně její protikorozní úpravu, její osazení do vrtu, zainjektování a napnutí, případně opěrné desky nezahrnuje vrty</t>
  </si>
  <si>
    <t>R285393A</t>
  </si>
  <si>
    <t>DODATEČNÉ KOTVENÍ VLEPENÍM BETONÁŘSKÉ VÝZTUŽE D DO 20MM DO VRTŮ HL. 900MM</t>
  </si>
  <si>
    <t>104=104,000 [A]</t>
  </si>
  <si>
    <t>23.3  z výkresu tvaru=23,300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</si>
  <si>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</si>
  <si>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2.094=2,094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</si>
  <si>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</si>
  <si>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765=765,000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</si>
  <si>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    
-li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</si>
  <si>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8.9*0.1*1.3pro dlažbu=1,157 [A]</t>
  </si>
  <si>
    <t>8.9*0.25*1.15=2,559 [A]</t>
  </si>
  <si>
    <t>"80% betonová klenba" 2,4*26,8*0,8%=51,456 [A]</t>
  </si>
  <si>
    <t>"100% betonová klenba" 2,4*26,8=64,320 [A]</t>
  </si>
  <si>
    <t>3,4*2*26.8*0.880%=145,792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</si>
  <si>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</si>
  <si>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62845</t>
  </si>
  <si>
    <t>SPÁROVÁNÍ STÁVAJÍCÍCH DLAŽEB CEMENT MALTOU</t>
  </si>
  <si>
    <t>1.5*26.8*0.880%=32,160 [A]</t>
  </si>
  <si>
    <t>938441</t>
  </si>
  <si>
    <t>OČIŠTĚNÍ ZDIVA OTRYSKÁNÍM TLAKOVOU VODOU DO 200 BARŮ</t>
  </si>
  <si>
    <t>(3.9*2+1.6)=9,400 [A]  
(1.5+7.4+0.8*10)*26.8=452,920 [B]  
Celkem: A+B=462,320 [C]</t>
  </si>
  <si>
    <t>0.6*9.7=5,820 [A]</t>
  </si>
  <si>
    <t>0.5*9.7=4,850 [A]</t>
  </si>
  <si>
    <t>"hloubení" ((0.93*9.7)+2.46*9.7+2.4*1*1*2)*0,8*1,8=54,264 [A]  
"z položky 12940" 4,02*1,8=7,236 [B]  
"z položky 12960" 2,4*1,8=4,320 [C]  
Celkem: A+B+C=65,820 [D]</t>
  </si>
  <si>
    <t>5,82*2,5=14,550 [A]</t>
  </si>
  <si>
    <t>4.85*2.3=11,155 [A]</t>
  </si>
  <si>
    <t xml:space="preserve">  SO 02-21-22</t>
  </si>
  <si>
    <t>Vlkov u Tišnova - Křižanov, Propustek v km 60,137</t>
  </si>
  <si>
    <t>SO 02-21-22</t>
  </si>
  <si>
    <t>16*0.3=4,800 [A]</t>
  </si>
  <si>
    <t>99.22+4.8=104,020 [A]</t>
  </si>
  <si>
    <t>20.5*22*1.1=496,100 [A]</t>
  </si>
  <si>
    <t>4.8=4,800 [A]  
496.1*0.2na svahové úpravy=99,220 [B]  
Celkem: A+B=104,020 [C]</t>
  </si>
  <si>
    <t>496.100*0.2=99,220 [A]</t>
  </si>
  <si>
    <t>4.8=4,800 [A]</t>
  </si>
  <si>
    <t>trouby1.62*0.2*24*1.1=8,554 [A]  
vtok+výtok2*(2.1*0.85+0.4*2.1)*1.1=5,775 [B]  
Celkem: A+B=14,329 [C]</t>
  </si>
  <si>
    <t>pol. 1 - pr. 12, vtok + výtok(10*2.4m+10*2.4m)*0.89*1.1/1000=0,047 [A]  
pol. 2 - pr. 10, vtok + výtok(24*2.22m+24*2.22m)*0.62*1.1/1000=0,073 [B]  
Celkem: A+B=0,120 [C]</t>
  </si>
  <si>
    <t>S1 vtok+výtok2*(2.01m*2.4m*2ks*7.9kg/m2*1.1)/1000=0,168 [A]  
S22*29.7m2*7.9kg/m2*1.3*1.1/1000=0,671 [B]  
Celkem: A+B=0,839 [C]</t>
  </si>
  <si>
    <t>2.02*0.1*24=4,848 [A]</t>
  </si>
  <si>
    <t>vtok10.3m2*0.15m*1.1=1,700 [A]  
výtok11.2m2*0.15m*1.1=1,848 [B]  
Celkem: A+B=3,548 [C]</t>
  </si>
  <si>
    <t>18.5*22*1.1=447,700 [A]</t>
  </si>
  <si>
    <t>vtok10.3m2*0.2m*1.1=2,266 [A]  
výtok11.2m2*0.2m*1.1=2,464 [B]  
Celkem: A+B=4,730 [C]</t>
  </si>
  <si>
    <t>(5.4*25)*1.1=148,500 [A]</t>
  </si>
  <si>
    <t>21+1.85+1.95=24,800 [A]</t>
  </si>
  <si>
    <t>1.1*21.5*1.3=30,745 [A]</t>
  </si>
  <si>
    <t>496.1*0.8*1.8=714,384 [A]</t>
  </si>
  <si>
    <t>30.745*2.5=76,863 [A]</t>
  </si>
  <si>
    <t xml:space="preserve">  SO 02-21-24</t>
  </si>
  <si>
    <t>T.ú. Vlkov u Tišnova - Křižanov, Propustek v km 60,937</t>
  </si>
  <si>
    <t>SO 02-21-24</t>
  </si>
  <si>
    <t>56m=56,000 [A]</t>
  </si>
  <si>
    <t>0,25*1,0*55=13,750 [A]</t>
  </si>
  <si>
    <t>30% ploch  
propustek (svislé steny + klenba): 46m*3,6m=165,600 [A]  
čelá propustku: 2,8m*(3,2m+4,2m+4,2m)+4,0m*(2,5m+3,6m+3,6m)=71,280 [B]  
0,3*(a+b)=71,064 [C]</t>
  </si>
  <si>
    <t>100% ploch  
propustek (svislé steny + klenba): 46m*3,6m=165,600 [A]  
čelá propustku: 2,8m*(3,2m+4,2m+4,2m)+4,0m*(2,5m+3,6m+3,6m)=71,280 [B]  
1,0*(a+b)=236,880 [C]</t>
  </si>
  <si>
    <t>položka zahrnuje:    
dodávku veškerého materiálu potřebného pro předepsanou úpravu v předepsané kvalitě    
vyčištění trhliny    
provedení vlastní injektáže    
potřebná lešení a podpěrné konstrukce</t>
  </si>
  <si>
    <t>1,0m*45m=45,000 [A]</t>
  </si>
  <si>
    <t>78312</t>
  </si>
  <si>
    <t>PROTIKOROZ OCHRANA OCEL KONSTR NÁTĚREM VÍCEVRST</t>
  </si>
  <si>
    <t>1,1*3,5=3,850 [A]  
A*3=11,550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</si>
  <si>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</si>
  <si>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0,25*1,0*55=13,750 [A]  
a*1,8=24,750 [B]</t>
  </si>
  <si>
    <t xml:space="preserve">  SO 02-22-10</t>
  </si>
  <si>
    <t>T.ú. Vlkov u Tišnova - Křižanov, Most v km 54,428 - silniční propustek</t>
  </si>
  <si>
    <t>SO 02-22-10</t>
  </si>
  <si>
    <t>obsahuje veškeré výkopy</t>
  </si>
  <si>
    <t>3,6m2 (plocha výkopu v příčném řezu) * 6,6m (délka) =23,760 [A]</t>
  </si>
  <si>
    <t>Částečný zásyp propustku z nového materiálu ŠD frakce 0-32 mm (jedná se o místa rozšířenou část pozemní komunikace nad propustkem za nezpevněnou krajnicí)</t>
  </si>
  <si>
    <t>1,1m2 (plocha zásypu v příčném řezu) * 2,65m (délka) =2,915 [A]</t>
  </si>
  <si>
    <t>Ornice na vtoku a výtoku, včetně dovozu</t>
  </si>
  <si>
    <t>(6,4m2+6,5m2)(plocha v půdoryse)*0,15m(tloušťka)*1,5(sklon)=2,903 [A]</t>
  </si>
  <si>
    <t>rozprostření ornice při vtoku a výtoku propustku mimo oblast odláždění</t>
  </si>
  <si>
    <t>(6,5m2 + 6,4m2 [půdorysná plocha])*0,15m [tloušťka] * 1,5 [sklon]=2,903 [A]</t>
  </si>
  <si>
    <t>založení trávníku na vtoku a výtoku propustku mimo oblast odláždění</t>
  </si>
  <si>
    <t>(6,4m2+6,5m2)(půsorysná plocha)*1,5(sklon) =19,350 [A]</t>
  </si>
  <si>
    <t>Základové sedlo propustku</t>
  </si>
  <si>
    <t>0,32m2*9,7m (sedlo) +2*0,24m2*1,3m (práhy)=3,728 [A]</t>
  </si>
  <si>
    <t>Vy</t>
  </si>
  <si>
    <t>0,2547t (základové sedlo)=0,255 [A]</t>
  </si>
  <si>
    <t>Výztuž všech betonových prahů</t>
  </si>
  <si>
    <t>0,0825t =0,083 [A]</t>
  </si>
  <si>
    <t>Podkladní beton propustku</t>
  </si>
  <si>
    <t>9,1m*0,1m*1,6m=1,456 [A]</t>
  </si>
  <si>
    <t>Práhy a podkladní beton od odláždění</t>
  </si>
  <si>
    <t>0,17m2 (plocha v příčném řezu před propustkem)*1m (délka)+1,8m2(půdorysná plocha okolo vtoku)*1,5 (sklon)*0,1m (tloušťka)+0,35m2  (plocha v příčném řezu za propustkem)*1m (délka)+1,53m2 (půdorysná plocha okolo výtoku)*1,5(sklon)*0,1m (tloušťka) + 0,3m*0,6m*2,13m+0,3m*0,6m*1,8m (2x práhy)=1,727 [A]</t>
  </si>
  <si>
    <t>Zásyp propustku nenamrzavým a vhodným materiálem.</t>
  </si>
  <si>
    <t>1,5m2 (plocha příčného řezu) * 9,7m =14,550 [A]</t>
  </si>
  <si>
    <t>Dlažba tloušťky 0,20 m, sklon 1:1,5</t>
  </si>
  <si>
    <t>2,6m2 (půdorysná plocha)*0,20m *1,5+3,3m2 (půdorysná plocha)*1,5*0,20m=1,770 [A]</t>
  </si>
  <si>
    <t>všechny plochy ŽB nosné konstrukce na styku se zeminou</t>
  </si>
  <si>
    <t>(0,65m*2+1,6m délka v příčném řezu)*9,7m (délka v podélném řezu)=28,130 [A]</t>
  </si>
  <si>
    <t>91723</t>
  </si>
  <si>
    <t>OBRUBY Z BETON KRAJNÍKŮ</t>
  </si>
  <si>
    <t>obruby okolo odláždění dle projektové dokumentace viz půdorys</t>
  </si>
  <si>
    <t>1,5m+3,2m+1,5m+1,1m+4,1m+1m=12,400 [A]</t>
  </si>
  <si>
    <t>Položka zahrnuje:   
dodání a pokládku betonových krajníků o rozměrech předepsaných zadávací dokumentací   
betonové lože i boční betonovou opěrku.</t>
  </si>
  <si>
    <t>9183D2</t>
  </si>
  <si>
    <t>PROPUSTY Z TRUB DN 600MM ŽELEZOBETONOVÝCH</t>
  </si>
  <si>
    <t>ŽB propustek délky 9,7m</t>
  </si>
  <si>
    <t>9,7 m =9,700 [A]</t>
  </si>
  <si>
    <t>2,3 m3 =2,300 [A]</t>
  </si>
  <si>
    <t>Čelní zídky stávajícího propustku</t>
  </si>
  <si>
    <t>vtok (2,8m*0,32m*1,1m) + výtok (3,5m*0,36m*1,3m) =2,624 [A]</t>
  </si>
  <si>
    <t>Bourání stávajícího propustku dl. 5,75 m</t>
  </si>
  <si>
    <t>5,752 m  =5,752 [A]</t>
  </si>
  <si>
    <t>Nebyla k dispozici archivní dokumentace a tedy nebylo možné určit, zda se nachází na stávajícím propustku SVI, či nikoliv. V rozpočtu ji však započítáme (zídky + horní plocha propustku)</t>
  </si>
  <si>
    <t>(1,3+0,3+0,3)m*5,75m (propustek)+3,4m2 (plocha zídky - výtok)+2,7m2 (plocha zídky - vtok) =17,025 [A]</t>
  </si>
  <si>
    <t>Likvidace vytěžené zeminy 1. tř. předpoklad 1800kg/m3</t>
  </si>
  <si>
    <t>23,76m3 (objem vytěžené zeminy) * 1,8t/m3 =42,768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</si>
  <si>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</si>
  <si>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NEOCEŇOVAT - POPLATKY ZA LIKVIDACŮ ODPADŮ NEKONTAMINOVANÝCH - 17 01 01 BETON Z DEMOLIC OBJEKTŮ, ZÁKLADŮ TV VČETNĚ DOPRAVY</t>
  </si>
  <si>
    <t>ŽB čelní zdi + ŽB propustek+betonový základ (tvar základu určen odhadem)</t>
  </si>
  <si>
    <t>"čelní zdi"(2,624m3*2,5t/m3)+"betonová trouba"(1m3*2,5t/m3)+"betonový základ"(2,3m3*2,3t/m3)=14,350 [A]</t>
  </si>
  <si>
    <t>Potenciální položka odstranění izolace na stávajícím propustku (není k dispozici archivní dokumentace, takže nemůžeme vyloučit výskyt izolace)   
N odpad: nebezpečné látky:dehet (třída vyluhovatelnosti překračuje I, a II. třídu a nepřekračuje III. třídu dle vyhlášky 273/2021 Sb.)      
Způsob likvidace: skládka S-NO, spalovna N odpadu</t>
  </si>
  <si>
    <t>viz položka odstranění izolace = 17,025m2 (plocha)*0,02m (tloušťka)*2,5(t/m3)=0,851 [A]</t>
  </si>
  <si>
    <t xml:space="preserve">  SO 02-22-23.1</t>
  </si>
  <si>
    <t>T.ú. Vlkov u Tišnova - Křižanov, Most v km 60,835 - silniční propustek vpravo</t>
  </si>
  <si>
    <t>SO 02-22-23.1</t>
  </si>
  <si>
    <t>0,20*110,40=22,080 [A]</t>
  </si>
  <si>
    <t>Výkop pro propustek: plocha 14,85 m2 * délka 5,5 m=81,675 [A]  
Pro odláždění koryta: 2*(1,15 m2 * 3,5 m)=8,050 [B]  
Pro přeložku trativodu: 6,5*0,5*0,7=2,275 [C]  
Celkem: 1,2*(A+B+C)=110,400 [D]</t>
  </si>
  <si>
    <t>20% z celkového objemu vykopané zeminy   
zásyp kolem trativodu, zásyp výkopů pro betonové prahy, zásyp okolí vtoku a výtoku</t>
  </si>
  <si>
    <t>Zásypy propustku: 5,0 m2 *7,9 m=39,500 [A]</t>
  </si>
  <si>
    <t>6,1*1,5+1,6*1,5+4,1*1,5+5,8*1,5=26,400 [A]  
Celkem: 1,5*A=39,600 [B]</t>
  </si>
  <si>
    <t>betonové prahy odláždění</t>
  </si>
  <si>
    <t>0,8*0,3*(8+5)=3,120 [A]</t>
  </si>
  <si>
    <t>ŽB základ propustku  
3,9*1,14*0,2+0,6*2*2,0+2*1,54*0,3*0,41=3,668 [A]</t>
  </si>
  <si>
    <t>viz příloha 2.402</t>
  </si>
  <si>
    <t>ŽB základ propustku  
72/1000=0,072 [A]</t>
  </si>
  <si>
    <t>ŽB základ propustku  
66/1000=0,066 [A]</t>
  </si>
  <si>
    <t>podkladní beton propustku</t>
  </si>
  <si>
    <t>2,14*0,1*7,3=1,562 [A]</t>
  </si>
  <si>
    <t>podkladní beton odláždění</t>
  </si>
  <si>
    <t>0,1*(20+15)=3,500 [A]</t>
  </si>
  <si>
    <t>0,2m*(20+15)m2=7,000 [A]</t>
  </si>
  <si>
    <t>nátěr trubního propustku</t>
  </si>
  <si>
    <t>5,4*3,2=17,280 [A]</t>
  </si>
  <si>
    <t>přeložka trativodu   
viz příloha 2.401</t>
  </si>
  <si>
    <t>6,5=6,500 [A]</t>
  </si>
  <si>
    <t>91836</t>
  </si>
  <si>
    <t>PROPUSTY Z TRUB DN 800MM</t>
  </si>
  <si>
    <t>7,9=7,900 [A]</t>
  </si>
  <si>
    <t>čela propustku: 2*(4*0,45*1,7)=6,120 [A]  
římsy: 2*(4*0,3*0,15)=0,360 [B]  
základy čel: 2*(4*0,8*0,5)=3,200 [C]  
Celkem: A+B+C=9,680 [D]</t>
  </si>
  <si>
    <t>4,05 m=4,050 [A]</t>
  </si>
  <si>
    <t>(110,4-22,08)*1,8=158,976 [A]</t>
  </si>
  <si>
    <t>9,68m3*2,5t/m3=24,200 [A]  
0,3 m2*4,05 m*2,5t/m3=3,375 [B]  
Celkem: A+B=27,575 [C]</t>
  </si>
  <si>
    <t xml:space="preserve">  SO 02-22-23.2</t>
  </si>
  <si>
    <t>T.ú. Vlkov u Tišnova - Křižanov, Most v km 60,835 - silniční propustek vlevo</t>
  </si>
  <si>
    <t>SO 02-22-23.2</t>
  </si>
  <si>
    <t>3,6m2 (plocha výkopu v příčném řezu) * 9m (délka) =32,400 [A]  
A*0,200=6,480 [B]</t>
  </si>
  <si>
    <t>3,6m2 (plocha výkopu v příčném řezu) * 9m (délka) =32,400 [A]</t>
  </si>
  <si>
    <t>Zásyp propustku znového materiálu ŠD frakce 0-32 mm</t>
  </si>
  <si>
    <t>1,65m2 (plocha zásypu v příčném řezu) * 9,0m (délka) =14,850 [A]</t>
  </si>
  <si>
    <t>Betonové prahy propustku a odlážění</t>
  </si>
  <si>
    <t>betonový práh: 2*(0,6*0,3*1,2)=0,432 [A]</t>
  </si>
  <si>
    <t>Betonový základ propustku tl. 200 mm + obetonování zboku</t>
  </si>
  <si>
    <t>0,4m2*8,4=3,360 [A]</t>
  </si>
  <si>
    <t>KARI síť v základu propustku 10/100/100 mm včetně prostřihu 5% a přesahu 20%</t>
  </si>
  <si>
    <t>(9 *1)m2 * 12,34kg/m2*1,05*1,20=139,936 [A]  
přepočet na tuny -&gt; A/1000=0,140 [B]</t>
  </si>
  <si>
    <t>Podkladní beton propustku tl. 100 mm</t>
  </si>
  <si>
    <t>0,1*1,8*8,4=1,512 [A]</t>
  </si>
  <si>
    <t>podkladní beton odláždění na svahu vtoku -&gt; 2,6*1,5*0,1=0,390 [A]  
podkladní beton odláždění na svahu výtoku -&gt; 2,7*1,5*0,1=0,405 [B]  
Celkem: A+B=0,795 [C]</t>
  </si>
  <si>
    <t>na svahu vtoku -&gt; 2,6*1,5*0,2=0,780 [A]  
na svahu výtoku -&gt; 2,7*1,5*0,2=0,810 [B]  
Celkem: A+B=1,590 [C]</t>
  </si>
  <si>
    <t>2,93*8,4=24,612 [A]</t>
  </si>
  <si>
    <t>918358</t>
  </si>
  <si>
    <t>PROPUSTY Z TRUB DN 600MM</t>
  </si>
  <si>
    <t>9=9,000 [A]</t>
  </si>
  <si>
    <t>966358</t>
  </si>
  <si>
    <t>BOURÁNÍ PROPUSTŮ Z TRUB DN DO 600MM</t>
  </si>
  <si>
    <t>32,4m3 * 1,8t/m3*0,8=46,656 [A]</t>
  </si>
  <si>
    <t>0,24*9 * 2,5t/m3=5,400 [A]</t>
  </si>
  <si>
    <t xml:space="preserve">  SO 02-23-05</t>
  </si>
  <si>
    <t>Vlkov u Tišnova - Křižanov, opěrná zeď km 52,700 - km 53,000</t>
  </si>
  <si>
    <t>SO 02-23-05</t>
  </si>
  <si>
    <t>12110</t>
  </si>
  <si>
    <t>SEJMUTÍ ORNICE NEBO LESNÍ PŮDY</t>
  </si>
  <si>
    <t>6.5*25*0.2 šířka*délka*tloušťka=32,500 [A]  
6.5*25*0.2 =32,500 [B]  
6.4*25*0.2 =32,000 [C]  
6.3*25*0.2 =31,500 [D]  
6.3*25*0.2=31,500 [E]  
6.3*25*0.2 =31,500 [F]  
6.3*25*0.2=31,500 [G]  
6.1*25*0.2=30,500 [H]  
6.1*25*0.2=30,500 [I]  
6.1*25*0.2=30,500 [J]  
6.2*25*0.2=31,000 [K]  
6.1*25*0.2=30,500 [L]  
6.2*25*0.2=31,000 [M]  
6.5*25*0.2=32,500 [N]  
6.7*25*0.2=33,500 [O]  
Celkem: A+B+C+D+E+F+G+H+I+J+K+L+M+N+O=473,000 [P]</t>
  </si>
  <si>
    <t>položka zahrnuje sejmutí ornice bez ohledu na tloušťku vrstvy a její vodorovnou dopravu    
nezahrnuje uložení na trvalou skládku</t>
  </si>
  <si>
    <t>1809 zpětný zásyp 30 rub i líc%=1 809,000 [A]  
473 ornice=473,000 [B]  
Celkem: A+B=2 282,000 [C]</t>
  </si>
  <si>
    <t>25.2*30 plocha průřezu*délka=756,000 [A]  
29.7*25=742,500 [B]  
35.9*25=897,500 [C]  
34.9*25=872,500 [D]  
38.7*25=967,500 [E]  
38.0*25=950,000 [F]  
40.6*25=1 015,000 [G]  
38.5*25=962,500 [H]  
39.8*25=995,000 [I]  
36.2*25=905,000 [J]  
36.4*25=910,000 [K]  
32.4*25=810,000 [L]  
33.1*25=827,500 [M]  
29.2*25=730,000 [N]  
28.6*30=858,000 [O]  
Celkem: A+B+C+D+E+F+G+H+I+J+K+L+M+N+O=13 199,000 [P]</t>
  </si>
  <si>
    <t>1809 zpětný zásyp 30 rub i líc%=1 809,000 [A]  
473  ornice=473,000 [B]  
Celkem: A+B=2 282,000 [C]</t>
  </si>
  <si>
    <t>1809 zpětný zásyp 30% rub konstrukce=1 809,000 [A]  
Celkem: A=1 809,000 [B]</t>
  </si>
  <si>
    <t>13.5*25*0.7 plocha průřezu*délka, zpětný zásyp 30%, nakupovaný mat. 70%, rub konstrukce=236,250 [A]  
15.6*25*0.7=273,000 [B]  
15.9*25*0.7=278,250 [C]  
15.8*25*0.7=276,500 [D]  
19.2*25*0.7=336,000 [E]  
16.7*25*0.7=292,250 [F]  
17.8*25*0.7=311,500 [G]  
18.3*25*0.7=320,250 [H]  
16.3*25*0.7=285,250 [I]  
15.5*25*0.7=271,250 [J]  
14.5*25*0.7=253,750 [K]  
15.4*25*0.7=269,500 [L]  
16.4*25*0.7=287,000 [M]  
15.9*25*0.7=278,250 [N]  
14.4*25*0.7=252,000 [O]  
Celkem: A+B+C+D+E+F+G+H+I+J+K+L+M+N+O=4 221,000 [P]</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</si>
  <si>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</si>
  <si>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0.124*371 průřezová plocha*délka, obysyp drenážního potrubí za rubem kontrukce=46,004 [A]  
Celkem: A=46,004 [B]</t>
  </si>
  <si>
    <t>18230</t>
  </si>
  <si>
    <t>ROZPROSTŘENÍ ORNICE V ROVINĚ</t>
  </si>
  <si>
    <t>položka zahrnuje:   
nutné přemístění ornice z dočasných skládek vzdálených do 50m   
rozprostření ornice v předepsané tloušťce v rovině a ve svahu do 1:5</t>
  </si>
  <si>
    <t>87.43 plocha=87,430 [A]  
33.23=33,230 [B]  
Celkem: A+B=120,660 [C]</t>
  </si>
  <si>
    <t>473=473,000 [A]  
Celkem: A=473,000 [B]</t>
  </si>
  <si>
    <t>Položka zahrnuje urovnání skládky do výšky max. 3m se sklony svahů 1:    
2 a mírnějšími, založení trávníku (event. ošetření chemicky před založením trávníku při časové prodlevě mezi nasypáním skládky a osetím), 1x za rok ošetření chemicky, 2x za rok sekání.</t>
  </si>
  <si>
    <t>22594</t>
  </si>
  <si>
    <t>ZÁPOROVÉ PAŽENÍ Z KOVU TRVALÉ</t>
  </si>
  <si>
    <t>254*12*61.3*0.001 počet zápor*délka*hmotnost na m´v kg*převod na T=186,842 [A]  
492*1.7*29.4*0.001 počet převázek*délka*hmotnost na m´v kg* převod na T=24,590 [B]  
Celkem: A+B=211,432 [C]</t>
  </si>
  <si>
    <t>položka zahrnuje dodávku ocelových zápor, jejich osazení do připravených vrtů včetně zabetonování konců a obsypu, případně jejich zaberanění. Ocelová převázka se započítá do výsledné hmotnosti.</t>
  </si>
  <si>
    <t>22695</t>
  </si>
  <si>
    <t>VÝDŘEVA ZÁPOROVÉHO PAŽENÍ DOČASNÁ (KUBATURA)</t>
  </si>
  <si>
    <t>2280*0.08 plocha výdřevy*tloušťka=182,400 [A]  
247*0.07*0.07*1.4 sloupky zábradlí=1,694 [B]  
3*370*0.07*0.035 madlo a vodorovné prvky=2,720 [C]  
Celkem: A+B+C=186,814 [D]</t>
  </si>
  <si>
    <t>228172</t>
  </si>
  <si>
    <t>ODŘEZÁNÍ PILOT Z KOVOVÝCH DÍLCŮ</t>
  </si>
  <si>
    <t>254 počet zápor=254,000 [A]  
Celkem: A=254,000 [B]</t>
  </si>
  <si>
    <t>zahrnuje i vodorovnou dopravu a uložení na skládku (bez poplatku)</t>
  </si>
  <si>
    <t>26113</t>
  </si>
  <si>
    <t>VRTY PRO KOTVENÍ, INJEKTÁŽ A MIKROPILOTY NA POVRCHU TŘ. I D DO 150MM</t>
  </si>
  <si>
    <t>"zemní kotvy"  
126*12 počet*délka=1 512,000 [B]  
120*13 počet*délka=1 560,000 [C]  
Celkem: B+C=3 072,000 [D]</t>
  </si>
  <si>
    <t>264116</t>
  </si>
  <si>
    <t>VRTY PRO PILOTY TŘ. I D DO 400MM</t>
  </si>
  <si>
    <t>"záporové pažení"  
254*12 počet vrtů*délka=3 048,000 [A]</t>
  </si>
  <si>
    <t>285368</t>
  </si>
  <si>
    <t>KOTVENÍ NA POVRCHU Z BETONÁŘSKÉ VÝZTUŽE DL. DO 10M</t>
  </si>
  <si>
    <t>246 kusů=246,000 [A]  
Celkem: A=246,000 [B]</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</si>
  <si>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</si>
  <si>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</si>
  <si>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</si>
  <si>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126*2 +2m kotvení pro 12m kotvu=252,000 [A]  
120*3 +3m kotvení pro 13m kotvu=360,000 [B]  
Celkem: A+B=612,000 [C]</t>
  </si>
  <si>
    <t>položka zahrnuje příplatek k ceně kotvy za další 1m přes 10m    
zahrnuje dodávku 1m předepsané kotvy, případně její protikorozní úpravu, její osazení do vrtu, zainjektování a napnutí</t>
  </si>
  <si>
    <t>63.68Díl AB=63,680 [A]  
69.71Díl BC=69,710 [B]  
78.44Díl CD=78,440 [C]  
77.49Díl DE=77,490 [D]  
76.55Díl EF=76,550 [E]  
75.65Díl FG=75,650 [F]  
74.7Díl GH=74,700 [G]  
80.39Díl HI=80,390 [H]  
79.49Díl IJ=79,490 [I]  
78.54Díl JK=78,540 [J]  
77.59Díl KL=77,590 [K]  
76.65Díl LM=76,650 [L]  
90.44Díl MN=90,440 [M]  
81.34Díl NO=81,340 [N]  
81.59Díl OP=81,590 [O]  
80.74Díl PQ=80,740 [P]  
79.69Díl QR=79,690 [Q]  
87.33Díl RS=87,330 [R]  
86.23Díl ST=86,230 [S]  
85.18Díl TU=85,180 [T]  
84.08Díl UV=84,080 [U]  
83.03Díl VW=83,030 [V]  
90.82Díl WX=90,820 [W]  
89.67Díl XY=89,670 [X]  
88.47Díl YZ=88,470 [Y]  
82.68Díl Z AA=82,680 [Z]  
76.8Díl AA AB=76,800 [AA]  
83.03Díl AB AC=83,030 [AB]  
81.34Díl AC AD=81,340 [AC]  
79.54Díl AD AE=79,540 [AD]  
77.59Díl AE AF=77,590 [AE]  
75.65Díl AF AG=75,650 [AF]  
81.99Díl AG AH=81,990 [AG]  
79.94Díl AH AI=79,940 [AH]  
77.74Díl AI AJ=77,740 [AI]  
75.3Díl AJ AK=75,300 [AJ]  
66.68Díl AK AL=66,680 [AK]  
Celkem: A+B+C+D+E+F+G+H+I+J+K+L+M+N+O+P+Q+R+S+T+U+V+W+X+Y+Z+AA+AB+AC+AD+AE+AF+AG+AH+AI+AJ+AK=2 955,770 [AL]</t>
  </si>
  <si>
    <t>"př. 2.019" (7115,03+8274,108)*0,001=15,389 [A]  
"př. 2.020" (8402,413+8385,227+8331,024+8587,11+8552,83)*0,001=42,259 [B]  
"př. 2.021" (8487,443+8470,257+8381,243+8635,252+8603,049)*0,001=42,577 [C]  
"př. 2.022" 11097,989*0,001=11,098 [D]  
"př. 2.023" (7955,683+8470,92+8731,105+8711,303)*0,001=33,869 [E]  
"př. 2.024" (8678,581+8661,395+8607,192+8869,56+8828,998)*0,001=43,646 [F]  
"př. 2.025" (8798,156+8780,97+8740,34+8971,948+8814,132)*0,001=44,106 [G]  
"př. 2.026" (8713,62+8627,946+8552,945+8713,186+8586,466)*0,001=43,194 [H]  
"př. 2.027" (8502,673+8399,116+8262,907+8434,549+7285,124)*0,001=40,884 [I]  
Celkem: A+B+C+D+E+F+G+H+I=317,022 [J]</t>
  </si>
  <si>
    <t>0.37*0.37*4.9*7 náběhy=4,696 [A]  
4.9*370.4*0.2+5.81*0.6*0.2 šířka*délka*tloušťka=363,689 [B]  
Celkem: A+B=368,385 [C]</t>
  </si>
  <si>
    <t>457315</t>
  </si>
  <si>
    <t>VYROVNÁVACÍ A SPÁDOVÝ PROSTÝ BETON C30/37</t>
  </si>
  <si>
    <t>Z VÝKRESU TVARU  
20.21 A C=20,210 [A]  
50 C H=50,000 [B]  
50 H M=50,000 [C]  
50 M R=50,000 [D]  
50.94  R W=50,940 [E]  
50W AB=50,000 [F]  
50 AB AG=50,000 [G]  
50.25 AB AG=50,250 [H]  
Celkem: A+B+C+D+E+F+G+H=371,400 [I]</t>
  </si>
  <si>
    <t>5.24*25 plocha průřezu*délka=131,000 [A]  
6.17*25=154,250 [B]  
8.99*25=224,750 [C]  
8.76*25=219,000 [D]  
7.87*25=196,750 [E]  
8.14*25=203,500 [F]  
8.47*25=211,750 [G]  
6.5*25=162,500 [H]  
9.33*25=233,250 [I]  
8.14*25=203,500 [J]  
10.4*25=260,000 [K]  
7.46*25=186,500 [L]  
7.5*25=187,500 [M]  
6.51*25=162,750 [N]  
9.14*25=228,500 [O]  
Celkem: A+B+C+D+E+F+G+H+I+J+K+L+M+N+O=2 965,500 [P]</t>
  </si>
  <si>
    <t>711122</t>
  </si>
  <si>
    <t>IZOLACE BĚŽNÝCH KONSTRUKCÍ PROTI TLAKOVÉ VODĚ ASFALTOVÝMI PÁSY</t>
  </si>
  <si>
    <t>2133 rub-stěna=2 133,000 [A]  
872 líc - stěna=872,000 [B]  
1038 deska=1 038,000 [C]  
0.4*370 podklaďák=148,000 [D]  
6.02 čelo začátek=6,020 [E]  
5.94 čelo konec=5,940 [F]  
Celkem: A+B+C+D+E+F=4 202,960 [G]</t>
  </si>
  <si>
    <t>37*0.4 počet*délka=14,800 [A]  
Celkem: A=14,800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</si>
  <si>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</si>
  <si>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</si>
  <si>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</si>
  <si>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1.1*13 délka chráničky*počet=14,300 [A]  
Celkem: A=14,300 [B]</t>
  </si>
  <si>
    <t>875332</t>
  </si>
  <si>
    <t>POTRUBÍ DREN Z TRUB PLAST DN DO 150MM DĚROVANÝCH</t>
  </si>
  <si>
    <t>371 potrubí za rubem=371,000 [A]  
1.2*13 prostupy zdí=15,600 [B]  
Celkem: A+B=386,600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</si>
  <si>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</si>
  <si>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9113C1</t>
  </si>
  <si>
    <t>SVODIDLO OCEL SILNIČ JEDNOSTR, ÚROVEŇ ZADRŽ H2 - DODÁVKA A MONTÁŽ</t>
  </si>
  <si>
    <t>14.5+14.5=29,000 [A]  
Celkem: A=29,000 [B]</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</si>
  <si>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</si>
  <si>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</si>
  <si>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t>
  </si>
  <si>
    <t>370 délka=370,000 [A]  
Celkem: A=370,000 [B]</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</si>
  <si>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</si>
  <si>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</si>
  <si>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položka zahrnuje:    
- dodání a osazení nivelační značky včetně nutných zemních prací    
- vnitrostaveništní a mimostaveništní dopravu</t>
  </si>
  <si>
    <t>13199*1.9 objem zeminy z výkopů*objem. hmot. v t =25 078,100 [A]  
254*3.14*0.15*0.15*12*1.9 počet vrtů zápory*objem vrtu zápory*objem. hmot.=409,148 [B]  
126*3.14*0.075*0.075*12*1.9počet vrtů koty*objem vrtu*objem. hmot.=50,741 [C]  
120*3.14*0.075*0.075*13*1.9počet vrtů koty*objem vrtu*objem. hmot.=52,352 [D]  
Celkem: A+B+C+D=25 590,341 [E]</t>
  </si>
  <si>
    <t>TĚSNÍCÍ MŘÍŽKA, SKLOVLÁKNITÁ TKANINA, VELIKOST OK 8x8 mm</t>
  </si>
  <si>
    <t>Položka zahrnuje dodávku a osazení předepsané mříže pro těsnění drenážních otvorů. Materiál vhodný pre venkovní použití, odolávající vnějším vlivům a korozi.</t>
  </si>
  <si>
    <t>0.35*0.35*37  šířka*výška*počet=4,533 [A]  
Celkem: A=4,533 [B]</t>
  </si>
  <si>
    <t xml:space="preserve">  SO 02-23-06</t>
  </si>
  <si>
    <t>Vlkov u Tišnova - Křižanov, Opěrná zeď v km 53,030 - km 53,090</t>
  </si>
  <si>
    <t>SO 02-23-06</t>
  </si>
  <si>
    <t>O2</t>
  </si>
  <si>
    <t>SO 02-23-06.1</t>
  </si>
  <si>
    <t>Vlkov u Tišnova - Křižanov, Opěrná zeď km 53,030 - 53,090 (52,924 - 53,049)</t>
  </si>
  <si>
    <t>2.6*0.2*25 šířka*tloušťka*délka=13,000 [A]  
2.2*0.2*25=11,000 [B]  
3.1*0.2*25=15,500 [C]  
4*0.2*25=20,000 [D]  
2.3*0.2*25=11,500 [E]  
Celkem: A+B+C+D+E=71,000 [F]</t>
  </si>
  <si>
    <t>71ornice=71,000 [A]  
Celkem: A=71,000 [B]</t>
  </si>
  <si>
    <t>1.7*25 plocha*délka=42,500 [A]  
1.9*25=47,500 [B]  
4.1*25=102,500 [C]  
4.9*25=122,500 [D]  
4.4*25=110,000 [E]  
Celkem: A+B+C+D+E=425,000 [F]</t>
  </si>
  <si>
    <t>71=71,000 [A]  
Celkem: A=71,000 [B]</t>
  </si>
  <si>
    <t>zásyp za rubem  
1.8*25 plocha*délka=45,000 [A]  
1*25=25,000 [B]  
1.85*25=46,250 [C]  
1.3*25=32,500 [D]  
1.1*25=27,500 [E]  
177.6*0.296 pohledová plocha*objem mat. na 1m2 plochy - dodatečný zásyp v mezerách prefy=52,570 [F]  
0.098*125=12,250 [G]  
Celkem: A+B+C+D+E+F+G=241,070 [H]</t>
  </si>
  <si>
    <t>18234</t>
  </si>
  <si>
    <t>ROZPROSTŘENÍ ORNICE V ROVINĚ V TL DO 0,25M</t>
  </si>
  <si>
    <t>284 plocha=284,000 [A]  
Celkem: A=284,000 [B]</t>
  </si>
  <si>
    <t>položka zahrnuje:    
 nutné přemístění ornice z dočasných skládek vzdálených do 50m rozprostření ornice v předepsané tloušťce v rovině a ve svahu do 1:    
5</t>
  </si>
  <si>
    <t>Objemy z výkresu tvaru  
2.68Z1=2,680 [A]  
2.67Z2=2,670 [B]  
4.15Z3=4,150 [C]  
4.15Z4=4,150 [D]  
1.68Z5=1,680 [E]  
4.15Z6=4,150 [F]  
4.15Z7=4,150 [G]  
3.83Z8=3,830 [H]  
3.45Z9=3,450 [I]  
Celkem: A+B+C+D+E+F+G+H+I=30,910 [J]</t>
  </si>
  <si>
    <t>2 hmotnost výztuže=2,000 [A]  
Celkem: A=2,000 [B]</t>
  </si>
  <si>
    <t>OBJEMY Z VÝKRESU TVARU  
19.53=19,530 [A]  
Celkem: A=19,530 [B]</t>
  </si>
  <si>
    <t>1.2+1.2 hmotnost výztuže=2,400 [A]  
Celkem: A=2,400 [B]</t>
  </si>
  <si>
    <t>32812</t>
  </si>
  <si>
    <t>OPĚRNÝ SYSTÉM S LÍCEM Z BETON TVAROVEK VÝŠ 2M - 4M</t>
  </si>
  <si>
    <t>215 pohledová plocha=215,000 [A]  
Celkem: A=215,000 [B]</t>
  </si>
  <si>
    <t>Položka se vykazuje vm2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shloubkou vyztuženého bloku jako jednonásobkem výšky konstrukce, u výšky do 2m pak jeden a půl násobkem výšky.</t>
  </si>
  <si>
    <t>1400 hmotnost v kg=1 400,000 [A]  
Celkem: A=1 400,000 [B]</t>
  </si>
  <si>
    <t>9.01 Z výkresu tvaru=9,010 [A]  
Celkem: A=9,010 [B]</t>
  </si>
  <si>
    <t>40=40,000 [A]  
Celkem: A=40,000 [B]</t>
  </si>
  <si>
    <t>425*1.9objem zeminy*objem. hmot. v t=807,500 [A]  
Celkem: A=807,500 [B]</t>
  </si>
  <si>
    <t>SO 02-23-06.2</t>
  </si>
  <si>
    <t>Vlkov u Tišnova - Křižanov, opěrná zeď km 53,030 - km 53,090 (53,074 - 53,146)</t>
  </si>
  <si>
    <t>(7.33+7.14)*0.5*73.75*0.2 plocha*délka*tloušťka=106,716 [A]  
Celkem: A=106,716 [B]</t>
  </si>
  <si>
    <t>106.716ornice=106,716 [A]  
253.77zemina vhodná na zpětný zásyp=253,770 [B]  
Celkem: A+B=360,486 [C]</t>
  </si>
  <si>
    <t>(8.31+10.79)*0.5*73.75 průřezová plocha*délka=704,313 [A]  
Celkem: A=704,313 [B]</t>
  </si>
  <si>
    <t>253.77 30 % zpětný zásyp=253,770 [A]  
Celkem: A=253,770 [B]</t>
  </si>
  <si>
    <t>(9.46+13.48)*0.5*73.75 *0.7plocha průřezu * délka, nový mat. 70%, zpětný zásyp 30%=592,139 [A]  
Celkem: A=592,139 [B]</t>
  </si>
  <si>
    <t>0.066*71.5 plocha průřezu*délka=4,719 [A]  
Celkem: A=4,719 [B]</t>
  </si>
  <si>
    <t>426.86=426,860 [A]  
Celkem: A=426,860 [B]</t>
  </si>
  <si>
    <t>426.86 plocha ornice=426,860 [A]  
Celkem: A=426,860 [B]</t>
  </si>
  <si>
    <t>106.716=106,716 [A]  
Celkem: A=106,716 [B]</t>
  </si>
  <si>
    <t>187.53 objem betonu z výkresu tvaru=187,530 [A]  
Celkem: A=187,530 [B]</t>
  </si>
  <si>
    <t>15  hmot. výztuže v t=15,000 [A]  
Celkem: A=15,000 [B]</t>
  </si>
  <si>
    <t>37.55z výkresu tvaru=37,550 [A]  
0.3*0.1*71.75  bet. lože pro drenáž=2,153 [B]  
Celkem: A+B=39,703 [C]</t>
  </si>
  <si>
    <t>(2.53+2.45)*0.5*10.36+4.7*10.36 =74,488 [A]  
(0.8+1.2+0.8)*2.14+2.88*1.2 základ TP =9,448 [B]  
(2.44+2.16)*0.5*39.7+4.7*39.7=277,900 [C]  
(1.76+1.69)*0.5*9.08+4.7*9.08=58,339 [D]  
(0.8+1.2+0.8)*2.12+2.25*1.2 základ TP=8,636 [E]  
(1.28+1.21)*0.5*10.21+4.7*10.21=60,698 [F]  
(0.35*2.2)+(0.49*2.2) výstupek desky=1,848 [G]  
2.71+2.19  čelo - začátek a konec zdi=4,900 [H]  
Celkem: A+B+C+D+E+F+G+H=496,257 [I]</t>
  </si>
  <si>
    <t>(2.53+2.45)*0.5*10.36+4.7*10.36 =74,488 [A]  
(0.8+1.2+0.8)*2.14+2.88*1.2 základ TP =9,448 [B]  
(2.44+2.16)*0.5*39.7+4.7*39.7=277,900 [C]  
(1.76+1.69)*0.5*9.08+4.7*9.08=58,339 [D]  
(0.8+1.2+0.8)*2.12+2.25*1.2 základ TP=8,636 [E]  
(1.28+1.21)*0.5*10.21+4.7*10.21=60,698 [F]  
(0.35*2.2)+(0.49*2.2)výstupek desky=1,848 [G]  
2.71+2.19  čelo - začátek a konec zdi=4,900 [H]  
Celkem: A+B+C+D+E+F+G+H=496,257 [I]</t>
  </si>
  <si>
    <t>Elektroinstalace - silnoproud</t>
  </si>
  <si>
    <t>74A330</t>
  </si>
  <si>
    <t>SVORNÍKOVÝ KOŠ PRO ZÁKLAD TV</t>
  </si>
  <si>
    <t>1. Položka obsahuje:    
 – montáž, materiál, dovoz a protikorozní ošetření svorníkového koše pro základ TV    
2. Položka neobsahuje:    
 X    
3. Způsob měření:    
Udává se počet kusů kompletní konstrukce nebo práce.</t>
  </si>
  <si>
    <t>875272</t>
  </si>
  <si>
    <t>POTRUBÍ DREN Z TRUB PLAST (I FLEXIBIL) DN DO 100MM DĚROVANÝCH</t>
  </si>
  <si>
    <t>3*0.6počet prostupů*délka=1,800 [A]  
72 délka=72,000 [B]  
Celkem: A+B=73,800 [C]</t>
  </si>
  <si>
    <t>3*0.45počet chrániček*délka=1,350 [A]  
Celkem: A=1,350 [B]</t>
  </si>
  <si>
    <t>(704,313-253,77)*1.9 objem zeminy*objem. hmotnost v t=856,032 [A]  
Celkem: A=856,032 [B]</t>
  </si>
  <si>
    <t>SO 02-23-06.3</t>
  </si>
  <si>
    <t>Vlkov u Tišnova - Křižanov, opěrná zeď km 53,030 - km 53,090 (53,191 - 53,241)</t>
  </si>
  <si>
    <t>7.44*53*0.2 šířka*délka*tloušťka ornice=78,864 [A]  
Celkem: A=78,864 [B]</t>
  </si>
  <si>
    <t>78.864ornice=78,864 [A]  
308.89zemina vhodná na zpěrtný zásyp=308,890 [B]  
Celkem: A+B=387,754 [C]</t>
  </si>
  <si>
    <t>(15.26+21.61)*0.5*51=940,185 [A]  
94 nájezdy=94,000 [B]  
Celkem: A+B=1 034,185 [C]</t>
  </si>
  <si>
    <t>308.89 30% zemin zpětný zásyp=308,890 [A]  
Celkem: A=308,890 [B]</t>
  </si>
  <si>
    <t>(14.48+24.36)*0.5*53*0.7 plocha průřezu*délka, nový mat. 70%, zpětný zásyp 30%=720,482 [A]  
Celkem: A=720,482 [B]</t>
  </si>
  <si>
    <t>0.066*51 plocha průřezu*délka=3,366 [A]  
Celkem: A=3,366 [B]</t>
  </si>
  <si>
    <t>315.46=315,460 [A]  
Celkem: A=315,460 [B]</t>
  </si>
  <si>
    <t>78.864=78,864 [A]  
Celkem: A=78,864 [B]</t>
  </si>
  <si>
    <t>108.14 objem z výkresu tvaru=108,140 [A]  
Celkem: A=108,140 [B]</t>
  </si>
  <si>
    <t>12 hmotnost výztuže=12,000 [A]</t>
  </si>
  <si>
    <t>28.48  z výkresu tvaru=28,480 [A]  
Celkem: A=28,480 [B]</t>
  </si>
  <si>
    <t>beton pod dlažbu a žlabovky  
1.54*34*0.15šířka*délka*tl=7,854 [A]  
0.85*9.6*0.15=1,224 [B]  
2.6*4.27*0.15=1,665 [C]  
50*0.2*0.15bet. lože pro žlabovky=1,500 [D]  
Celkem: A+B+C+D=12,243 [E]</t>
  </si>
  <si>
    <t>2.6*4.27*0.2okolí šachty=2,220 [A]  
0.5*9.6 *0.2šířka*délka=0,960 [B]  
34*1*0.2 délka*šířka=6,800 [C]  
Celkem: A+B+C=9,980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</si>
  <si>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</si>
  <si>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(2.39+1.74)*0.5*10.44*4+4.87*10.44*4 plocha stěn + plocha desky 4 díly=289,606 [A]  
(2.39+1.83)*0.5*8.95+4.87*8.95  plocha stěn + plocha desky 1 díl=62,471 [B]  
0.65*2.45*4 výškový přechod v dilataci=6,370 [C]  
2.19+2.05  čelo - začátek a konec zdi=4,240 [D]  
Celkem: A+B+C+D=362,687 [E]</t>
  </si>
  <si>
    <t>87444</t>
  </si>
  <si>
    <t>POTRUBÍ Z TRUB PLASTOVÝCH ODPADNÍCH DN DO 250MM</t>
  </si>
  <si>
    <t>1.4délka potrubí+chránička=1,400 [A]  
Celkem: A=1,400 [B]</t>
  </si>
  <si>
    <t>894445</t>
  </si>
  <si>
    <t>ŠACHTY KANAL ZE ŽELEZOBET VČET VÝZT NA POTRUBÍ DN DO 300MM</t>
  </si>
  <si>
    <t>1=1,000 [A]  
Celkem: A=1,000 [B]</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</si>
  <si>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</si>
  <si>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50délka=50,000 [A]  
Celkem: A=50,000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</si>
  <si>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</si>
  <si>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(1034,185-308,89)*1.9 objem zeminy*objem. hmot. v t=1 378,061 [A]  
Celkem: A=1 378,061 [B]</t>
  </si>
  <si>
    <t xml:space="preserve">  SO 02-50-10</t>
  </si>
  <si>
    <t>T.ú. Vlkov u Tišnova - Křižanov, Most v km 54,428 - úprava komunikace</t>
  </si>
  <si>
    <t>SO 02-50-10</t>
  </si>
  <si>
    <t>183=183,000 [A]</t>
  </si>
  <si>
    <t>155*0,3=46,500 [A]</t>
  </si>
  <si>
    <t>173103</t>
  </si>
  <si>
    <t>ZEMNÍ KRAJNICE A DOSYPÁVKY SE ZHUT DO 100% PS</t>
  </si>
  <si>
    <t>80*0,5*0,1=4,000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</si>
  <si>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</si>
  <si>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155=155,000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</si>
  <si>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</si>
  <si>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572731</t>
  </si>
  <si>
    <t>DVOUVRSTVÝ ASFALTOVÝ NÁTĚR DO 1,5KG/M2</t>
  </si>
  <si>
    <t>- dodání všech předepsaných materiálů pro nátěry v předepsaném množství   
- provedení dle předepsaného technologického předpisu   
- zřízení vrstvy bez rozlišení šířky, pokládání vrstvy po etapách   
- úpravu napojení, ukončení</t>
  </si>
  <si>
    <t>9*6,4=57,600 [A]</t>
  </si>
  <si>
    <t>Likvidace odpadů včetně dopravy</t>
  </si>
  <si>
    <t>155*0,3*1,8=83,700 [A]</t>
  </si>
  <si>
    <t xml:space="preserve">  SO 02-50-23</t>
  </si>
  <si>
    <t>T.ú. Vlkov u Tišnova - Křižanov, Most v km 60,835 - úprava komunikace</t>
  </si>
  <si>
    <t>SO 02-50-23</t>
  </si>
  <si>
    <t>200=200,000 [A]</t>
  </si>
  <si>
    <t>11313A</t>
  </si>
  <si>
    <t>ODSTRANĚNÍ KRYTU ZPEVNĚNÝCH PLOCH S ASFALTOVÝM POJIVEM - BEZ DOPRAVY</t>
  </si>
  <si>
    <t>40*0,05=2,000 [A]</t>
  </si>
  <si>
    <t>240*0,3=72,000 [A]</t>
  </si>
  <si>
    <t>50*0,5*0,1=2,500 [A]</t>
  </si>
  <si>
    <t>240=240,000 [A]</t>
  </si>
  <si>
    <t>10*4=40,000 [A]</t>
  </si>
  <si>
    <t>919112</t>
  </si>
  <si>
    <t>ŘEZÁNÍ ASFALTOVÉHO KRYTU VOZOVEK TL DO 100MM</t>
  </si>
  <si>
    <t>10=10,000 [A]</t>
  </si>
  <si>
    <t>položka zahrnuje řezání vozovkové vrstvy v předepsané tloušťce, včetně spotřeby vody</t>
  </si>
  <si>
    <t>931323</t>
  </si>
  <si>
    <t>TĚSNĚNÍ DILATAČ SPAR ASF ZÁLIVKOU MODIFIK PRŮŘ DO 300MM2</t>
  </si>
  <si>
    <t>R015130</t>
  </si>
  <si>
    <t>NEOCEŇOVAT - POPLATKY ZA LIKVIDACI ODPADŮ NEKONTAMINOVANÝCH - 17 03 02 VYBOURANÝ ASFALTOVÝ BETON BEZ DEHTU VČETNĚ DOPRAVY</t>
  </si>
  <si>
    <t>40*0,05*2,3=4,600 [A]</t>
  </si>
  <si>
    <t xml:space="preserve">  SO 02-59-31</t>
  </si>
  <si>
    <t>T.ú. Vlkov u Tišnova - Křižanov, ochranné sítě na nadjezdu v km 52,350</t>
  </si>
  <si>
    <t>SO 02-59-31</t>
  </si>
  <si>
    <t>74C967</t>
  </si>
  <si>
    <t>VÝSTRAŽNÁ TABULKA NA STOŽÁRU TV NEBO KONSTRUKCI</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</si>
  <si>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</si>
  <si>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78381</t>
  </si>
  <si>
    <t>NÁTĚRY BETON KONSTR TYP S1 (OS-A)</t>
  </si>
  <si>
    <t>20*8+5*2*1,5=175,000 [A]</t>
  </si>
  <si>
    <t>20*8*6=960,000 [A]</t>
  </si>
  <si>
    <t>R932121</t>
  </si>
  <si>
    <t>PROTIDOTYKOVÉ ZÁBRANY SÍŤOVÉ - ZŘÍZENÍ S DODÁNÍM</t>
  </si>
  <si>
    <t>2*14*2=56,000 [A]</t>
  </si>
  <si>
    <t>1. Položka obsahuje:   
 – veškerý materiál, výrobky a polotovary, včetně mimostaveništní a vnitrostaveništní dopravy (rovněž přesuny), včetně naložení a složení, zřízení zábrany   
 – výrobní dokumentaci, PKO, spojovací a kotevní prostředky   
2. Položka neobsahuje:   
 X   
3. Způsob měření:   
Měří se plocha v metrech čtverečných.</t>
  </si>
  <si>
    <t>R932122</t>
  </si>
  <si>
    <t>PROTIDOTYKOVÉ ZÁBRANY SÍŤOVÉ - DEMONTÁŽ</t>
  </si>
  <si>
    <t>(20,37+18,05)*2=76,840 [A]</t>
  </si>
  <si>
    <t>1. Položka obsahuje:   
 – veškeré práce a materiál nutný k demontáži zábrany,  včetně mimostaveništních a vnitrostaveništních přesunů (tj. manipulace se zábranou, její naložení a odvoz ze stavby)   
2. Položka neobsahuje:   
 X   
3. Způsob měření:   
Měří se plocha v metrech čtverečných.</t>
  </si>
  <si>
    <t xml:space="preserve">  SO 02-59-32</t>
  </si>
  <si>
    <t>T.ú. Vlkov u Tišnova - Křižanov, ochranné sítě na nadjezdu v km 56,300</t>
  </si>
  <si>
    <t>SO 02-59-32</t>
  </si>
  <si>
    <t>5*8=40,000 [A]</t>
  </si>
  <si>
    <t>5*8*6=240,000 [A]</t>
  </si>
  <si>
    <t>2*9*2=36,000 [A]</t>
  </si>
  <si>
    <t>4*1*1,2+2*1*8=20,800 [A]</t>
  </si>
  <si>
    <t xml:space="preserve">  SO 04-21-24</t>
  </si>
  <si>
    <t>T.ú. Velké Meziříčí - Křižanov, Propustek v km 32,922</t>
  </si>
  <si>
    <t>SO 04-21-24</t>
  </si>
  <si>
    <t>3,5m2 (plocha výkopu v příčném řezu) * 8,1m (délka) =28,350 [A]</t>
  </si>
  <si>
    <t>5m2(plocha v půdoryse)*0,15m(tloušťka)*1,5(sklon)=1,125 [A]</t>
  </si>
  <si>
    <t>5m2 [půdorysná plocha]*0,15m [tloušťka] * 1,5 [sklon]=1,125 [A]</t>
  </si>
  <si>
    <t>(5m2)(půsorysná plocha)*1,5(sklon) =7,500 [A]</t>
  </si>
  <si>
    <t>Práhy a podkladní beton od odláždění 0,10m tl. a sklonu 1:1,5</t>
  </si>
  <si>
    <t>3,1m2 (půdorysná plocha)*0,1m(tl.)*1,5 (sklon)+(0,6m*0,3m*3,14m práh)+8,9m2 (půdorysná plocha)*0,1m (tl.)*1,5 (sklon)+(2*0,3m*0,6m*3,15m práhy)=3,499 [A]</t>
  </si>
  <si>
    <t>Zásyp propustku nenamrzavým a vhodným materiálem při potenciálním odtěžení zeminy okolo propustku - jedná se pouze o rezervu v odhadu 2m3</t>
  </si>
  <si>
    <t>2m3 (potenciální obsypy okolo propustku) =2,000 [A]</t>
  </si>
  <si>
    <t>3,1m2*0,2m*1,5+8,9m2*0,2m*1,5=3,600 [A]</t>
  </si>
  <si>
    <t>Odstranění případné staré izolace propustku (nebyla k dispozici archivní dokumentace a nelze určit, zda se na mostě nachází izolace)</t>
  </si>
  <si>
    <t>2m*7,3m=14,600 [A]</t>
  </si>
  <si>
    <t>Likvidace vytěžené zeminy 1. tř. 1800kg/m3</t>
  </si>
  <si>
    <t>28,35m3 (objem vytěžené zeminy) * 1,8t/m3 =51,030 [A]</t>
  </si>
  <si>
    <t>viz položka odstranění izolace = 14,6m2 (plocha)*0,02m (tloušťka)*2,5t/m3=0,730 [A]</t>
  </si>
  <si>
    <t>D.2.1.5.1</t>
  </si>
  <si>
    <t>Přeložky a úpravy sdělovacích zařízení</t>
  </si>
  <si>
    <t xml:space="preserve">  SO 02-30-01</t>
  </si>
  <si>
    <t>Ochrana a přeložky sdělovacích kabelů SŽ</t>
  </si>
  <si>
    <t>SO 02-30-01</t>
  </si>
  <si>
    <t>113138</t>
  </si>
  <si>
    <t>ODSTRANĚNÍ KRYTU ZPEVNĚNÝCH PLOCH S ASFALT POJIVEM, ODVOZ DO 20KM</t>
  </si>
  <si>
    <t>účelovka   
13*0,6*0,3 =2.340 [A] 
Křožanov  
8*0,6*0,3 =1.440 [B] 
celkem  
A+B=3.780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</si>
  <si>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</si>
  <si>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</si>
  <si>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</si>
  <si>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účelovka   
13*0,6*0,5 =3.900 [A] 
Křožanov  
8*0,6*0,5 =2.400 [B] 
celkem  
A+B=6.300 [C]</t>
  </si>
  <si>
    <t>113438</t>
  </si>
  <si>
    <t>ODSTRAN KRYTU ZPEVNĚNÝCH PLOCH S ASFALT POJIVEM VČET PODKLADU, ODVOZ DO 20KM</t>
  </si>
  <si>
    <t>účelovka   
13*0,6 =7.800 [A] 
Křožanov  
8*0,6 =4.800 [B] 
celkem  
A+B=12.600 [C]</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</si>
  <si>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</si>
  <si>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</si>
  <si>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</si>
  <si>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</si>
  <si>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</si>
  <si>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</si>
  <si>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</si>
  <si>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</si>
  <si>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75I32Y</t>
  </si>
  <si>
    <t>KABEL ZEMNÍ DVOUPLÁŠŤOVÝ S PANCÍŘEM PRŮMĚRU ŽÍLY 0,8 MM - DEMONTÁŽ</t>
  </si>
  <si>
    <t>75I91Y</t>
  </si>
  <si>
    <t>OPTOTRUBKA HDPE - DEMONTÁŽ</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</si>
  <si>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</si>
  <si>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R74B711</t>
  </si>
  <si>
    <t>PROVIZORNÍ KONSTRUKCE, LÁVKA S PROTIKOZOZNÍM OŠETŘENÍM DO ZATÍŽENÍ 4KG/M, DODÁVKA, MONTÁŽ VČETNĚ UKOTVENÍ A UCHYCENÍ KABELŮ</t>
  </si>
  <si>
    <t>1. Položka obsahuje:  
 – montáž včetně potřebné mechanizace a pomůcek, materiál a dopravné břevna typového provedení  
 – protikorozní ošetření dle TKP  
2. Položka neobsahuje:  
X  
3. Způsob měření:  
Měří se metr délkový.</t>
  </si>
  <si>
    <t>R75II7X</t>
  </si>
  <si>
    <t>Přemístění stávající spojky s rezervami</t>
  </si>
  <si>
    <t>R75II7Y</t>
  </si>
  <si>
    <t>Přemístění rezerv z kabelových komor</t>
  </si>
  <si>
    <t>919113</t>
  </si>
  <si>
    <t>ŘEZÁNÍ ASFALTOVÉHO KRYTU VOZOVEK TL DO 150MM</t>
  </si>
  <si>
    <t>účelovka   
13*2 =26.000 [A] 
Křožanov  
8*2 =16.000 [B] 
celkem  
A+B=42.000 [C]</t>
  </si>
  <si>
    <t>931313</t>
  </si>
  <si>
    <t>TĚSNĚNÍ DILATAČ SPAR ASF ZÁLIVKOU PRŮŘ DO 300MM2</t>
  </si>
  <si>
    <t>položka zahrnuje dodávku a osazení předepsaného materiálu, očištění ploch spáry před úpravou, očištění okolí spáry po úpravě  
nezahrnuje těsnící profil</t>
  </si>
  <si>
    <t>93650</t>
  </si>
  <si>
    <t>DROBNÉ DOPLŇK KONSTR KOVOVÉ</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</si>
  <si>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</si>
  <si>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R015160</t>
  </si>
  <si>
    <t>NEOCEŇOVAT - 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</si>
  <si>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</si>
  <si>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 xml:space="preserve">  SO 02-30-02</t>
  </si>
  <si>
    <t>Ochrana a přeložky sdělovacích kabelů ostatních operátorů</t>
  </si>
  <si>
    <t>SO 02-30-02</t>
  </si>
  <si>
    <t>11336</t>
  </si>
  <si>
    <t>ODSTRANĚNÍ PODKLADU ZPEVNĚNÝCH PLOCH ZE SILNIČNÍCH DÍLCŮ (PANELŮ)</t>
  </si>
  <si>
    <t>58302</t>
  </si>
  <si>
    <t>KRYT ZE SINIČNÍCH DÍLCŮ (PANELŮ) TL 180MM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</si>
  <si>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</si>
  <si>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702112</t>
  </si>
  <si>
    <t>KABELOVÝ ŽLAB ZEMNÍ VČETNĚ KRYTU SVĚTLÉ ŠÍŘKY PŘES 120 DO 250 MM</t>
  </si>
  <si>
    <t>75I951</t>
  </si>
  <si>
    <t>OPTOTRUBKA HDPE DĚLENÁ PRŮMĚRU DO 40 MM</t>
  </si>
  <si>
    <t>75I95X</t>
  </si>
  <si>
    <t>OPTOTRUBKA HDPE DĚLENÁ - MONTÁŽ</t>
  </si>
  <si>
    <t>87733</t>
  </si>
  <si>
    <t>CHRÁNIČKY PŮLENÉ Z TRUB PLAST DN DO 150MM</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</si>
  <si>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</si>
  <si>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D.2.1.6</t>
  </si>
  <si>
    <t>Potrubní vedení (voda, plyn, kanalizace)</t>
  </si>
  <si>
    <t xml:space="preserve">  SO 02-31-01</t>
  </si>
  <si>
    <t>Vlkov u Tišnova - Křižanov, kanalizace</t>
  </si>
  <si>
    <t>SO 02-31-01</t>
  </si>
  <si>
    <t>1,3*17=22.100 [A] 
1,2*76=91.200 [B] 
Celkem: A+B=113.300 [C]</t>
  </si>
  <si>
    <t>11343</t>
  </si>
  <si>
    <t>ODSTRAN KRYTU ZPEVNĚNÝCH PLOCH S ASFALT POJIVEM VČET PODKLADU</t>
  </si>
  <si>
    <t>1,3*76*0,3=29.640 [A]</t>
  </si>
  <si>
    <t>2,87*1,3*155=578.305 [A] 
2,92*1,3*25=94.900 [B] 
2*1,2*116=278.400 [C] 
8*2,8*2,8*3=188.160 [D] 
2,5*2,5*2=12.500 [E] 
Celkem: A+B+C+D+E=1 152.265 [F]</t>
  </si>
  <si>
    <t>113,3+278,4+5*2,8*2,8*3,3+2,5*2,5*2=533.560 [A]</t>
  </si>
  <si>
    <t>34,32+578,31+94,9+3*2,8*2,8*3=778.090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</si>
  <si>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</si>
  <si>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0,6*1,2*25=18.000 [A] 
0,35*1,2*155=65.100 [B] 
0,25*1,2*116=34.800 [C] 
Celkem: A+B+C=117.900 [D]</t>
  </si>
  <si>
    <t>18241</t>
  </si>
  <si>
    <t>ZALOŽENÍ TRÁVNÍKU RUČNÍM VÝSEVEM</t>
  </si>
  <si>
    <t>Zahrnuje dodání předepsané travní směsi, její výsev na ornici, zalévání, první pokosení, to vše bez ohledu na sklon terénu</t>
  </si>
  <si>
    <t>1,2*0,1*296=35.520 [A]</t>
  </si>
  <si>
    <t>56334</t>
  </si>
  <si>
    <t>VOZOVKOVÉ VRSTVY ZE ŠTĚRKODRTI TL. DO 200MM</t>
  </si>
  <si>
    <t>1,3*76=98.800 [A]</t>
  </si>
  <si>
    <t>567336</t>
  </si>
  <si>
    <t>VRSTVY PRO OBNOVU A OPRAVY Z RECYKL MATERIÁLU TL DO 150MM</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</si>
  <si>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</si>
  <si>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567416</t>
  </si>
  <si>
    <t>VRSTVY PRO OBNOVU A OPRAVY Z PENETRAČ MAKADAMU</t>
  </si>
  <si>
    <t>1,3*0,5*76*2,25=111.150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</si>
  <si>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</si>
  <si>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</si>
  <si>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</si>
  <si>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</si>
  <si>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86657</t>
  </si>
  <si>
    <t>CHRÁNIČKY Z TRUB OCELOVÝCH DN DO 500MM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</si>
  <si>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</si>
  <si>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87433</t>
  </si>
  <si>
    <t>POTRUBÍ Z TRUB PLASTOVÝCH ODPADNÍCH DN DO 150MM</t>
  </si>
  <si>
    <t>1,2*116=139.200 [A]</t>
  </si>
  <si>
    <t>1,2*155=186.000 [A]</t>
  </si>
  <si>
    <t>87457</t>
  </si>
  <si>
    <t>POTRUBÍ Z TRUB PLASTOVÝCH ODPADNÍCH DN DO 500MM</t>
  </si>
  <si>
    <t>1,1*25=27.500 [A]</t>
  </si>
  <si>
    <t>894145</t>
  </si>
  <si>
    <t>ŠACHTY KANALIZAČNÍ Z BETON DÍLCŮ NA POTRUBÍ DN DO 300MM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</si>
  <si>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</si>
  <si>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</si>
  <si>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</si>
  <si>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894346</t>
  </si>
  <si>
    <t>ŠACHTY KANALIZAČNÍ Z PROST BETONU NA POTRUBÍ DN DO 400MM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</si>
  <si>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</si>
  <si>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</si>
  <si>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</si>
  <si>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</si>
  <si>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899652</t>
  </si>
  <si>
    <t>ZKOUŠKA VODOTĚSNOSTI POTRUBÍ DN DO 300MM</t>
  </si>
  <si>
    <t>899672</t>
  </si>
  <si>
    <t>ZKOUŠKA VODOTĚSNOSTI POTRUBÍ DN DO 600MM</t>
  </si>
  <si>
    <t>89980</t>
  </si>
  <si>
    <t>TELEVIZNÍ PROHLÍDKA POTRUBÍ</t>
  </si>
  <si>
    <t>položka zahrnuje prohlídku potrubí televizní kamerou, záznam prohlídky na nosičích DVD a vyhotovení závěrečného písemného protokolu</t>
  </si>
  <si>
    <t>899901</t>
  </si>
  <si>
    <t>PŘEPOJENÍ PŘÍPOJEK</t>
  </si>
  <si>
    <t>položka zahrnuje řez na potrubí, dodání a osazení příslušných tvarovek a armatur</t>
  </si>
  <si>
    <t>R878341</t>
  </si>
  <si>
    <t>NASUNUTÍ PLAST TRUB DN DO 250MM DO CHRÁNIČKY</t>
  </si>
  <si>
    <t>položka zahrnuje:  
pojízdná sedla (objímky)  
případně předepsané utěsnění konců chráničky  
nezahrnuje dodávku potrubí</t>
  </si>
  <si>
    <t>R9185C2</t>
  </si>
  <si>
    <t>ČELA KAMENNÁ PROPUSTU Z TRUB DN DO 500MM</t>
  </si>
  <si>
    <t>výustní objekt, dlažba z lomového kamene do betonu, betonové prahy</t>
  </si>
  <si>
    <t>Položka zahrnuje:  
zdivo z lomového kamen na MC ve tvaru, předepsaným zadávací dokumentací  
vyspárování zdiva MC  
římsu ze železobetonu včetně výztuže, pokud je předepsaná zadávací dokumentací  
Nezahrnuje zábradlí</t>
  </si>
  <si>
    <t>Likvidace odpadu vč. dopravy</t>
  </si>
  <si>
    <t>1152,265-533,560=618.705 [A]</t>
  </si>
  <si>
    <t>29,64*2,6=77.064 [A]</t>
  </si>
  <si>
    <t xml:space="preserve">  SO 02-31-02</t>
  </si>
  <si>
    <t>Vlkov u Tišnova - Křižanov, kanalizační splašková přípojka</t>
  </si>
  <si>
    <t>SO 02-31-02</t>
  </si>
  <si>
    <t>1,2*6,4=7.680 [A] 
3,4*4,0=13.600 [B] 
Celkem: A+B=21.280 [C]</t>
  </si>
  <si>
    <t>11313</t>
  </si>
  <si>
    <t>ODSTRANĚNÍ KRYTU ZPEVNĚNÝCH PLOCH S ASFALTOVÝM POJIVEM</t>
  </si>
  <si>
    <t>1,2*0,15*3,6=0.648 [A] 
1,2*0,3*3,6=1.296 [B] 
Celkem: A+B=1.944 [C]</t>
  </si>
  <si>
    <t>1,44*1,2*10=17.280 [A] 
3,4*4*1,2=16.320 [B] 
1,2*1,2*2=2.880 [C] 
Celkem: A+B+C=36.480 [D]</t>
  </si>
  <si>
    <t>1,44*1,2*6,4=11.059 [A] 
1,2*0,6*6,4=4.608 [B] 
3,4*4*2=27.200 [C] 
a-b+c=33.651 [D]</t>
  </si>
  <si>
    <t>1,8*1,2*3,6=7.776 [A] 
0,5*1,2*3,6=2.160 [B] 
0,4*1,2*3,6=1.728 [C] 
A-B-C=3.888 [D]</t>
  </si>
  <si>
    <t>1,2*0,5*10=6.000 [A]</t>
  </si>
  <si>
    <t>R115111</t>
  </si>
  <si>
    <t>ČERPÁNÍ, ODVOZ FEKÁLIÍ DO 10m3</t>
  </si>
  <si>
    <t>1,2*0,1*10=1.200 [A]</t>
  </si>
  <si>
    <t>1,2*3,6=4.320 [A]</t>
  </si>
  <si>
    <t>0,05*1,2*3,6*2,25=0.486 [A]</t>
  </si>
  <si>
    <t>8,3*1,2=9.960 [A]</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</si>
  <si>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</si>
  <si>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</si>
  <si>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</si>
  <si>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96711</t>
  </si>
  <si>
    <t>VYBOURÁNÍ ČÁSTÍ KONSTRUKCÍ Z BETON DÍLCŮ</t>
  </si>
  <si>
    <t>5,6*0,3=1.680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</si>
  <si>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</si>
  <si>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</si>
  <si>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</si>
  <si>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2,8+1,5=4.300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</si>
  <si>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</si>
  <si>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1,44*1,1*6,4=10.138 [A] 
0,55*1,1*6,4=3.872 [B] 
(A-B)*1,8=11.279 [C]</t>
  </si>
  <si>
    <t>1,584*2,6=4.118 [A]</t>
  </si>
  <si>
    <t>1,68*2,6=4.368 [A]</t>
  </si>
  <si>
    <t xml:space="preserve">  SO 02-32-01</t>
  </si>
  <si>
    <t>Vlkov u Tišnova - Křižanov, vodovody</t>
  </si>
  <si>
    <t>SO 02-32-01</t>
  </si>
  <si>
    <t>R02730</t>
  </si>
  <si>
    <t>POMOC PRÁCE ZŘÍZ NEBO ZAJIŠŤ OCHRANU INŽENÝRSKÝCH SÍTÍ</t>
  </si>
  <si>
    <t>zahrnuje veškeré náklady spojené s objednatelem požadovanými zařízeními</t>
  </si>
  <si>
    <t xml:space="preserve">  SO 02-33-01</t>
  </si>
  <si>
    <t>Vlkov u Tišnova - Křižanov, plynovody, část 1 a 2</t>
  </si>
  <si>
    <t>SO 02-33-01</t>
  </si>
  <si>
    <t>kubatura obsypu m3 * 1,8</t>
  </si>
  <si>
    <t>Díl 01</t>
  </si>
  <si>
    <t>11336A</t>
  </si>
  <si>
    <t>ODSTRANĚNÍ PODKLADU ZPEVNĚNÝCH PLOCH ZE SILNIČNÍCH DÍLCŮ (PANELŮ)- BEZ DOPRAVY</t>
  </si>
  <si>
    <t>montážní jámy 2 ks propoje + protlak  4,0*2,0 m hl. 2,0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</si>
  <si>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</si>
  <si>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131934</t>
  </si>
  <si>
    <t>HLOUBENÍ JAM ZAPAŽ I NEPAŽ TŘ. III, ODVOZ DO 5KM</t>
  </si>
  <si>
    <t>montážní jámy 4 kpl 2*3 m hl. 2,5 m, pro kontrolu chrániček</t>
  </si>
  <si>
    <t>ZÁSYP JAM A RÝH ZEMINOU SE ZHUT</t>
  </si>
  <si>
    <t>výkop - obsyp</t>
  </si>
  <si>
    <t>- kompletní provedení zemní konstrukce vč. výběru vhodného materiálu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</si>
  <si>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17851</t>
  </si>
  <si>
    <t>OBSYP POTRUBÍ A OBJEKTU Z NAKUPOVANÝCH MATERIALU</t>
  </si>
  <si>
    <t>0,495 m3/m potrubí * (20,0 m délka v šachtách)</t>
  </si>
  <si>
    <t>Položka zahrnuje: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ukládání po vrstvách a po jiných nutných částech (figurách) vč. dosypávek    
- spouštění a nošení materiálu    
-  veškeré  pomocné konstrukce umožňující provedení  zemní konstrukce  (příjezdy,  sjezdy,  nájezdy, lešení, podpěrné konstrukce, přemostění, zpevněné plochy, zakrytí a pod.)    
- případné prohození nebo třídění materiálu.</t>
  </si>
  <si>
    <t>ÚPRAVA POVRCHU SROVNÁNÍM ÚZEMÍ</t>
  </si>
  <si>
    <t>4* 2,0*3,0</t>
  </si>
  <si>
    <t>Veškeré práce jsou obsaženy v textu položky včetně vyrovnání výškových rozdílů. Míru zhutnění určuje projekt.</t>
  </si>
  <si>
    <t>Díl 05</t>
  </si>
  <si>
    <t>58301</t>
  </si>
  <si>
    <t>KRYT ZE SILNIČ PANELU TL.150MM</t>
  </si>
  <si>
    <t>dno jam 4*2,0*3,0</t>
  </si>
  <si>
    <t>dodání směsi, postřiku, nátěru, dlažeb nebo dílců v požadované kvalitě    
- očištění podkladu případně zřízení spojovací vrstvy    
- uložení směsi, dlažby nebo dílců a provedení nátěrů a postřiků dle předepsaného technologického předpisu     
- těsnění, tmelení a výplň spar a otvorů     
Položka zahrnuje všechny práce pro zřízení plně funkčního dlážděného krytu, t.j. včetně lože, ukončení dlažby a její provedení do předepsaného tvaru a pohledové úpravy, včetně výplně spar a otvorů a pod.</t>
  </si>
  <si>
    <t>Díl 08</t>
  </si>
  <si>
    <t>899302</t>
  </si>
  <si>
    <t>DOPLŇKY NA PLYN POTRUBÍ - ČICHAČKY</t>
  </si>
  <si>
    <t>oprava čichaček na chráničce</t>
  </si>
  <si>
    <t>popisy prací zahrnují veškerý materiál, výrobky a polotovary, včetně mimostaveništní a vnitrostaveništní dopravy (rovněž přesuny), včetně naložení a složení,případně s uložením.     
- položka čichačka zahrnuje i zaizolování podzemní části.</t>
  </si>
  <si>
    <t>93658</t>
  </si>
  <si>
    <t>DOPLŇKY NA PLYN POTRUBÍ - ORIENTAČNÍ SLOUPKY</t>
  </si>
  <si>
    <t>přemístění OS</t>
  </si>
  <si>
    <t>popisy prací zahrnují veškerý materiál, výrobky a polotovary, včetně mimostaveništní a vnitrostaveništní dopravy (rovněž přesuny), včetně naložení a složení,případně s uložením.</t>
  </si>
  <si>
    <t>Revize</t>
  </si>
  <si>
    <t>900 R 001</t>
  </si>
  <si>
    <t>HZS - nezměřitelné práce (práce na izolacích)</t>
  </si>
  <si>
    <t>hzs</t>
  </si>
  <si>
    <t>odborné práce prováděné pracovníky plynárny</t>
  </si>
  <si>
    <t>veškeré práce jsou obsaženy v textu položky</t>
  </si>
  <si>
    <t>900 R 002</t>
  </si>
  <si>
    <t>HZS - nezměřitelné práce (zkoušky v rámci montážních prací)</t>
  </si>
  <si>
    <t>dílčí zkoušky na potrubí</t>
  </si>
  <si>
    <t>900 R 003</t>
  </si>
  <si>
    <t>HZS - nezměřitelné práce (revize)</t>
  </si>
  <si>
    <t>revize</t>
  </si>
  <si>
    <t xml:space="preserve">  SO 02-33-02</t>
  </si>
  <si>
    <t>Vlkov u Tišnova - Křižanov, přeložka objektu měření plynu zast. Ořechov</t>
  </si>
  <si>
    <t>SO 02-33-02</t>
  </si>
  <si>
    <t>132734</t>
  </si>
  <si>
    <t>HLOUB RÝH A MELIOR KAN ŠÍŘ DO 2M PAŽ I NEPAŽ TŘ.3 DO 5 KM</t>
  </si>
  <si>
    <t>rýha (39,0+5+4)*1,0, hl. 1,8 m</t>
  </si>
  <si>
    <t>vodorovná a svislá doprava, přemístění, přeložení, manipulace s výkopkem    
- kompletní provedení vykopávky nezapažené i zapažené     
- příplatek za lepivost    
- těžení po vrstvách, pásech a po jiných nutných částech (figurách)    
- čerpání vody vč. čerpacích jímek, potrubí a pohotovostní čerpací soupravy      
- vytahování a nošení výkopku      
- pažení, vzepření a rozepření vč. přepažování      
- třídění výkopku    
- veškeré pomocné konstrukce umožňující provedení vykopávky (příjezdy, sjezdy, nájezdy, lešení, podpěr. konstr., přemostění, zpevněné plochy, zakrytí a pod.)</t>
  </si>
  <si>
    <t>0,495 m3/m potrubí * (48,0 m délka rýhy)</t>
  </si>
  <si>
    <t>48,0*2,0</t>
  </si>
  <si>
    <t>Díl 06</t>
  </si>
  <si>
    <t>624451</t>
  </si>
  <si>
    <t>ÚPRAVA POVRCHŮ VNĚJŠ KONSTR ZDĚNÝCH OMÍT CEMENT BEZ VLOŽKY</t>
  </si>
  <si>
    <t>2x 0,6*0,6*0,3</t>
  </si>
  <si>
    <t>položky pro zhotovení potrubí platí bez ohledu na sklon    
- dodání veškerého trubního a pomocného materiálu  (trouby,  trubky,  tvarovky,  spojovací a těsnící  materiál a pod.), podpěrných, závěsných a upevňovacích prvků, včetně potřebných úprav     
- zřízení plně funkčního potrubí, kompletní soustavy, podle příslušného technologického předpisu     
- úprava prostupů, průchodů  šachtami a komorami, okolí podpěr a vyústění, zaústění, napojení, vyvedení a upevnění odpad. výustí     
- položky platí pro práce prováděné v prostoru zapaženém i nezapaženém a i v kolektorech, chráničkách</t>
  </si>
  <si>
    <t>Díl 07</t>
  </si>
  <si>
    <t>Vnitřní plynovody</t>
  </si>
  <si>
    <t>723143</t>
  </si>
  <si>
    <t>VNITŘNÍ PLYNOVOD Z OCEL HLADKÝCH TRUB DN DO 25MM</t>
  </si>
  <si>
    <t>délka potrubí 1,5 +1,5  m</t>
  </si>
  <si>
    <t>723144</t>
  </si>
  <si>
    <t>VNITŘNÍ PLYNOVOD Z OCEL HLADKÝCH TRUB DN DO 35MM</t>
  </si>
  <si>
    <t>délka potrubí 6,0+5,0 m</t>
  </si>
  <si>
    <t>723145</t>
  </si>
  <si>
    <t>VNITŘNÍ PLYNOVOD Z OCEL HLADKÝCH TRUB DN DO 50MM</t>
  </si>
  <si>
    <t>délka potrubí 1,0 + 1,0 m</t>
  </si>
  <si>
    <t>R 72321_01</t>
  </si>
  <si>
    <t>PLYNOVODNÍ ARMATURY - ISIFLO 32*1"</t>
  </si>
  <si>
    <t>Přechodový kus PE/OC</t>
  </si>
  <si>
    <t>R 72321_02</t>
  </si>
  <si>
    <t>PLYNOVODNÍ ARMATURY - KK 1"</t>
  </si>
  <si>
    <t>Kulový kohout - DUP</t>
  </si>
  <si>
    <t>R 72321_03</t>
  </si>
  <si>
    <t>PLYNOVODNÍ ARMATURY - KK 5/4"</t>
  </si>
  <si>
    <t>Kulový kohout</t>
  </si>
  <si>
    <t>R 72321_04</t>
  </si>
  <si>
    <t>PLYNOVODNÍ ARMATURY - REGULÁTOR B6</t>
  </si>
  <si>
    <t>87327</t>
  </si>
  <si>
    <t>POTRUBÍ Z TRUB PLAST SVAR DO DN 100 MM</t>
  </si>
  <si>
    <t>délka přeložky 48,0 m</t>
  </si>
  <si>
    <t>891134</t>
  </si>
  <si>
    <t>DOPLŇKY NA PLYN POTRUBÍ - ŠOUPÁTKA DO DN200mm</t>
  </si>
  <si>
    <t>osazení čichaček na chráničce</t>
  </si>
  <si>
    <t>899304</t>
  </si>
  <si>
    <t>DOPLŇKY NA PLYN POTRUBÍ - PILÍŘ (SKŘÍŇ) HUP</t>
  </si>
  <si>
    <t>plastová skříň pro osazení regulkátoru a měření plynu + DUP</t>
  </si>
  <si>
    <t>899308</t>
  </si>
  <si>
    <t>DOPLŇKY NA PLYN POTRUBÍ - SIGNALIZAČNÍ VODIČ</t>
  </si>
  <si>
    <t>viz délka potrubí</t>
  </si>
  <si>
    <t>popisy prací zahrnují veškerý materiál, výrobky a polotovary, včetně mimostaveništní a vnitrostaveništní dopravy (rovněž přesuny), včetně naložení a složení,případně s uložením.     
- položka signalizační vodič zahrnuje i kontrolní vývody.</t>
  </si>
  <si>
    <t>899309</t>
  </si>
  <si>
    <t>DOPLŇKY NA PLYN POTRUBÍ - VÝSTRAŽNÁ FÓLIE</t>
  </si>
  <si>
    <t>viz délka potrubí - protlak</t>
  </si>
  <si>
    <t>899321</t>
  </si>
  <si>
    <t>DOPLŇKY NA PLYN POTRUBÍ DO DN 100MM - PROPOJE</t>
  </si>
  <si>
    <t>propoje na stávající potrubí</t>
  </si>
  <si>
    <t>položka propoje zahrnuje dodávku a montáž propojovacího mezikusu, vypracování technologického postupu a práce s ním spojené, dozor správce potrubí.</t>
  </si>
  <si>
    <t>899611</t>
  </si>
  <si>
    <t>TLAKOVÉ ZKOUŠKY POTRUBÍ DN DO 80MM</t>
  </si>
  <si>
    <t>délka přeložky</t>
  </si>
  <si>
    <t>přísun, montáž, demontáž, odsun zkoušecího čerpadla, montáž a demontáž dílců pro zabezpečení konce zkoušeného úseku potrubí, montáž a demontáž koncových tvarovek</t>
  </si>
  <si>
    <t>899621</t>
  </si>
  <si>
    <t>TLAKOVÉ ZKOUŠKY POTRUBÍ DN DO 100MM</t>
  </si>
  <si>
    <t>96932</t>
  </si>
  <si>
    <t>VYBOURÁNÍ POTRUBÍ DN DO 100MM PLYNOVÝCH</t>
  </si>
  <si>
    <t>délka stávajícího potrubí</t>
  </si>
  <si>
    <t>zahrnují veškerou manipulaci s vybouranou sutí a hmotami včetně uložení na skládku a poplatku za skládku,    
- zahrnují veškeré další práce plynoucí z technologického předpisu a z platných předpisů (zvláště vyhlášky č.324/1990 Sb.).</t>
  </si>
  <si>
    <t>96942</t>
  </si>
  <si>
    <t>PROPLACH PLYN POTRUBÍ DN DO 100MM VZDUCHEM</t>
  </si>
  <si>
    <t>HZS - nezměřitelné práce (práce plynárny na propojích)</t>
  </si>
  <si>
    <t>900 R 004</t>
  </si>
  <si>
    <t>revize domovních rozvodů</t>
  </si>
  <si>
    <t>D.2.1.8</t>
  </si>
  <si>
    <t>Pozemní komunikace</t>
  </si>
  <si>
    <t xml:space="preserve">  SO 02-50-01</t>
  </si>
  <si>
    <t>T.ú. Vlkov u Tišnova - Křižanov, přístupový chodník Osová Bítýška</t>
  </si>
  <si>
    <t>SO 02-50-01</t>
  </si>
  <si>
    <t>40*0,5*0,25</t>
  </si>
  <si>
    <t>11318</t>
  </si>
  <si>
    <t>ODSTRANĚNÍ KRYTU ZPEVNĚNÝCH PLOCH Z DLAŽDIC</t>
  </si>
  <si>
    <t>65*0,1</t>
  </si>
  <si>
    <t>11332</t>
  </si>
  <si>
    <t>ODSTRANĚNÍ PODKLADŮ ZPEVNĚNÝCH PLOCH Z KAMENIVA NESTMELENÉHO</t>
  </si>
  <si>
    <t>(40*0,5*0,45)+(65*0,25)</t>
  </si>
  <si>
    <t>11352</t>
  </si>
  <si>
    <t>ODSTRANĚNÍ CHODNÍKOVÝCH OBRUBNÍKŮ BETONOVÝCH</t>
  </si>
  <si>
    <t>12373</t>
  </si>
  <si>
    <t>ODKOP PRO SPOD STAVBU SILNIC A ŽELEZNIC TŘ. I</t>
  </si>
  <si>
    <t>(4*32)+(6*20)+(23*5)+(16*5)+(16*35)+(22*18)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</si>
  <si>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</si>
  <si>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8*1,2*0,8, Výkop rýhy pro kanalizaci DN200 (výtok z líniového žlabu)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</si>
  <si>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</si>
  <si>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130+(260*0,4)+(22*15)+(130*12), násyp + výměna zemi pláně tl. 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</si>
  <si>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</si>
  <si>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Bastl, Zpětný zásyp pod betonovou spádovou vrstvou</t>
  </si>
  <si>
    <t>0,8*25=20,000 [A]</t>
  </si>
  <si>
    <t>8*0,7*0,8, zásyp rýhy po kanalizaci DN200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</si>
  <si>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</si>
  <si>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8*0,5*0,8,Obsyp kanalizace DN200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</si>
  <si>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</si>
  <si>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17980</t>
  </si>
  <si>
    <t>NÁSYPY Z ARMOVANÝCH ZEMIN Z NAKUPOVANÝCH MATERÁLŮ</t>
  </si>
  <si>
    <t>Bastl</t>
  </si>
  <si>
    <t>3,7*3,9 + 6,7*5,6 + 7,5*3,2 + 9,5*3 + 11,2*3,5 + 12,8*3,9 + 13,1*4,9=257,760 [A]</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</si>
  <si>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</si>
  <si>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Bastl, Přehutnění základové spáry</t>
  </si>
  <si>
    <t>120=120,000 [A]</t>
  </si>
  <si>
    <t>320+(33*7)+80</t>
  </si>
  <si>
    <t>18216</t>
  </si>
  <si>
    <t>ÚPRAVA POVRCHŮ SROVNÁNÍM ÚZEMÍ V TL DO 0,75M</t>
  </si>
  <si>
    <t>30+250+185+130+170</t>
  </si>
  <si>
    <t>položka zahrnuje:         
nutné přemístění ornice z dočasných skládek vzdálených do 50m         
rozprostření ornice v předepsané tloušťce ve svahu přes 1:5</t>
  </si>
  <si>
    <t>Zahrnuje pokosení se shrabáním, naložení shrabků na dopravní prostředek, s odvozem a se složením, to vše bez ohledu na sklon terénu         
zahrnuje nutné zalití a hnojení</t>
  </si>
  <si>
    <t>(30+250+185+130+170)*0,1</t>
  </si>
  <si>
    <t>Bastl, Základové pásy z betonu C25/30 XC2, XF1, XA1</t>
  </si>
  <si>
    <t>34=34,000 [A]</t>
  </si>
  <si>
    <t>1,07111=1,071 [A]</t>
  </si>
  <si>
    <t>3,3+3,3+4,5+2,75+3,4+3,4=20,650 [A]</t>
  </si>
  <si>
    <t>441,98+428,21+582,10+453,02+439,6+359,97=2 704,880 [A]  
A/1000=2,705 [B]</t>
  </si>
  <si>
    <t>Bastl, dil. celek č.1 a č.2</t>
  </si>
  <si>
    <t>45+35=80,000 [A]</t>
  </si>
  <si>
    <t>32813</t>
  </si>
  <si>
    <t>OPĚRNÝ SYSTÉM S LÍCEM Z BETON TVAROVEK VÝŠ 4M - 6M</t>
  </si>
  <si>
    <t>Bastl, dil. celek č.3</t>
  </si>
  <si>
    <t>7*3,25+11*3,65=62,900 [A]</t>
  </si>
  <si>
    <t>Bastl, Zábradlí A (osazeno na ž.b. římsách)</t>
  </si>
  <si>
    <t>Zábradlí na ŽB římsách  
2484,52+56,1=2 540,620 [A]</t>
  </si>
  <si>
    <t>VODOROVNÉ KONSTRUKCE</t>
  </si>
  <si>
    <t>Bastl, Podkladní beton pod základy C16/20 X0, tl. 50 mm</t>
  </si>
  <si>
    <t>3,5=3,500 [A]</t>
  </si>
  <si>
    <t>Bastl, Prolití tvarovek betonem - horní tři řady</t>
  </si>
  <si>
    <t>0,21m3/m * (19,35+19,35+6,7+10,5)=11,739 [A]</t>
  </si>
  <si>
    <t>Bastl, Spádový beton pro odtok vody do drenáže</t>
  </si>
  <si>
    <t>7*0,06+18*0,15=3,120 [A]</t>
  </si>
  <si>
    <t>Kamenná dlažba</t>
  </si>
  <si>
    <t>(20+30)*0,25, kamenná dlažba tloušťky 0,25 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</si>
  <si>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</si>
  <si>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</si>
  <si>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360, separační geotextílie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</si>
  <si>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</si>
  <si>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561103</t>
  </si>
  <si>
    <t>PODKLADNÍ BETON TŘ. III</t>
  </si>
  <si>
    <t>20+30, podkladní beton pod kamennou dlažbu tl. 150 mm</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</si>
  <si>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</si>
  <si>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chodník</t>
  </si>
  <si>
    <t>45+115+70+30+(3*18), ŠD 0-63</t>
  </si>
  <si>
    <t>- dodání kameniva předepsané kvality a zrnitosti        
- rozprostření a zhutnění vrstvy v předepsané tloušťce        
- zřízení vrstvy bez rozlišení šířky, pokládání vrstvy po etapách        
- nezahrnuje postřiky, nátěry</t>
  </si>
  <si>
    <t>56340</t>
  </si>
  <si>
    <t>VOZOVKOVÉ VRSTVY ZE ŠTĚRKOPÍSKU</t>
  </si>
  <si>
    <t>doplnění k násypu</t>
  </si>
  <si>
    <t>140*1,7, mezi komunikaci a novým zesíleným násypem</t>
  </si>
  <si>
    <t>((80*2))*0,35</t>
  </si>
  <si>
    <t>dodání kameniva předepsané kvality a zrnitosti         
- rozprostření a zhutnění vrstvy v předepsané tloušťce         
- zřízení vrstvy bez rozlišení šířky, pokládání vrstvy po etapách</t>
  </si>
  <si>
    <t>0,4+0,4+0,45+0,4, Lemovací pás při reliefní dlažbě</t>
  </si>
  <si>
    <t>45+115+70+30, ZÁMKOVÁ DLAŽBA TL. 60 mm + DRCENÉ KAMENIVO 4-8, 40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</si>
  <si>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</si>
  <si>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(7*0,8)+(4*1,5*0,8), barva červená, slepecká s výstupky</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</si>
  <si>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</si>
  <si>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R561101A</t>
  </si>
  <si>
    <t>TERÉNNÍ BETONOVÉ SCHODY, KOMPLET, BET. TŘ. I</t>
  </si>
  <si>
    <t>0,7*1,8 , terénní schody, komletně. (2720 x 1,15 _ 3128)</t>
  </si>
  <si>
    <t>Položka obsahuje kompletné (dodávka a montáž) zhotovení terénních schodů včetně : - Schodišťová konstrukce a rampa ze ŽB tř. C 30/37, Výztuž schodišťové konstrukce a rampy betonářskou ocelí 10 216 , Zřízení bednění podest schodišť a ramp přímočarých v do 4 m, Odstranění bednění podest schodišť a ramp přímočarých v do 4 m, Přesun hmot pro budovy zděné v do 6 m.      
- očištění podkladu      
- uložení směsi dle předepsaného technologického předpisu a zhutnění vrstvy v předepsané tloušťce</t>
  </si>
  <si>
    <t>R561101B</t>
  </si>
  <si>
    <t>UKONČENÍ LOMOVÉHO KAMENE BET. ZÁKLADEM, BET. TŘ. II</t>
  </si>
  <si>
    <t>(3+19)*0,5*1,2, UKONČENÍ KOMOVÉHO KAMENE PŘI VTOKU A VÝTOKU Z PROPUSTKU ( 2720 x 1,15 _ 3128)</t>
  </si>
  <si>
    <t>Bastl, spádový beton a ŽB římsy</t>
  </si>
  <si>
    <t>Spádový beton  
7*0,8+18*2,5=50,600 [A]  
ŽB římsy  
(15+02,20)*2 + (0,2*10+10,5) + (0,2*7+7,35)=55,650 [B]  
Celkem  
A+B=106,250 [C]</t>
  </si>
  <si>
    <t>Bastl, spádový beton a ŽB římsy + obalení obsypu drenáže geotextílií</t>
  </si>
  <si>
    <t>Spádový beton  
7*0,8+18*2,5=50,600 [A]  
ŽB římsy  
(15+02,20)*2 + (0,2*10+10,5) + (0,2*7+7,35)=55,650 [B]  
Geotextílie okolo obsypu drenáže  
30*2=60,000 [C]  
Celkem  
A+B+C=166,250 [D]</t>
  </si>
  <si>
    <t>82434</t>
  </si>
  <si>
    <t>POTRUBÍ Z TRUB ŽELEZOBETON DN DO 200MM</t>
  </si>
  <si>
    <t>8, kanalizace z líniového žlábu do příkopu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</si>
  <si>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</si>
  <si>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82446</t>
  </si>
  <si>
    <t>POTRUBÍ Z TRUB ŽELEZOBETONOVÝCH DN DO 400MM</t>
  </si>
  <si>
    <t>16, zatrubnění příkopu DN400, komplet včetně vtoku a výtoku</t>
  </si>
  <si>
    <t>Bastl, Potrubí pro vyústění rubové drenáže do příkopu</t>
  </si>
  <si>
    <t>3=3,000 [A]</t>
  </si>
  <si>
    <t>Bastl, Rubová drenáž</t>
  </si>
  <si>
    <t>liniový žlab</t>
  </si>
  <si>
    <t>39 komplet, žláb je částečně v oblouku s poloměrem R = 9.786 m, výtok do příkopu přes kanalizační potrubí</t>
  </si>
  <si>
    <t>položka zahrnuje dodávku a osazení předepsaného dílce včetně mříže    
nezahrnuje předepsané podkladní konstrukce</t>
  </si>
  <si>
    <t>899641</t>
  </si>
  <si>
    <t>TLAKOVÉ ZKOUŠKY POTRUBÍ DN DO 200MM</t>
  </si>
  <si>
    <t>16, zatrubnění</t>
  </si>
  <si>
    <t>899642</t>
  </si>
  <si>
    <t>ZKOUŠKA VODOTĚSNOSTI POTRUBÍ DN DO 200MM</t>
  </si>
  <si>
    <t>9111A3</t>
  </si>
  <si>
    <t>ZÁBRADLÍ SILNIČNÍ S VODOR MADLY - DEMONTÁŽ S PŘESUNEM</t>
  </si>
  <si>
    <t>60, demolice zábradlí</t>
  </si>
  <si>
    <t>položka zahrnuje:       
- demontáž a odstranění zařízení       
- jeho odvoz na předepsané místo, do 30 km</t>
  </si>
  <si>
    <t>9111B1</t>
  </si>
  <si>
    <t>ZÁBRADLÍ SILNIČNÍ SE SVISLOU VÝPLNÍ - DODÁVKA A MONTÁŽ</t>
  </si>
  <si>
    <t>Zábradlí B (osazení do ž.b. patek)</t>
  </si>
  <si>
    <t>11,859+15,409 zábradlí do betonové patky, před ž.b. římsami</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</si>
  <si>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</si>
  <si>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914161</t>
  </si>
  <si>
    <t>DOPRAVNÍ ZNAČKY ZÁKLADNÍ VELIKOSTI HLINÍKOVÉ FÓLIE TŘ 1 - DODÁVKA A MONTÁŽ</t>
  </si>
  <si>
    <t>2, podjezdní výška</t>
  </si>
  <si>
    <t>položka zahrnuje:       
- dodávku a montáž značek v požadovaném provedení</t>
  </si>
  <si>
    <t>(85+30)*2</t>
  </si>
  <si>
    <t>Položka zahrnuje:      
dodání a pokládku betonových obrubníků o rozměrech předepsaných zadávací dokumentací      
betonové lože i boční betonovou opěrku.</t>
  </si>
  <si>
    <t>96611</t>
  </si>
  <si>
    <t>BOURÁNÍ KONSTRUKCÍ Z BETONOVÝCH DÍLCŮ</t>
  </si>
  <si>
    <t>(9*3)Demolice betonových častí (uliční vpustě, schody, bet. části)</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</si>
  <si>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</si>
  <si>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R00002</t>
  </si>
  <si>
    <t>VZORKOVÁNÍ A ZKOUŠENÍ STÁVAJÍCÍCH ASFALTOVÝCH SMĚSÍ (DLE VYHLÁŠKY č. 130/2019 Sb.)</t>
  </si>
  <si>
    <t>1, zkouška obsahu dehtu v asfaltobetonových změsích.(50 000 x 1,15 _ 57 500)</t>
  </si>
  <si>
    <t>(9+1399+16,3+7,68) = 1431,98 m3 - 2863,96 ton</t>
  </si>
  <si>
    <t>5 m3 - 11,5 ton</t>
  </si>
  <si>
    <t>(39,2+6,5) = 45,7m3 - 118,82 ton</t>
  </si>
  <si>
    <t>Evidenční položka         
N odpad: nebezpečné látky:dehet (třída vyluhovatelnosti překračuje I, a II. třídu a nepřekračuje III. třídu dle vyhlášky 273/2021 Sb.)         
Způsob likvidace: skládka S-NO, spalovna N odpadu</t>
  </si>
  <si>
    <t>11,5*0,15= 1,725 ton</t>
  </si>
  <si>
    <t>Evidenční položka         
Druhotná surovina - výkup</t>
  </si>
  <si>
    <t>300 m3 - 0,3 ton</t>
  </si>
  <si>
    <t xml:space="preserve">  SO 02-50-02</t>
  </si>
  <si>
    <t>T.ú. Vlkov u Tišnova - Křižanov, úprava účelové komunikace v km 52,4 - 52,9</t>
  </si>
  <si>
    <t>SO 02-50-02</t>
  </si>
  <si>
    <t>2050*0,9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</si>
  <si>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</si>
  <si>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2*4*4*2, horská vpusť</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</si>
  <si>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</si>
  <si>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2050*0,25+(2050*0,5)</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</si>
  <si>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</si>
  <si>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(2*4*4*2)+((5+2+4)*0,8*1,2),  horská vpusť+kanalizace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</si>
  <si>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</si>
  <si>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((5+2+4)*0,8*0,8),Obsyp kanalizace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</si>
  <si>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</si>
  <si>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2050</t>
  </si>
  <si>
    <t>400*3</t>
  </si>
  <si>
    <t>položka zahrnuje:       
nutné přemístění ornice z dočasných skládek vzdálených do 50m       
rozprostření ornice v předepsané tloušťce ve svahu přes 1:5</t>
  </si>
  <si>
    <t>Zahrnuje pokosení se shrabáním, naložení shrabků na dopravní prostředek, s odvozem a se složením, to vše bez ohledu na sklon terénu       
zahrnuje nutné zalití a hnojení</t>
  </si>
  <si>
    <t>400*3*0,1</t>
  </si>
  <si>
    <t>23217A</t>
  </si>
  <si>
    <t>ŠTĚTOVÉ STĚNY BERANĚNÉ Z KOVOVÝCH DÍLCŮ DOČASNÉ (PLOCHA)</t>
  </si>
  <si>
    <t>140 pažení pro horské vpustě a uliční vpusť</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</si>
  <si>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</si>
  <si>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</si>
  <si>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</si>
  <si>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odstranění stěn včetně odvozu a uložení na skládku</t>
  </si>
  <si>
    <t>1450, PMH penetračný makadam</t>
  </si>
  <si>
    <t>400*2*0,35</t>
  </si>
  <si>
    <t>dodání kameniva předepsané kvality a zrnitosti       
- rozprostření a zhutnění vrstvy v předepsané tloušťce       
- zřízení vrstvy bez rozlišení šířky, pokládání vrstvy po etapách</t>
  </si>
  <si>
    <t>1400</t>
  </si>
  <si>
    <t>- dodání všech předepsaných materiálů pro nátěry v předepsaném množství  
- provedení dle předepsaného technologického předpisu  
- zřízení vrstvy bez rozlišení šířky, pokládání vrstvy po etapách  
- úpravu napojení, ukončení</t>
  </si>
  <si>
    <t>R58212</t>
  </si>
  <si>
    <t>DLÁŽDĚNÉ KRYTY Z VELKÝCH KOSTEK DO LOŽE Z PODKLADNÍHO BETONU</t>
  </si>
  <si>
    <t>23*0,7 ,pojízdní rigol, žulová kostka velká 120 x 120 mm do podkladního betonu tl. 250 mm (1 880 x 1,15 _ 2162)</t>
  </si>
  <si>
    <t>87134</t>
  </si>
  <si>
    <t>POTRUBÍ Z TRUB PLASTOVÝCH TLAKOVÝCH HRDLOVÝCH DN DO 200MM</t>
  </si>
  <si>
    <t>5+2+4, kanalizace DN 200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</si>
  <si>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</si>
  <si>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894471</t>
  </si>
  <si>
    <t>ŠACHTY KANAL ZE ŽELEZOBET VČET VÝZT NA POTRUBÍ DN DO 1000MM</t>
  </si>
  <si>
    <t>1, pojízdní poklopy na zatížení D400 + obnetonovaní,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</si>
  <si>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</si>
  <si>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89721</t>
  </si>
  <si>
    <t>VPUSŤ KANALIZAČNÍ HORSKÁ KOMPLETNÍ MONOLITICKÁ BETONOVÁ</t>
  </si>
  <si>
    <t>2 kus, horská vpusť  - komplet, pojízdní ocelová mříž zatížení D400</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</si>
  <si>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</si>
  <si>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123+275 příkopová žlabovka š = 607 mm, + podkladní beton</t>
  </si>
  <si>
    <t>R465512</t>
  </si>
  <si>
    <t>LOMOVÝ KAMEN</t>
  </si>
  <si>
    <t>cca do 1 m3, Lomový kámen do uliční vpusti (5 280 x 1,15 _ 6072)</t>
  </si>
  <si>
    <t>Kompletní zhotovení</t>
  </si>
  <si>
    <t>1845+64 m3 - 3818 ton</t>
  </si>
  <si>
    <t xml:space="preserve">  SO 02-50-03</t>
  </si>
  <si>
    <t>T.ú. Vlkov u Tišnova - Křižanov, účelová komunikace</t>
  </si>
  <si>
    <t>SO 02-50-03</t>
  </si>
  <si>
    <t>30*0,25</t>
  </si>
  <si>
    <t>(10*3*0,45)</t>
  </si>
  <si>
    <t>190+(8*17)+(12*25)+(10*6)</t>
  </si>
  <si>
    <t>5*0,8*1,5, Výkop rýh pro trativody</t>
  </si>
  <si>
    <t>190+(280*0,25)</t>
  </si>
  <si>
    <t>5*0,8*1, zásyp rýh, zásyp jám</t>
  </si>
  <si>
    <t>5*0,8*0,5,Obsyp trativodů a kanalizačních přípojek</t>
  </si>
  <si>
    <t>320</t>
  </si>
  <si>
    <t>260</t>
  </si>
  <si>
    <t>260*0,1</t>
  </si>
  <si>
    <t>500+50 separační geotextílie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</si>
  <si>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</si>
  <si>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56313</t>
  </si>
  <si>
    <t>VOZOVKOVÉ VRSTVY Z MECHANICKY ZPEVNĚNÉHO KAMENIVA TL. DO 150MM</t>
  </si>
  <si>
    <t>320+40</t>
  </si>
  <si>
    <t>- dodání kameniva předepsané kvality a zrnitosti       
- rozprostření a zhutnění vrstvy v předepsané tloušťce       
- zřízení vrstvy bez rozlišení šířky, pokládání vrstvy po etapách       
- nezahrnuje postřiky, nátěry</t>
  </si>
  <si>
    <t>410+40</t>
  </si>
  <si>
    <t>((75*2)+(40))*0,35</t>
  </si>
  <si>
    <t>572211</t>
  </si>
  <si>
    <t>SPOJOVACÍ POSTŘIK Z ASFALTU DO 0,5KG/M2</t>
  </si>
  <si>
    <t>280+30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</si>
  <si>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</si>
  <si>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572221</t>
  </si>
  <si>
    <t>SPOJOVACÍ POSTŘIK Z ASFALTU DO 1,0KG/M2</t>
  </si>
  <si>
    <t>574B33</t>
  </si>
  <si>
    <t>ASFALTOVÝ BETON PRO OBRUSNÉ VRSTVY MODIFIK ACO 11 TL. 40MM</t>
  </si>
  <si>
    <t>280+30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</si>
  <si>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</si>
  <si>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574F56</t>
  </si>
  <si>
    <t>ASFALTOVÝ BETON PRO PODKLADNÍ VRSTVY MODIFIK ACP 16+, 16S TL. 60MM</t>
  </si>
  <si>
    <t>5, kanalizační přípojky, výtok do zatrubnění</t>
  </si>
  <si>
    <t>897543</t>
  </si>
  <si>
    <t>VPUSŤ ODVOD ŽLABŮ Z POLYMERBETONU SV. ŠÍŘKY DO 200MM</t>
  </si>
  <si>
    <t>5, osazení žlábu komplet</t>
  </si>
  <si>
    <t>položka zahrnuje dodávku a osazení předepsaného dílce včetně mříže, komplet.     
zahrnuje předepsané podkladní konstrukce</t>
  </si>
  <si>
    <t>5 , kanalizační přípojky</t>
  </si>
  <si>
    <t>917224</t>
  </si>
  <si>
    <t>SILNIČNÍ A CHODNÍKOVÉ OBRUBY Z BETONOVÝCH OBRUBNÍKŮ ŠÍŘ 150MM</t>
  </si>
  <si>
    <t>135+40</t>
  </si>
  <si>
    <t>Položka zahrnuje:     
dodání a pokládku betonových obrubníků o rozměrech předepsaných zadávací dokumentací     
betonové lože i boční betonovou opěrku.</t>
  </si>
  <si>
    <t>919114</t>
  </si>
  <si>
    <t>ŘEZÁNÍ ASFALTOVÉHO KRYTU VOZOVEK TL DO 200MM</t>
  </si>
  <si>
    <t>5+40</t>
  </si>
  <si>
    <t>(40*0,35*0,35)Demolice betonových častí (silniční obruby)</t>
  </si>
  <si>
    <t>13,5+686+6 = 705,5 m3 - 1411 ton</t>
  </si>
  <si>
    <t>7,5 m3 = 17,25 ton</t>
  </si>
  <si>
    <t>4,9 m3 - 12,74 ton</t>
  </si>
  <si>
    <t>2,5875 ton</t>
  </si>
  <si>
    <t>D.2.1.9</t>
  </si>
  <si>
    <t>Kabelovody, kolektory</t>
  </si>
  <si>
    <t xml:space="preserve">  SO 02-60-01</t>
  </si>
  <si>
    <t>Vlkov u Tišnova - Křižanov - kabelovod zast. Osová Bítýška</t>
  </si>
  <si>
    <t>SO 02-60-01</t>
  </si>
  <si>
    <t>121151103</t>
  </si>
  <si>
    <t>Sejmutí ornice plochy do 100 m2 tl vrstvy do 200 mm strojně</t>
  </si>
  <si>
    <t>CS ÚRS 2021 02</t>
  </si>
  <si>
    <t>17,0*0,8 "délka * šířka 
Součet 13,6</t>
  </si>
  <si>
    <t>131551102</t>
  </si>
  <si>
    <t>Hloubení jam nezapažených v hornině třídy těžitelnosti III skupiny 6 objem do 50 m3 strojně</t>
  </si>
  <si>
    <t>(2,4*2,4*2,38)*2 "žb šachta 
(0,99*1,295*1,22)*2 "plastová šachta 
Součet 30,546</t>
  </si>
  <si>
    <t>132551102</t>
  </si>
  <si>
    <t>Hloubení rýh nezapažených š do 800 mm v hornině třídy těžitelnosti III skupiny 6 objem do 50 m3 strojně</t>
  </si>
  <si>
    <t>0,9*0,8*(2,8+2,8) "hloubka * šířka * délky 
1,145*0,8*(3,3) "hloubka * šířka * délky 
1,99*0,8*(4,2) "hloubka * šířka * délky 
1,15*0,8*(11,8) "hloubka * šířka * délky 
Součet 24,597</t>
  </si>
  <si>
    <t>151101102</t>
  </si>
  <si>
    <t>Zřízení příložného pažení a rozepření stěn rýh hl přes 2 do 4 m</t>
  </si>
  <si>
    <t>CS ÚRS 2023 01</t>
  </si>
  <si>
    <t>pažení šachet 
(1,99*2)+(2,295*2)*1,22*2 
(3,4*2)+(3,4*2)*2,38*2 
Součet 54,348</t>
  </si>
  <si>
    <t>151101112</t>
  </si>
  <si>
    <t>Odstranění příložného pažení a rozepření stěn rýh hl přes 2 do 4 m</t>
  </si>
  <si>
    <t>167151103</t>
  </si>
  <si>
    <t>Nakládání výkopku z hornin třídy těžitelnosti III skupiny 6 a 7 do 100 m3</t>
  </si>
  <si>
    <t>(24,597-13,117) "výkop - zpětný zásyp 
Součet 11,48</t>
  </si>
  <si>
    <t>174151101</t>
  </si>
  <si>
    <t>Zásyp jam, šachet rýh nebo kolem objektů sypaninou se zhutněním</t>
  </si>
  <si>
    <t>(2,8+2,8+3,3+4,2+11,8)*0,1*0,8 "délky * tlouška * šířka násypu (štěrkopísek) 
((2,8+2,8+3,3+4,2+11,8)*0,5*0,8)-((2,8+2,8+3,3+4,2+11,8)*0,4*0,4)"délky * tlouška * šířka násypu (štěrkodrť) 
(2,8+2,8)*0,3*0,8 "zpětný zásyp a1 
3,3*0,545*0,8 "zpětný zásyp b1 
4,2*1,39*0,8 "zpětný zásyp c2 
11,8*0,6*0,8 "zpětný zásyp d1 a d2 
Součet 21,085</t>
  </si>
  <si>
    <t>58337331</t>
  </si>
  <si>
    <t>štěrkopísek frakce 0/22</t>
  </si>
  <si>
    <t>2*1,992 "2 tuny na 1 m3 
Součet 3,984</t>
  </si>
  <si>
    <t>58344121</t>
  </si>
  <si>
    <t>štěrkodrť frakce 0/8</t>
  </si>
  <si>
    <t>5,976*1,4 "objem * hmotnost 
Součet 8,366</t>
  </si>
  <si>
    <t>273313511</t>
  </si>
  <si>
    <t>Základové desky z betonu tř. C 12/15</t>
  </si>
  <si>
    <t>podkladní beton 
(0,99+0,15)*(1,295+0,15)*0,15*2 
(2,4+0,15)*(2,4+0,15)*0,15*2 
Součet 2,445</t>
  </si>
  <si>
    <t>279321211</t>
  </si>
  <si>
    <t>Základová zeď ze ŽB bez zvýšených nároků na prostředí tř. C 12/15 bez výztuže</t>
  </si>
  <si>
    <t>Obetonování plastových šachet 
(0,99*2+1,295*2)*0,15*1,22*2 
Součet 1,673</t>
  </si>
  <si>
    <t>279351121</t>
  </si>
  <si>
    <t>Zřízení oboustranného bednění základových zdí</t>
  </si>
  <si>
    <t>Obetonování plastových šachet 
(0,99*2+1,295*2)*1,22*2 
Součet 11,151</t>
  </si>
  <si>
    <t>279351122</t>
  </si>
  <si>
    <t>Odstranění oboustranného bednění základových zdí</t>
  </si>
  <si>
    <t>279362021</t>
  </si>
  <si>
    <t>Výztuž základových zdí nosných svařovanými sítěmi Kari</t>
  </si>
  <si>
    <t>1,673*0,15 
Součet 0,251</t>
  </si>
  <si>
    <t>R220182001</t>
  </si>
  <si>
    <t>Osazení 9-ti komorového multikanálu do výkopu (včetně dovozu)</t>
  </si>
  <si>
    <t>29,65*1,2 "délka * rezerva 
Součet 35,58</t>
  </si>
  <si>
    <t>R28613822</t>
  </si>
  <si>
    <t>9-ti komorový multikanál 385x385 mm</t>
  </si>
  <si>
    <t>R28614240</t>
  </si>
  <si>
    <t>Plastová šachta 990x1295, hl. 1220 mm</t>
  </si>
  <si>
    <t>2 
Součet 2</t>
  </si>
  <si>
    <t>R59224000</t>
  </si>
  <si>
    <t>Železobetonová prefabrikovaná šachta s poklopem 2400x2400, hl. 2380 mm</t>
  </si>
  <si>
    <t>R893215121</t>
  </si>
  <si>
    <t>Osazení železobetonové prefabrikované šachty s poklopem 2400x2400, hl. 2380 mm (včetně dovozu)</t>
  </si>
  <si>
    <t>R893225111</t>
  </si>
  <si>
    <t>Osazení plastové šachty 990x1295, hl. 1220 mm (včetně dovozu)</t>
  </si>
  <si>
    <t>POPLATKY ZA LIKVIDACI ODPADŮ NEKONTAMINOVANÝCH - 17 05 04 VYTĚŽENÉ ZEMINY A HORNINY - I. TŘÍDA TĚŽITELNOSTI VČETNĚ DOPRAVY</t>
  </si>
  <si>
    <t>(24,597-13,117)*1,7 "hloubení rýh (m3) - zpětný násyp (m3) * objemová hmotnost 
30,546*1,7 "hloubení jám * objemová hmotnost 
Součet 71,444</t>
  </si>
  <si>
    <t>998017001</t>
  </si>
  <si>
    <t>Přesun hmot s omezením mechanizace pro budovy v do 6 m</t>
  </si>
  <si>
    <t xml:space="preserve">  SO 02-60-02</t>
  </si>
  <si>
    <t>Vlkov u Tišnova - Křižanov - kabelovod zast. Ořechov</t>
  </si>
  <si>
    <t>SO 02-60-02</t>
  </si>
  <si>
    <t>32,0*0,8 "délka * šířka 
Součet 25,6</t>
  </si>
  <si>
    <t>1,4*0,8*(27) "hloubka * šířka * délky 
1,44*0,8*(2,0) "hloubka * šířka * délky 
1,94*0,8*(2,7) "hloubka * šířka * délky 
1,15*0,8*(11,5) "hloubka * šířka * délky 
Součet 47,314</t>
  </si>
  <si>
    <t>pažení šachet 
(1,99*2)+(2,295*2)*1,92*2 
(3,4*2)+(3,4*2)*2,38*2 
Součet 60,774</t>
  </si>
  <si>
    <t>(47,314-16,238) "výkop - zpětný zásyp 
Součet 31,076</t>
  </si>
  <si>
    <t>(27,0+2,0+2,7+11,5)*0,1*0,8 "délky * tlouška * šířka násypu (štěrkopísek) 
((27,0)*1,0*0,8)-((27,0)*1,0*0,4)"délky * tlouška * šířka násypu (štěrkodrť) 
((2,0+2,7+11,5)*0,5*0,8)-((2,0+2,7+11,5)*0,5*0,4)"délky * tlouška * šířka násypu (štěrkodrť) 
(27,0)*0,3*0,8 "zpětný zásyp a1 
(5,0)*0,84*0,8 "zpětný zásyp a2 
2,0*0,84*0,8 "zpětný zásyp b1 
2,7*1,34*0,8 "zpětný zásyp c1 
11,5*0,6*0,8 "zpětný zásyp d1 a d2 
Součet 37,094</t>
  </si>
  <si>
    <t>2*3,456 "2 tuny na 1 m3 
Součet 6,912</t>
  </si>
  <si>
    <t>10,800*1,4 "objem * hmotnost 
Součet 15,12</t>
  </si>
  <si>
    <t>Obetonování plastových šachet 
(0,99*2+1,295*2)*0,15*1,92*2 
Součet 2,632</t>
  </si>
  <si>
    <t>Obetonování plastových šachet 
(0,99*2+1,295*2)*1,92*2 
Součet 17,549</t>
  </si>
  <si>
    <t>2,632*0,15 
Součet 0,395</t>
  </si>
  <si>
    <t>(27*2)+2+2,7+11,5*1,2 "délka * rezerva 
Součet 72,5</t>
  </si>
  <si>
    <t>Plastová šachta 990x1295, hl. 1220 - 1920  mm</t>
  </si>
  <si>
    <t>Osazení plastové šachty 990x1295, hl. 1420 - 1920 mm (včetně dovozu)</t>
  </si>
  <si>
    <t>(47,314-16,238)*1,7 "hloubení rýh (m3) - zpětný násyp (m3) * objemová hmotnost 
30,546*1,7 "hloubení jám * objemová hmotnost 
Součet 104,757</t>
  </si>
  <si>
    <t>D.2.2.1</t>
  </si>
  <si>
    <t>Pozemní objekty budov</t>
  </si>
  <si>
    <t xml:space="preserve">  SO 02-71-01</t>
  </si>
  <si>
    <t>Vlkov u Tišnova - Křižanov - stavební úpravy budovy zast. Osová Bítýška</t>
  </si>
  <si>
    <t>SO 02-71-01</t>
  </si>
  <si>
    <t>122151103</t>
  </si>
  <si>
    <t>Odkopávky a prokopávky nezapažené v hornině třídy těžitelnosti I, skupiny 1 a 2 objem do 100 m3 strojně</t>
  </si>
  <si>
    <t>CS ÚRS 2020 01</t>
  </si>
  <si>
    <t>(8,5*6,5*1,76)*1,2 
Součet 116,688</t>
  </si>
  <si>
    <t>167151101</t>
  </si>
  <si>
    <t>Nakládání výkopku z hornin třídy těžitelnosti I, skupiny 1 až 3 do 100 m3</t>
  </si>
  <si>
    <t>171151103</t>
  </si>
  <si>
    <t>Uložení sypaniny z hornin soudržných do násypů zhutněných</t>
  </si>
  <si>
    <t>((8,5*6,5*1,76)-(6,44*4,4*1,76))*1,2 
Součet 56,842</t>
  </si>
  <si>
    <t>Podsyp pod základové konstrukce se zhutněním z hrubého kameniva frakce 16 až 32 mm</t>
  </si>
  <si>
    <t>(7,08*5,08*0,3)*1,2 
Součet 12,948</t>
  </si>
  <si>
    <t>(6,6*4,6*0,05)*1,2 
Součet 1,822</t>
  </si>
  <si>
    <t>273313711</t>
  </si>
  <si>
    <t>Základové desky z betonu tř. C 20/25</t>
  </si>
  <si>
    <t>(6,6*4,6*0,2)*1,2 
Součet 7,286</t>
  </si>
  <si>
    <t>273351122</t>
  </si>
  <si>
    <t>Odstranění bednění základových desek</t>
  </si>
  <si>
    <t>(((6,6*0,25)*2)+((4,6*0,25)*2))*1,2 
Součet 6,72</t>
  </si>
  <si>
    <t>273362021</t>
  </si>
  <si>
    <t>Výztuž základových desek svařovanými sítěmi Kari</t>
  </si>
  <si>
    <t>(4,948*0,2)*1,2 
Součet 1,188</t>
  </si>
  <si>
    <t>460080202</t>
  </si>
  <si>
    <t>Zřízení zabudovaného bednění základových konstrukcí</t>
  </si>
  <si>
    <t>58344171</t>
  </si>
  <si>
    <t>štěrkodrť frakce 0/32</t>
  </si>
  <si>
    <t>12,948*2,64 
Součet 34,183</t>
  </si>
  <si>
    <t>58932312</t>
  </si>
  <si>
    <t>beton C 12/15 kamenivo frakce 0/16</t>
  </si>
  <si>
    <t>58932910</t>
  </si>
  <si>
    <t>beton C 20/25 X0XC2 kamenivo frakce 0/22</t>
  </si>
  <si>
    <t>59010100</t>
  </si>
  <si>
    <t>deska bednící štěpkocementová jednovrstvá tl 25mm</t>
  </si>
  <si>
    <t>RHU.12563241005</t>
  </si>
  <si>
    <t>kari síť RM 100 (100 x 100mm)</t>
  </si>
  <si>
    <t>6,6*33 první směr 
4,6*6 druhý směr 
(217,8+27,6)*2 
Součet 490,8</t>
  </si>
  <si>
    <t>RHU.12563441007</t>
  </si>
  <si>
    <t>spojka kari sítě</t>
  </si>
  <si>
    <t>396 
Součet 396</t>
  </si>
  <si>
    <t>R389361001</t>
  </si>
  <si>
    <t>Technologický prefabrikovaný objekt 6,48x4,48m</t>
  </si>
  <si>
    <t>1 
Součet 1</t>
  </si>
  <si>
    <t>59246003</t>
  </si>
  <si>
    <t>dlažba plošná betonová terasová hladká 500x500x50mm</t>
  </si>
  <si>
    <t>18,57 * 1,02 ' Přepočtené koeficientem množství</t>
  </si>
  <si>
    <t>636311122</t>
  </si>
  <si>
    <t>Kladení dlažby z betonových dlaždic 50x50 cm na sucho na terče z umělé hmoty do výšky přes 50 do 70 mm</t>
  </si>
  <si>
    <t>47,6-29,03 "plocha celk. - plocha desky 
Součet 18,57</t>
  </si>
  <si>
    <t>24551040</t>
  </si>
  <si>
    <t>stěrka hydroizolační dvousložková cemento-polymerová pod dlažbu</t>
  </si>
  <si>
    <t>1,5*(34,836+107,320) 
Součet 213,234</t>
  </si>
  <si>
    <t>711111051</t>
  </si>
  <si>
    <t>Provedení izolace proti zemní vlhkosti vodorovné za studena 2x nátěr tekutou elastickou hydroizolací</t>
  </si>
  <si>
    <t>29,03*1,2 
Součet 34,836</t>
  </si>
  <si>
    <t>711112051</t>
  </si>
  <si>
    <t>Provedení izolace proti zemní vlhkosti svislé za studena 2x nátěr tekutou elastickou hydroizolací</t>
  </si>
  <si>
    <t>(21,92*4,08)*1,2 
Součet 107,32</t>
  </si>
  <si>
    <t>2,68*(116,688-56,842) 
Součet 160,387</t>
  </si>
  <si>
    <t xml:space="preserve">  SO 02-71-01.3.1</t>
  </si>
  <si>
    <t>Vlkov u Tišnova - Křižanov, stavební úpravy budovy žst. Osová Bítýška-vzduchotechnika a vytápění, ch</t>
  </si>
  <si>
    <t>SO 02-71-01.3.1</t>
  </si>
  <si>
    <t>Zař.č.1 Odvětrání rozvodny NN</t>
  </si>
  <si>
    <t>R  1.01</t>
  </si>
  <si>
    <t>Axiální ventilátor stěnový, na straně sání je v dodávce ocelová ochranná mřížka, průměr 200mm, průtok 530m3/h, 19W, otáčky 1345min-1, včetně regulátoru otáček</t>
  </si>
  <si>
    <t>Položka obsahuje všechny náklady na montáž a materiál dodaného zařízení protikorozně ošetřeného podle TKP se všemi pomocnými doplňujícími součástmi a pracemi s použitím mechanizmů. Cena položky je vč. ostatních rozpočtových nákladů</t>
  </si>
  <si>
    <t>R  1.02</t>
  </si>
  <si>
    <t>Žaluziová klapka samotížná pr.200mm, pozinkovaná ocel</t>
  </si>
  <si>
    <t>R  1.03</t>
  </si>
  <si>
    <t>Plastové potrubí pr.200mm, 0,5m</t>
  </si>
  <si>
    <t>Zař.č.2 Klimatizace - sdělovací zařízení</t>
  </si>
  <si>
    <t>R  2.01</t>
  </si>
  <si>
    <t>Klimatizace nástěnná vnitřní jednotka-split,chlaz. 8,0 kW, topení 9,0 kW, včetně infra a kabelového ovladače (barevný displej-white) a signalizace porucha / chod - suchý kontakt pro vzdálené sledování</t>
  </si>
  <si>
    <t>stavu (č.m. 109) včetně montáže  
~</t>
  </si>
  <si>
    <t>R  2.02</t>
  </si>
  <si>
    <t>Klimatizace nástěnná venkovní jednotka-split, chlaz. 8 kW, topení 9 kW, 1f, 220-240/50, 15,08A, Lpa=48dB(A), 57,7kg, chladivo R32, SEER=6,7, SCOP=3,9, včetně montáže</t>
  </si>
  <si>
    <t>R  2.03</t>
  </si>
  <si>
    <t>Klimatizace Kompletní technologické vedení ke klimatizaci nástěnné jednotky do 12kW (CU potrubí 9,52/15,88 včetně izolace, potrubí odvodu kondenzátu, přívodní kabel CYKY 3Cx6,0 a ovládací kabel CYKY 5</t>
  </si>
  <si>
    <t>x1,5)  
~</t>
  </si>
  <si>
    <t>R  2.04</t>
  </si>
  <si>
    <t>Sada pro externí připojení (chod/chyba) přenos do systému DDTS ŽDC pro venkovní i vnitřní jednotky, vzdálené sledování a ovládání jednotek</t>
  </si>
  <si>
    <t>R  2.05</t>
  </si>
  <si>
    <t>Předizolované chladivové potrubí Cu včetně izolace: Cu potrubí 10/16 (9,52x0,80 - 15,88x1,00 mm) izolovaná PEX 9mm, v interiéru bude vedeno volně v krycí liště</t>
  </si>
  <si>
    <t>mb</t>
  </si>
  <si>
    <t>R  2.06</t>
  </si>
  <si>
    <t>Krycí lišta z pozinkovaného plechu včetně vtarovek pro vedení Cu potrubí a kabeláže</t>
  </si>
  <si>
    <t>R  2.07</t>
  </si>
  <si>
    <t>Ochranný ocelový koš uzamykatelný proti loupeži, provedení ze žárově zinkované oceli</t>
  </si>
  <si>
    <t>R  2.08</t>
  </si>
  <si>
    <t>Konzole venkovní pro zavěšení klimatizační jednotky (dodávka a montáž)</t>
  </si>
  <si>
    <t>R  2.09</t>
  </si>
  <si>
    <t>Kontrola těsnosti a pevnosti spojů Cu přetlakem-tlaková zkouška</t>
  </si>
  <si>
    <t>R  2.10</t>
  </si>
  <si>
    <t>Komplexní zkoušky, uvedení do provozu, zaškolení obsluhy</t>
  </si>
  <si>
    <t>R  2.11</t>
  </si>
  <si>
    <t>Svod kondenzátu hadička 20mm</t>
  </si>
  <si>
    <t>R  2.12</t>
  </si>
  <si>
    <t>Napojení kondenzátu do dešťového svodu, včetně sifonu HL 136N</t>
  </si>
  <si>
    <t>R  2.13</t>
  </si>
  <si>
    <t>Vyčištění všech VZT a klimatizačních komponentů</t>
  </si>
  <si>
    <t>R  2.14</t>
  </si>
  <si>
    <t>Protipožární ucpávka-kamenná vlna min 120g/m3, protipožární stěrka CSP, protipožární silikon</t>
  </si>
  <si>
    <t>R  2.15</t>
  </si>
  <si>
    <t>Sekání drážek ve zdivu cihelném a prostupů zdmi pro vedení chladiva a kondenzátu</t>
  </si>
  <si>
    <t>SOUBOR</t>
  </si>
  <si>
    <t>R  2.16</t>
  </si>
  <si>
    <t>Elektrický nástěnný přímotop 1,0kW, včetně montáže</t>
  </si>
  <si>
    <t xml:space="preserve">  SO 02-71-02</t>
  </si>
  <si>
    <t>Vlkov u Tišnova - Křižanov, stavební úpravy budovy zast. Ořechov</t>
  </si>
  <si>
    <t>SO 02-71-02</t>
  </si>
  <si>
    <t>113106121</t>
  </si>
  <si>
    <t>Rozebrání dlažeb z betonových nebo kamenných dlaždic komunikací pro pěší ručně</t>
  </si>
  <si>
    <t>odstranění stávajícího okapového chodníku 
(12,75*2+13,8*2)*0,5 
Součet 26,55</t>
  </si>
  <si>
    <t>132212131</t>
  </si>
  <si>
    <t>Hloubení nezapažených rýh šířky do 800 mm v soudržných horninách třídy těžitelnosti I skupiny 3 ručně</t>
  </si>
  <si>
    <t>Výkop pro okapový chodník 
(12,75*2+13,8*2)*0,8*0,5 
Součet 21,24</t>
  </si>
  <si>
    <t>Vodorovné přemístění přes 20 do 50 m výkopku/sypaniny z horniny třídy těžitelnosti I skupiny 1 až 3</t>
  </si>
  <si>
    <t>171251201</t>
  </si>
  <si>
    <t>Uložení sypaniny na skládky nebo meziskládky</t>
  </si>
  <si>
    <t>uložení na deponii stavby 
21,24 
Součet 21,24</t>
  </si>
  <si>
    <t>175101201</t>
  </si>
  <si>
    <t>Obsypání objektu sypaninou bez prohození sítem, uloženou do 3 m</t>
  </si>
  <si>
    <t>zpětný zásyp 
21,24 
Mezisoučet 21.24 
Součet 21,24</t>
  </si>
  <si>
    <t>311235211</t>
  </si>
  <si>
    <t>Zdivo jednovrstvé z cihel broušených do P10 na tenkovrstvou maltu tl 440 mm</t>
  </si>
  <si>
    <t>dozdívky oken 
1.NP 
0,9*0,9 
1,65*2,05+2,475*1,35*2+1,95*1,35 
Součet 13,508</t>
  </si>
  <si>
    <t>342244221</t>
  </si>
  <si>
    <t>Příčka z cihel broušených na tenkovrstvou maltu tloušťky 140 mm</t>
  </si>
  <si>
    <t>Příčkovka 
3,6*3 
Součet 10,8</t>
  </si>
  <si>
    <t>5-001</t>
  </si>
  <si>
    <t>D+MTŽ tkaniny proti prorůstání kořenů do okapového chodníku</t>
  </si>
  <si>
    <t>nový okapový chodník 
(12,75*2+13,8*2)*0,5 
Součet 26,55</t>
  </si>
  <si>
    <t>561121011R</t>
  </si>
  <si>
    <t>Podklad zhutněný mechanicky</t>
  </si>
  <si>
    <t>564251111</t>
  </si>
  <si>
    <t>Podklad nebo podsyp ze štěrkopísku ŠP plochy přes 100 m2 tl 150 mm</t>
  </si>
  <si>
    <t>nový okapový chodník 
(12,75*2+13,8*2)*0,5*0,15 
Součet 3,983</t>
  </si>
  <si>
    <t>59245601</t>
  </si>
  <si>
    <t>dlažba desková betonová 500x500x50mm přírodní</t>
  </si>
  <si>
    <t>26,55*1,15 
Součet 30,533</t>
  </si>
  <si>
    <t>596811220</t>
  </si>
  <si>
    <t>Kladení betonové dlažby komunikací pro pěší do lože z kameniva vel do 0,25 m2 plochy do 50 m2</t>
  </si>
  <si>
    <t>599441111</t>
  </si>
  <si>
    <t>Příplatek za vyplnění spár zámkové dlažby křemičitým pískem frakce 0-2 mm</t>
  </si>
  <si>
    <t>28342205</t>
  </si>
  <si>
    <t>profil začišťovací PVC 6mm s výztužnou tkaninou pro ostění ETICS</t>
  </si>
  <si>
    <t>Venkovní 
O/1 
(1,35+1,35)*2*8 
O/2 
(0,94+1,35)*2*1 
O/3 
(0,9+1,8)*2*1 
O/4 
(0,6+0,9)*2*8 
O/5 
(0,9+1,35)*2*1 
O/6 
(0,9+0,45)*2*4 
O/7 
(0,6+0,4)*2*4 
DV/1 
(0,95+1,97)*2 
DV/2 
(0,9+1,97)*2 
DV/3 
(0,85+1,97)*2 
Mezisoučet 117.7 
vnitřní 
117,7 
Mezisoučet 117.7 
Součet 235,4</t>
  </si>
  <si>
    <t>28342212</t>
  </si>
  <si>
    <t>profil zakládací sada upevňovacího a nasouvacího profilu pro ETICS pro izolant tl 140-180mm</t>
  </si>
  <si>
    <t>53,1*1,1 "Přepočtené koeficientem množství</t>
  </si>
  <si>
    <t>28376424</t>
  </si>
  <si>
    <t>deska z polystyrénu XPS, hrana polodrážková a hladký povrch 300kPA tl 140mm</t>
  </si>
  <si>
    <t>31,86*1,15 "Přepočtené koeficientem množství</t>
  </si>
  <si>
    <t>28376803</t>
  </si>
  <si>
    <t>deska fenolická tepelně izolační fasádní ?=0,020 tl 50mm</t>
  </si>
  <si>
    <t>zádveří 
(1,2*2,5+1,2*2,5*2)*1,15 
-0,95*2,02 
Součet 8,431</t>
  </si>
  <si>
    <t>59051486</t>
  </si>
  <si>
    <t>profil rohový PVC 15x15mm s výztužnou tkaninou š 100mm pro ETICS</t>
  </si>
  <si>
    <t>rohy objektu 
7,64*6 
ostění venkovní 
Venkovní 
O/1 
(1,35)*2*8 
O/2 
(1,35)*2*1 
O/3 
(1,8)*2*1 
O/4 
(0,9)*2*8 
O/5 
(1,35)*2*1 
O/6 
(0,45)*2*4 
O/7 
(0,4)*2*4 
DV/1 
(1,97)*2 
DV/2 
(1,97)*2 
DV/3 
(1,97)*2 
Mezisoučet 109.46 
Součet 109,46 
109,46*1,1 "Přepočtené koeficientem množství</t>
  </si>
  <si>
    <t>59051510</t>
  </si>
  <si>
    <t>profil začišťovací s okapnicí PVC s výztužnou tkaninou pro nadpraží ETICS</t>
  </si>
  <si>
    <t>Venkovní 
O/1 
(1,35)*8 
O/2 
(0,94)*1 
O/3 
(0,9)*1 
O/4 
(0,6)*8 
O/5 
(0,9)*1 
O/6 
(0,9)*4 
O/7 
(0,6)*4 
DV/1 
(0,95) 
DV/2 
(0,9) 
DV/3 
(0,85) 
Mezisoučet 27.04 
Součet 27,04 
27,04*1,1 "Přepočtené koeficientem množství</t>
  </si>
  <si>
    <t>59051512</t>
  </si>
  <si>
    <t>profil začišťovací s okapnicí PVC s výztužnou tkaninou pro parapet ETICS</t>
  </si>
  <si>
    <t>27,04*1,1 "Přepočtené koeficientem množství</t>
  </si>
  <si>
    <t>59051653</t>
  </si>
  <si>
    <t>profil zakládací Al tl 0,7mm pro ETICS pro izolant tl 160mm</t>
  </si>
  <si>
    <t>611111001</t>
  </si>
  <si>
    <t>Ubroušení výstupků betonu vnitřních neomítaných stropů po odbednění</t>
  </si>
  <si>
    <t>611131121</t>
  </si>
  <si>
    <t>Penetrační disperzní nátěr vnitřních stropů nanášený ručně</t>
  </si>
  <si>
    <t>611142001</t>
  </si>
  <si>
    <t>Potažení vnitřních stropů sklovláknitým pletivem vtlačeným do tenkovrstvé hmoty</t>
  </si>
  <si>
    <t>611321141</t>
  </si>
  <si>
    <t>Vápenocementová omítka štuková dvouvrstvá vnitřních stropů rovných nanášená ručně</t>
  </si>
  <si>
    <t>Rozvodna NN + sdělovací zařízení 
8,64*2 
Součet 17,28</t>
  </si>
  <si>
    <t>612131101</t>
  </si>
  <si>
    <t>Cementový postřik vnitřních stěn nanášený celoplošně ručně</t>
  </si>
  <si>
    <t>612131121</t>
  </si>
  <si>
    <t>Penetrační disperzní nátěr vnitřních stěn nanášený ručně</t>
  </si>
  <si>
    <t>Rozvodna NN + sdělovací zařízení 
(2,475*4+3,6*4)*3 
příčkovka 
10,9 
Součet 83,8</t>
  </si>
  <si>
    <t>612142001</t>
  </si>
  <si>
    <t>Potažení vnitřních stěn sklovláknitým pletivem vtlačeným do tenkovrstvé hmoty</t>
  </si>
  <si>
    <t>612321141</t>
  </si>
  <si>
    <t>Vápenocementová omítka štuková dvouvrstvá vnitřních stěn nanášená ručně</t>
  </si>
  <si>
    <t>72,9+10,9 
Součet 83,8</t>
  </si>
  <si>
    <t>612325302</t>
  </si>
  <si>
    <t>Vápenocementová štuková omítka ostění nebo nadpraží</t>
  </si>
  <si>
    <t>ostění  
O/1 
(1,35+1,35)*2*8*0,3 
O/2 
(0,94+1,35)*2*1*0,3 
O/3 
(0,9+1,8)*2*1*0,3 
O/4 
(0,6+0,9)*2*8*0,3 
O/5 
(0,9+1,35)*2*1*0,3 
O/6 
(0,9+0,45)*2*4*0,3 
O/7 
(0,6+0,4)*2*4*0,3 
DV/1 
(0,95+1,97)*2*0,3 
DV/2 
(0,9+1,97)*2*0,3 
DV/3 
(0,85+1,97)*2*0,3 
Součet 35,31</t>
  </si>
  <si>
    <t>622131121</t>
  </si>
  <si>
    <t>Penetrační nátěr vnějších stěn nanášený ručně</t>
  </si>
  <si>
    <t>622135002</t>
  </si>
  <si>
    <t>Vyrovnání podkladu vnějších stěn maltou cementovou tl do 10 mm</t>
  </si>
  <si>
    <t>Zateplení fasády - S1 
324,276 
Zateplení fasády - S2 
31,86 
Mezisoučet 356.136 
Součet 356,136</t>
  </si>
  <si>
    <t>622135011</t>
  </si>
  <si>
    <t>Vyrovnání podkladu vnějších stěn tmelem tl do 2 mm</t>
  </si>
  <si>
    <t>Zateplení fasády - S1 
324,276 
Zateplení fasády - S2 
31,86 
Součet 356,136</t>
  </si>
  <si>
    <t>622135090</t>
  </si>
  <si>
    <t>Příplatek k vyrovnání vnějších stěn maltou vápennou za každých dalších 5 mm tl</t>
  </si>
  <si>
    <t>Zateplení fasády - S1 
324,276*2 
Zateplení fasády - S2 
31,86*2 
Mezisoučet 712.272 
Součet 712,272</t>
  </si>
  <si>
    <t>622142001</t>
  </si>
  <si>
    <t>Potažení vnějších stěn sklovláknitým pletivem vtlačeným do tenkovrstvé hmoty</t>
  </si>
  <si>
    <t>Dvojité vyztužení přechodu XPS/MV u soklu 
(12,75*2+13,8*2)*0,5 
Součet 26,55</t>
  </si>
  <si>
    <t>622151011</t>
  </si>
  <si>
    <t>Penetrační silikátový nátěr vnějších pastovitých tenkovrstvých omítek stěn</t>
  </si>
  <si>
    <t>622211011</t>
  </si>
  <si>
    <t>Montáž kontaktního zateplení vnějších stěn lepením a mechanickým kotvením polystyrénových desek do betonu a zdiva tl přes 40 do 80 mm</t>
  </si>
  <si>
    <t>zádveří 
(1,2*2,5+1,2*2,5*2) 
-0,95*2,02 
Součet 7,081</t>
  </si>
  <si>
    <t>622211031</t>
  </si>
  <si>
    <t>Montáž kontaktního zateplení vnějších stěn lepením a mechanickým kotvením polystyrénových desek  do betonu a zdiva tl přes 120 do 160 mm</t>
  </si>
  <si>
    <t>Zateplení fasády - S2 
(12,75+12,75+13,8+13,8)*0,6 
Mezisoučet 31.86 
Součet 31,86</t>
  </si>
  <si>
    <t>622221031</t>
  </si>
  <si>
    <t>Montáž kontaktního zateplení vnějších stěn lepením a mechanickým kotvením TI z minerální vlny s podélnou orientací do zdiva a betonu tl přes 120 do 160 mm</t>
  </si>
  <si>
    <t>Zateplení fasády - S1 
(12,75+12,75+13,8+13,8)*3 
(9,75+9,75+11,1+11,1)*4,64 
Mezisoučet 352.788 
odečet otvory 
1.NP 
-1,35*1,35*4 
-0,94*1,35 
-1*2 
-1,05*2 
-0,95*2,05 
-0,6*0,9*3 
Mezisoučet -16.226499999999998 
2.NP 
-1,35*1,35*4 
-0,9*1,35 
-0,9*1,8 
-0,6*0,9*4 
Mezisoučet -12.285 
Součet 324,277</t>
  </si>
  <si>
    <t>622222001</t>
  </si>
  <si>
    <t>Montáž kontaktního zateplení vnějšího ostění, nadpraží nebo parapetu hl. špalety do 200 mm lepením desek z minerální vlny tl do 40 mm</t>
  </si>
  <si>
    <t>ostění vemkovní 
O/1 
(1,35+1,35)*2*8 
O/2 
(0,94+1,35)*2*1 
O/3 
(0,9+1,8)*2*1 
O/4 
(0,6+0,9)*2*8 
O/5 
(0,9+1,35)*2*1 
O/6 
(0,9+0,45)*2*4 
O/7 
(0,6+0,4)*2*4 
DV/1 
(0,95+1,97)*2 
DV/2 
(0,9+1,97)*2 
DV/3 
(0,85+1,97)*2 
Součet 117,7</t>
  </si>
  <si>
    <t>622251105</t>
  </si>
  <si>
    <t>Příplatek k cenám kontaktního zateplení vnějších stěn za zápustnou montáž a použití použití tepelněizolačních zátek z minerální vlny</t>
  </si>
  <si>
    <t>622252001</t>
  </si>
  <si>
    <t>Montáž profilů kontaktního zateplení připevněných mechanicky</t>
  </si>
  <si>
    <t>soklová lišta 
12,75*2+13,8*2 
Součet 53,1</t>
  </si>
  <si>
    <t>622252002</t>
  </si>
  <si>
    <t>Montáž profilů kontaktního zateplení lepených</t>
  </si>
  <si>
    <t>120,406+235,4+29,744+29,744 
Součet 415,294</t>
  </si>
  <si>
    <t>622531012</t>
  </si>
  <si>
    <t>Tenkovrstvá silikonová zrnitá omítka zrnitost 1,5 mm vnějších stěn</t>
  </si>
  <si>
    <t>629135102</t>
  </si>
  <si>
    <t>Vyrovnávací vrstva pod klempířské prvky z MC š přes 150 do 300 mm</t>
  </si>
  <si>
    <t>vnitřní parapet 
O/1 
(1,35)*8 
O/2 
(0,94)1 
O/3 
(0,9)*1 
O/4 
(0,6)*8 
O/5 
(0,9)*1 
O/6 
(0,9)*4 
O/7 
(0,6)*2*4*0,34 
DV/1 
(0,95)*1 
DV/2 
(0,9)*1 
DV/3 
(0,85)*1 
Součet 25,332</t>
  </si>
  <si>
    <t>629991012</t>
  </si>
  <si>
    <t>Zakrytí výplní otvorů fólií přilepenou na začišťovací lišty</t>
  </si>
  <si>
    <t>Venkovní zakrytí 
1.NP 
1,35*1,35*4 
0,94*1,35 
1*2 
1,05*2 
0,95*2,05 
0,6*0,9*4 
2.NP 
1,35*1,35*4 
0,9*1,35 
0,9*1,8 
0,6*0,9*4 
Mezisoučet 29.0515 
vnitřní zakrytí 
29,052 
Mezisoučet 29.052 
Součet 58,104</t>
  </si>
  <si>
    <t>629995101</t>
  </si>
  <si>
    <t>Očištění vnějších ploch tlakovou vodou</t>
  </si>
  <si>
    <t>63151518</t>
  </si>
  <si>
    <t>deska tepelně izolační minerální kontaktních fasád podélné vlákno ?=0,036 tl 40mm</t>
  </si>
  <si>
    <t>117,7*0,2 
Součet 23,54</t>
  </si>
  <si>
    <t>63151538</t>
  </si>
  <si>
    <t>deska tepelně izolační minerální kontaktních fasád podélné vlákno ?=0,036 tl 160mm</t>
  </si>
  <si>
    <t>324,276*1,15 "Přepočtené koeficientem množství</t>
  </si>
  <si>
    <t>11163150</t>
  </si>
  <si>
    <t>lak penetrační asfaltový</t>
  </si>
  <si>
    <t>materiál 
53,1*0,4/1000*1,15 
Mezisoučet 0.024426 
Součet 0,024</t>
  </si>
  <si>
    <t>62832002</t>
  </si>
  <si>
    <t>pás asfaltový natavitelný oxidovaný tl 4,2mm typu s vložkou ze skleněné rohože, hrubozrnným posypem</t>
  </si>
  <si>
    <t>materiál 
53,1*1,15 
Mezisoučet 61.065 
Součet 61,065</t>
  </si>
  <si>
    <t>Provedení izolace proti zemní vlhkosti svislé za studena nátěrem penetračním</t>
  </si>
  <si>
    <t>Hydroizolace - penetrace sokl 
(12,75*2+13,8*2)*1 
Mezisoučet 53.1 
Součet 53,1</t>
  </si>
  <si>
    <t>711142559</t>
  </si>
  <si>
    <t>Provedení izolace proti zemní vlhkosti pásy přitavením svislé NAIP</t>
  </si>
  <si>
    <t>Hydroizolace  
(12,75*2+13,8*2)*1 
Mezisoučet 53.1 
Součet  53,1</t>
  </si>
  <si>
    <t>711161212</t>
  </si>
  <si>
    <t>Izolace proti zemní vlhkosti nopovou fólií svislá, nopek v 8,0 mm, tl do 0,6 mm</t>
  </si>
  <si>
    <t>nový okapový chodník 
(12,75*2+13,8*2)*1 
Součet 53,1</t>
  </si>
  <si>
    <t>711161383</t>
  </si>
  <si>
    <t>Izolace proti zemní vlhkosti nopovou fólií ukončení horní lištou</t>
  </si>
  <si>
    <t>nový okapový chodník 
(12,75*2+13,8*2) 
Součet 53,1</t>
  </si>
  <si>
    <t>998711102</t>
  </si>
  <si>
    <t>Přesun hmot tonážní pro izolace proti vodě, vlhkosti a plynům v objektech v přes 6 do 12 m</t>
  </si>
  <si>
    <t>713</t>
  </si>
  <si>
    <t>Izolace tepelné</t>
  </si>
  <si>
    <t>63148106</t>
  </si>
  <si>
    <t>deska tepelně izolační minerální univerzální ?=0,038-0,039 tl 140mm</t>
  </si>
  <si>
    <t>Tepelná izolace - S3 
1 vrstva 
11,1*9,75 
5,85*3,6 
1,65*4,05 
Součet 135,968 
135,968*1,1 "Přepočtené koeficientem množství</t>
  </si>
  <si>
    <t>63148107</t>
  </si>
  <si>
    <t>deska tepelně izolační minerální univerzální ?=0,038-0,039 tl 160mm</t>
  </si>
  <si>
    <t>63148157</t>
  </si>
  <si>
    <t>deska tepelně izolační minerální  univerzální ?=0,035 tl 160mm</t>
  </si>
  <si>
    <t>192,361*1,1 "Přepočtené koeficientem množství</t>
  </si>
  <si>
    <t>63150819</t>
  </si>
  <si>
    <t>fólie kontaktní difuzně propustná pro doplňkovou hydroizolační vrstvu, jednovrstvá mikrovláknitá s funkční vrstvou tl 220µm</t>
  </si>
  <si>
    <t>135,968*1,1 "Přepočtené koeficientem množství</t>
  </si>
  <si>
    <t>713121112</t>
  </si>
  <si>
    <t>Montáž izolace tepelné podlah volně kladenými mezi trámy nebo hranoly rohožemi, pásy, dílci, deskami 1 vrstva</t>
  </si>
  <si>
    <t>Tepelná izolace - S3 
2 vrstvy 
11,1*9,75*2 
5,85*3,6*2 
1,65*4,05*2 
Součet 271,935</t>
  </si>
  <si>
    <t>713122111</t>
  </si>
  <si>
    <t>Parotěsná vrstva pro pochozí půdy vodorovná</t>
  </si>
  <si>
    <t>Parozábrana - S3 
11,1*9,75 
5,85*3,6 
1,65*4,05 
Mezisoučet 135.9675 
Součet 135,968</t>
  </si>
  <si>
    <t>713122112</t>
  </si>
  <si>
    <t>Parotěsná vrstva pro pochozí půdy svislá</t>
  </si>
  <si>
    <t>Parozábrana - S3 
vytažení 
(11,1+9,75)*2*0,3 
(5,85+3,6)*2*0,3 
(1,65+4,05)*2*0,3 
Mezisoučet 21.6 
Součet 21,6</t>
  </si>
  <si>
    <t>713151111</t>
  </si>
  <si>
    <t>Montáž izolace tepelné střech šikmých kladené volně mezi krokve rohoží, pásů, desek</t>
  </si>
  <si>
    <t>mezikrokevní izolace - S4 
12*7+10,65*7 
1,85*4,05 
6,05*4,35 
Mezisoučet 192.36 
Součet 192,36</t>
  </si>
  <si>
    <t>713191132</t>
  </si>
  <si>
    <t>Montáž izolace tepelné podlah, stropů vrchem nebo střech překrytí separační fólií z PE</t>
  </si>
  <si>
    <t>Paropropustná fólie - S3 
11,1*9,75 
5,85*3,6 
1,65*4,05 
Mezisoučet 135.9675 
Součet 135,968</t>
  </si>
  <si>
    <t>714R001</t>
  </si>
  <si>
    <t>Montáž napojení parozábrany systémovou lištou na stěnu včetně dodání lišty</t>
  </si>
  <si>
    <t>Parozábrana - S3 
vytažení 
(11,1+9,75)*2 
(5,85+3,6)*2 
(1,65+4,05)*2 
Mezisoučet 72 
Součet 72</t>
  </si>
  <si>
    <t>998713102</t>
  </si>
  <si>
    <t>Přesun hmot tonážní pro izolace tepelné v objektech v přes 6 do 12 m</t>
  </si>
  <si>
    <t>721</t>
  </si>
  <si>
    <t>Zdravotechnika - vnitřní kanalizace</t>
  </si>
  <si>
    <t>721241102R1</t>
  </si>
  <si>
    <t>Lapač střešních splavenin z litiny DN 125 včetně napojení na ležatou kanalizaci</t>
  </si>
  <si>
    <t>včetně napojení na ležatou kanalizaci 
6 
Součet 6</t>
  </si>
  <si>
    <t>741R001</t>
  </si>
  <si>
    <t>Demontáž stávajícího hromosvodu</t>
  </si>
  <si>
    <t>kopl</t>
  </si>
  <si>
    <t>741R002</t>
  </si>
  <si>
    <t>Provedení nového hromosvodu</t>
  </si>
  <si>
    <t>751</t>
  </si>
  <si>
    <t>Vzduchotechnika</t>
  </si>
  <si>
    <t>751611110</t>
  </si>
  <si>
    <t>D+M vzduchotechniky, vytápění a chlazení</t>
  </si>
  <si>
    <t>762</t>
  </si>
  <si>
    <t>Konstrukce tesařské</t>
  </si>
  <si>
    <t>60514106</t>
  </si>
  <si>
    <t>řezivo jehličnaté lať pevnostní třída S10-13 průřez 40x60mm</t>
  </si>
  <si>
    <t>materiál 
196,2*7*0,04*0,06*1,15 
197*0,04*0,06*1,15 
Součet 4,334</t>
  </si>
  <si>
    <t>762083122</t>
  </si>
  <si>
    <t>Impregnace řeziva proti dřevokaznému hmyzu, houbám a plísním máčením třída ohrožení 3 a 4</t>
  </si>
  <si>
    <t>nové dřevěné prvky 
4,335 
stávající dřevěné prvky-odhad 
25 
Součet 29,335</t>
  </si>
  <si>
    <t>762341811</t>
  </si>
  <si>
    <t>Demontáž bednění střech z prken</t>
  </si>
  <si>
    <t>762342211</t>
  </si>
  <si>
    <t>Montáž laťování na střechách jednoduchých sklonu do 60° osové vzdálenosti do 150 mm</t>
  </si>
  <si>
    <t>Laťování - S4 
12*7+10,65*7 
1,85*4 
6,05*5 
Mezisoučet 196.20000000000002 
Součet 196,2</t>
  </si>
  <si>
    <t>762342511</t>
  </si>
  <si>
    <t>Montáž kontralatí na podklad bez tepelné izolace</t>
  </si>
  <si>
    <t>Kontralatě - S4 
10*7 
12*7 
2*4 
7*5 
Součet 197</t>
  </si>
  <si>
    <t>762342811</t>
  </si>
  <si>
    <t>Demontáž laťování střech z latí osové vzdálenosti do 0,22 m</t>
  </si>
  <si>
    <t>762395000</t>
  </si>
  <si>
    <t>Spojovací prostředky krovů, bednění, laťování, nadstřešních konstrukcí</t>
  </si>
  <si>
    <t>762511296R1</t>
  </si>
  <si>
    <t>Podlahové kce podkladové dvouvrstvé z desek OSB tl 2x18 mm broušených na pero a drážku šroubovaných včetně podkladového roštu</t>
  </si>
  <si>
    <t>pochozí podlaha - S3 
11,1*9,75 
5,85*3,6 
1,65*4,05 
Součet 135,968</t>
  </si>
  <si>
    <t>80</t>
  </si>
  <si>
    <t>762595001</t>
  </si>
  <si>
    <t>Spojovací prostředky pro položení dřevěných podlah a zakrytí kanálů</t>
  </si>
  <si>
    <t>81</t>
  </si>
  <si>
    <t>998762102</t>
  </si>
  <si>
    <t>Přesun hmot tonážní pro kce tesařské v objektech v přes 6 do 12 m</t>
  </si>
  <si>
    <t>764</t>
  </si>
  <si>
    <t>Konstrukce klempířské</t>
  </si>
  <si>
    <t>82</t>
  </si>
  <si>
    <t>764001821</t>
  </si>
  <si>
    <t>Demontáž krytiny ze svitků nebo tabulí do suti</t>
  </si>
  <si>
    <t>83</t>
  </si>
  <si>
    <t>764002812</t>
  </si>
  <si>
    <t>Demontáž okapového plechu do suti v krytině skládané</t>
  </si>
  <si>
    <t>84</t>
  </si>
  <si>
    <t>764002831</t>
  </si>
  <si>
    <t>Demontáž sněhového zachytávače do suti</t>
  </si>
  <si>
    <t>85</t>
  </si>
  <si>
    <t>764002851</t>
  </si>
  <si>
    <t>Demontáž oplechování parapetů do suti</t>
  </si>
  <si>
    <t>86</t>
  </si>
  <si>
    <t>764004801</t>
  </si>
  <si>
    <t>Demontáž podokapního žlabu do suti</t>
  </si>
  <si>
    <t>87</t>
  </si>
  <si>
    <t>764004861</t>
  </si>
  <si>
    <t>Demontáž svodu do suti</t>
  </si>
  <si>
    <t>88</t>
  </si>
  <si>
    <t>764011402</t>
  </si>
  <si>
    <t>Podkladní plech z PZ plechu pro hřebeny, nároží, úžlabí nebo okapové hrany tl 0,55 mm rš 200 mm</t>
  </si>
  <si>
    <t>Okap 
12*2+10,65*2 
6,05+1,85 
Mezisoučet 53.199999999999996 
Součet 53,2</t>
  </si>
  <si>
    <t>89</t>
  </si>
  <si>
    <t>764111641</t>
  </si>
  <si>
    <t>Krytina střechy rovné drážkováním ze svitků z Pz plechu s povrchovou úpravou do rš 670 mm sklonu do 30°</t>
  </si>
  <si>
    <t>Střešní krytina - S4 
12*7+10,65*7 
1,85*4,05 
6,05*4,35 
Mezisoučet 192.36 
Součet 192,36</t>
  </si>
  <si>
    <t>90</t>
  </si>
  <si>
    <t>764212663</t>
  </si>
  <si>
    <t>Oplechování rovné okapové hrany z Pz s povrchovou úpravou rš 250 mm</t>
  </si>
  <si>
    <t>91</t>
  </si>
  <si>
    <t>764213455</t>
  </si>
  <si>
    <t>Sněhový zachytávač krytiny z Pz plechu průběžný jednotrubkový</t>
  </si>
  <si>
    <t>Sněhový zachytavač 
12*2+10,65*2 
6,05+1,85 
Mezisoučet 53.199999999999996 
Součet 53,2</t>
  </si>
  <si>
    <t>92</t>
  </si>
  <si>
    <t>764214603</t>
  </si>
  <si>
    <t>Oplechování horních ploch a atik bez rohů z Pz s povrch úpravou mechanicky kotvené rš 250 mm</t>
  </si>
  <si>
    <t>K/3 
5 
Součet 5</t>
  </si>
  <si>
    <t>93</t>
  </si>
  <si>
    <t>764216602</t>
  </si>
  <si>
    <t>Oplechování rovných parapetů mechanicky kotvené z Pz s povrchovou úpravou rš 200 mm</t>
  </si>
  <si>
    <t>K/4 
25 
Součet 25</t>
  </si>
  <si>
    <t>94</t>
  </si>
  <si>
    <t>764311603</t>
  </si>
  <si>
    <t>Lemování rovných zdí střech s krytinou prejzovou nebo vlnitou z Pz s povrchovou úpravou rš 250 mm</t>
  </si>
  <si>
    <t>K/5 
8 
Součet 8</t>
  </si>
  <si>
    <t>95</t>
  </si>
  <si>
    <t>764511603</t>
  </si>
  <si>
    <t>Žlab podokapní půlkruhový z Pz s povrchovou úpravou rš 400 mm</t>
  </si>
  <si>
    <t>K/1 
48 
Součet 48</t>
  </si>
  <si>
    <t>96</t>
  </si>
  <si>
    <t>764518623</t>
  </si>
  <si>
    <t>Svody kruhové včetně objímek, kolen, odskoků z Pz s povrchovou úpravou průměru 120 mm</t>
  </si>
  <si>
    <t>K/2 
86 
Součet 86</t>
  </si>
  <si>
    <t>97</t>
  </si>
  <si>
    <t>764R001</t>
  </si>
  <si>
    <t>Dodávka + montáž kovové větrací mřížky se sítí a samotížnou klapkou, rozměr 0,25x0,25 m</t>
  </si>
  <si>
    <t>98</t>
  </si>
  <si>
    <t>998764102</t>
  </si>
  <si>
    <t>Přesun hmot tonážní pro konstrukce klempířské v objektech v přes 6 do 12 m</t>
  </si>
  <si>
    <t>765</t>
  </si>
  <si>
    <t>Krytina skládaná</t>
  </si>
  <si>
    <t>99</t>
  </si>
  <si>
    <t>28329011</t>
  </si>
  <si>
    <t>fólie PE vyztužená pro parotěsnou vrstvu (reakce na oheň - třída F) 110g/m2</t>
  </si>
  <si>
    <t>Parotěsná fólie 
769,444/2 
Mezisoučet 384.722 
Součet 384,722 
384,722*1,15 "Přepočtené koeficientem množství</t>
  </si>
  <si>
    <t>100</t>
  </si>
  <si>
    <t>28329250</t>
  </si>
  <si>
    <t>fólie nekontaktní nízkodifuzně propustná PE mikroperforovaná pro doplňkovou hydroizolační vrstvu třípláštových střech (reakce na oheň - třída F) 110g/m2</t>
  </si>
  <si>
    <t>Pojistná hydroizolace - S4 
769,444/2 
Mezisoučet 384.722 
Součet 384,722 
384,722*1,15 "Přepočtené koeficientem množství</t>
  </si>
  <si>
    <t>101</t>
  </si>
  <si>
    <t>59660022</t>
  </si>
  <si>
    <t>pás ochranný větrací okapní plastový š 100mm</t>
  </si>
  <si>
    <t>materiál 
53,2*1,1 
Součet 58,52</t>
  </si>
  <si>
    <t>102</t>
  </si>
  <si>
    <t>59660202</t>
  </si>
  <si>
    <t>mřížka ochranná větrací jednoduchá š 55mm</t>
  </si>
  <si>
    <t>materiál 
53,2*1,1 
Mezisoučet 58.52 
Součet 58,52</t>
  </si>
  <si>
    <t>103</t>
  </si>
  <si>
    <t>765111201</t>
  </si>
  <si>
    <t>Montáž krytiny keramické okapní větrací pás</t>
  </si>
  <si>
    <t>12*2+10,65*2 
6,05+1,85 
Mezisoučet 53.199999999999996 
Součet 53,2</t>
  </si>
  <si>
    <t>104</t>
  </si>
  <si>
    <t>765111203</t>
  </si>
  <si>
    <t>Montáž krytiny keramické okapní jednoduchá větrací mřížka</t>
  </si>
  <si>
    <t>53,2 
Mezisoučet 53.2 
Součet 53,2</t>
  </si>
  <si>
    <t>105</t>
  </si>
  <si>
    <t>765191011</t>
  </si>
  <si>
    <t>Montáž pojistné hydroizolační nebo parotěsné fólie kladené ve sklonu do 30° volně na krokve</t>
  </si>
  <si>
    <t>Pojistná hydroizolace - S4 
12*7+10,65*7 
1,85*4,05 
6,05*4,35 
mezikrokevní izolace - S4 
12*7+10,65*7 
1,85*4,05 
6,05*4,35 
Mezisoučet 384.72 
Parotěsná fólie 
384,722 
Mezisoučet 384.722 
Součet 769,442</t>
  </si>
  <si>
    <t>106</t>
  </si>
  <si>
    <t>998765102</t>
  </si>
  <si>
    <t>Přesun hmot tonážní pro krytiny skládané v objektech v přes 6 do 12 m</t>
  </si>
  <si>
    <t>766</t>
  </si>
  <si>
    <t>Konstrukce truhlářské</t>
  </si>
  <si>
    <t>107</t>
  </si>
  <si>
    <t>60794102</t>
  </si>
  <si>
    <t>parapet dřevotřískový vnitřní povrch laminátový š 260mm</t>
  </si>
  <si>
    <t>parapet 
O/1 
1,35*8 
O/2 
0,94*1 
O/3 
0,9*1 
O/4 
0,6*8 
O/5 
0,9*1 
O/6 
0,9*4 
O/7 
0,6*4 
Součet 24,34 
24,34*1,1 "Přepočtené koeficientem množství</t>
  </si>
  <si>
    <t>108</t>
  </si>
  <si>
    <t>61140053R1</t>
  </si>
  <si>
    <t>okno plastové otevíravé/sklopné dvojsklo, rozměr 1350x1350 mm - viz. prvek O/1</t>
  </si>
  <si>
    <t>O/1 
8 
Součet 8</t>
  </si>
  <si>
    <t>109</t>
  </si>
  <si>
    <t>61140053R2</t>
  </si>
  <si>
    <t>okno plastové otevíravé/sklopné dvojsklo, rozměr 940x1350 mm - viz. prvek O/2</t>
  </si>
  <si>
    <t>O/2 
1 
Součet 1</t>
  </si>
  <si>
    <t>110</t>
  </si>
  <si>
    <t>61140053R3</t>
  </si>
  <si>
    <t>okno plastové pevné zasklené dvojsklo, rozměr 900x1800 mm - viz. prvek O/3</t>
  </si>
  <si>
    <t>O/3 
1 
Součet 1</t>
  </si>
  <si>
    <t>111</t>
  </si>
  <si>
    <t>61140053R4</t>
  </si>
  <si>
    <t>okno plastové otevíravé/sklopné dvojsklo, rozměr 600x900 mm - viz. prvek O/4</t>
  </si>
  <si>
    <t>O/4 
8 
Součet 8</t>
  </si>
  <si>
    <t>112</t>
  </si>
  <si>
    <t>61140053R5</t>
  </si>
  <si>
    <t>okno plastové otevíravé/sklopné dvojsklo, rozměr 900x1350 mm - viz. prvek O/5</t>
  </si>
  <si>
    <t>O/5 
1 
Součet 1</t>
  </si>
  <si>
    <t>113</t>
  </si>
  <si>
    <t>61140053R6</t>
  </si>
  <si>
    <t>okno plastové sklopné dvojsklo, rozměr 900x450 mm - viz. prvek O/6</t>
  </si>
  <si>
    <t>O/6 
4 
Součet 4</t>
  </si>
  <si>
    <t>114</t>
  </si>
  <si>
    <t>61140053R7</t>
  </si>
  <si>
    <t>okno plastové sklopné dvojsklo, rozměr 600x400 mm - viz. prvek O/7</t>
  </si>
  <si>
    <t>O/7 
4 
Součet 4</t>
  </si>
  <si>
    <t>115</t>
  </si>
  <si>
    <t>766622131</t>
  </si>
  <si>
    <t>Montáž plastových oken plochy přes 1 m2 otevíravých v do 1,5 m s rámem do zdiva</t>
  </si>
  <si>
    <t>O/1 
1,35*1,35*8 
O/2 
0,94*1,35*1 
O/3 
0,9*1,8*1 
O/4 
0,6*0,9*8 
O/5 
0,9*1,35*1 
O/6 
0,9*0,45*4 
O/7 
0,6*0,4*4 
Součet 25,584</t>
  </si>
  <si>
    <t>116</t>
  </si>
  <si>
    <t>766694113</t>
  </si>
  <si>
    <t>Montáž parapetních desek dřevěných nebo plastových š do 30 cm dl přes 1,6 do 2,6 m</t>
  </si>
  <si>
    <t>parapet 
O/1 
8 
O/2 
1 
O/3 
1 
O/4 
8 
O/5 
1 
O/6 
4 
O/7 
4 
Mezisoučet 27 
Součet 27</t>
  </si>
  <si>
    <t>117</t>
  </si>
  <si>
    <t>767627306</t>
  </si>
  <si>
    <t>Příplatek k montáži oken za připojovací spáru parotěsnou páskou interiérovou</t>
  </si>
  <si>
    <t>O/1 
(1,35+1,35)*2*8 
O/2 
(0,94+1,35)*2*1 
O/3 
(0,9+1,8)*2*1 
O/4 
(0,6+0,9)*2*8 
O/5 
(0,9+1,35)*2*1 
O/6 
(0,9+0,45)*2*4 
O/7 
(0,6+0,4)*2*4 
DV/1 
(0,95+1,97)*2 
DV/2 
(0,9+1,97)*2 
DV/3 
(0,85+1,97)*2 
Součet 117,7</t>
  </si>
  <si>
    <t>118</t>
  </si>
  <si>
    <t>767627307</t>
  </si>
  <si>
    <t>Příplatek k montáži oken za připojovací spáru paropropustnou páskou exteriérovou</t>
  </si>
  <si>
    <t>119</t>
  </si>
  <si>
    <t>998766102</t>
  </si>
  <si>
    <t>Přesun hmot tonážní pro kce truhlářské v objektech v přes 6 do 12 m</t>
  </si>
  <si>
    <t>120</t>
  </si>
  <si>
    <t>55341156R01</t>
  </si>
  <si>
    <t>dveře jednokřídlé kovové vchodové hladké levé 950x1970mm, včetně samozavírače a panikového kování - viz. prvek DV/1</t>
  </si>
  <si>
    <t>DV/1 
1 
Součet 1</t>
  </si>
  <si>
    <t>121</t>
  </si>
  <si>
    <t>55341156R02</t>
  </si>
  <si>
    <t>dveře jednokřídlé kovové vchodové hladké pravé 900x1970mm, včetně samozavírače a panikového kování - viz. prvek DV/2</t>
  </si>
  <si>
    <t>DV/2 
1 
Součet 1</t>
  </si>
  <si>
    <t>122</t>
  </si>
  <si>
    <t>55341156R03</t>
  </si>
  <si>
    <t>dveře jednokřídlé kovové vchodové hladké levé 850x1970mm, včetně samozavírače a panikového kování - viz. prvek DV/3</t>
  </si>
  <si>
    <t>DV/3 
1 
Součet 1</t>
  </si>
  <si>
    <t>123</t>
  </si>
  <si>
    <t>767640111</t>
  </si>
  <si>
    <t>Montáž dveří ocelových nebo hliníkových vchodových jednokřídlových bez nadsvětlíku</t>
  </si>
  <si>
    <t>Kovové venkovní dveře 
DV1, DV2, DV3 
3 
Součet 3</t>
  </si>
  <si>
    <t>124</t>
  </si>
  <si>
    <t>767R01</t>
  </si>
  <si>
    <t>D+M lemování desky, viz prvek Z1</t>
  </si>
  <si>
    <t>Prvek Z1 
0,053 
Mezisoučet 0.053 
Součet 0,053</t>
  </si>
  <si>
    <t>125</t>
  </si>
  <si>
    <t>767R02</t>
  </si>
  <si>
    <t>D+M lemování desky, viz prvek Z2</t>
  </si>
  <si>
    <t>Prvek Z2 
0,151 
Mezisoučet 0.151 
Součet 0,151</t>
  </si>
  <si>
    <t>126</t>
  </si>
  <si>
    <t>767R03</t>
  </si>
  <si>
    <t>D+M lemování desky, viz prvek Z3</t>
  </si>
  <si>
    <t>Prvek Z3 
0,62 
Mezisoučet 0.62 
Součet 0,62</t>
  </si>
  <si>
    <t>127</t>
  </si>
  <si>
    <t>998767202</t>
  </si>
  <si>
    <t>Přesun hmot procentní pro zámečnické konstrukce v objektech v přes 6 do 12 m</t>
  </si>
  <si>
    <t>%</t>
  </si>
  <si>
    <t>776</t>
  </si>
  <si>
    <t>Podlahy povlakové</t>
  </si>
  <si>
    <t>128</t>
  </si>
  <si>
    <t>28411045</t>
  </si>
  <si>
    <t>PVC vinyl homogenní elektricky vodivá neválcovaná tl 2,00mm, čtverce 615x615mm, R 0,05-1M?, rozměrová stálost 0,05%, otlak do 0,035mm</t>
  </si>
  <si>
    <t>17,28*1,2 "Přepočtené koeficientem množství</t>
  </si>
  <si>
    <t>129</t>
  </si>
  <si>
    <t>776111112</t>
  </si>
  <si>
    <t>Broušení betonového podkladu povlakových podlah</t>
  </si>
  <si>
    <t>130</t>
  </si>
  <si>
    <t>776111311</t>
  </si>
  <si>
    <t>Vysátí podkladu povlakových podlah</t>
  </si>
  <si>
    <t>131</t>
  </si>
  <si>
    <t>776121112</t>
  </si>
  <si>
    <t>Vodou ředitelná penetrace savého podkladu povlakových podlah</t>
  </si>
  <si>
    <t>132</t>
  </si>
  <si>
    <t>776141122</t>
  </si>
  <si>
    <t>Vyrovnání podkladu povlakových podlah stěrkou pevnosti 30 MPa tl přes 3 do 5 mm</t>
  </si>
  <si>
    <t>133</t>
  </si>
  <si>
    <t>776221221</t>
  </si>
  <si>
    <t>Lepení elektrostaticky vodivých čtverců z PVC standardním lepidlem</t>
  </si>
  <si>
    <t>Nová podlaha rozvodna NN + sdělovací zařízení 
8,64+8,64 
Součet 17,28</t>
  </si>
  <si>
    <t>134</t>
  </si>
  <si>
    <t>776411111</t>
  </si>
  <si>
    <t>Montáž obvodových soklíků výšky do 80 mm</t>
  </si>
  <si>
    <t>Nová podlaha rozvodna NN + sdělovací zařízení 
3,6*4+2,475*4 
Součet 24,3</t>
  </si>
  <si>
    <t>135</t>
  </si>
  <si>
    <t>998776102</t>
  </si>
  <si>
    <t>Přesun hmot tonážní pro podlahy povlakové v objektech v přes 6 do 12 m</t>
  </si>
  <si>
    <t>783</t>
  </si>
  <si>
    <t>Nátěry</t>
  </si>
  <si>
    <t>136</t>
  </si>
  <si>
    <t>783826615</t>
  </si>
  <si>
    <t>Hydrofobizační transparentní silikonový nátěr omítek stupně členitosti 1 a 2</t>
  </si>
  <si>
    <t>nátěr soklu 
(12,75*2+13,8*2)*0,3 
Součet 15,93</t>
  </si>
  <si>
    <t>784</t>
  </si>
  <si>
    <t>Dokončovací práce - malby a tapety</t>
  </si>
  <si>
    <t>137</t>
  </si>
  <si>
    <t>784181111</t>
  </si>
  <si>
    <t>Základní silikátová jednonásobná bezbarvá penetrace podkladu v místnostech v do 3,80 m</t>
  </si>
  <si>
    <t>Malba - okenní zdi 
(12,75*2+13,8*2)*7 
rozvodna NN + sdělovací zařízení 
72,9 
Mezisoučet 444.6 
Součet 444,6</t>
  </si>
  <si>
    <t>138</t>
  </si>
  <si>
    <t>784211101</t>
  </si>
  <si>
    <t>Dvojnásobné bílé malby ze směsí za mokra výborně oděruvzdorných v místnostech v do 3,80 m</t>
  </si>
  <si>
    <t>Malba 
(12,75*2+13,8*2)*7 
rozvodna NN + sdělovací zařízení 
72,9 
Mezisoučet 444.6 
Součet 444,6</t>
  </si>
  <si>
    <t>786</t>
  </si>
  <si>
    <t>Dokončovací práce - čalounické úpravy</t>
  </si>
  <si>
    <t>139</t>
  </si>
  <si>
    <t>55346200R1</t>
  </si>
  <si>
    <t>žaluzie horizontální interiérové, celostínící lamely, síla lamely 21 mm, šířka lamely, 50 mm, ovládání pomocí řetízku, brzda pro zajištění aretace lamel</t>
  </si>
  <si>
    <t>140</t>
  </si>
  <si>
    <t>786623111</t>
  </si>
  <si>
    <t>Montáž lamelové žaluzie vnitřní manuálně ovládané do oken</t>
  </si>
  <si>
    <t>O/1 
8 
O/2 
1 
O/3 
1 
O/4 
8 
O/5 
1 
O/6 
4 
O/7 
4 
Součet 27</t>
  </si>
  <si>
    <t>141</t>
  </si>
  <si>
    <t>998786102</t>
  </si>
  <si>
    <t>Přesun hmot tonážní pro stínění a čalounické úpravy v objektech v přes 6 do 12 m</t>
  </si>
  <si>
    <t>142</t>
  </si>
  <si>
    <t>59217002</t>
  </si>
  <si>
    <t>obrubník betonový zahradní šedý 1000x50x200mm</t>
  </si>
  <si>
    <t>nový okapový chodník 
(12,75*2+13,8*2)*1,1 
Součet 58,41</t>
  </si>
  <si>
    <t>143</t>
  </si>
  <si>
    <t>9-001</t>
  </si>
  <si>
    <t>Demontáž a zpětná montáž tabule označení zastávky</t>
  </si>
  <si>
    <t>soub.</t>
  </si>
  <si>
    <t>144</t>
  </si>
  <si>
    <t>916231213</t>
  </si>
  <si>
    <t>Osazení chodníkového obrubníku betonového stojatého s boční opěrou do lože z betonu prostého</t>
  </si>
  <si>
    <t>145</t>
  </si>
  <si>
    <t>916991121</t>
  </si>
  <si>
    <t>Lože pod obrubníky, krajníky nebo obruby z dlažebních kostek z betonu prostého</t>
  </si>
  <si>
    <t>nový okapový chodník 
(12,75*2+13,8*2)*0,3*0,3 
Součet 4,779</t>
  </si>
  <si>
    <t>146</t>
  </si>
  <si>
    <t>941211111</t>
  </si>
  <si>
    <t>Montáž lešení řadového rámového lehkého zatížení do 200 kg/m2 š přes 0,6 do 0,9 m v do 10 m</t>
  </si>
  <si>
    <t>venkovní lešení 
Zateplení fasády - S1 
324,276 
Zateplení fasády - S2 
31,86 
Součet 356,136</t>
  </si>
  <si>
    <t>147</t>
  </si>
  <si>
    <t>941211211</t>
  </si>
  <si>
    <t>Příplatek k lešení řadovému rámovému lehkému š 0,9 m v přes 10 do 25 m za první a ZKD den použití</t>
  </si>
  <si>
    <t>3 měsíce nájemné 
356,136*90 
Součet 32052,24</t>
  </si>
  <si>
    <t>148</t>
  </si>
  <si>
    <t>941211811</t>
  </si>
  <si>
    <t>Demontáž lešení řadového rámového lehkého zatížení do 200 kg/m2 š přes 0,6 do 0,9 m v do 10 m</t>
  </si>
  <si>
    <t>149</t>
  </si>
  <si>
    <t>944511111</t>
  </si>
  <si>
    <t>Montáž ochranné sítě z textilie z umělých vláken</t>
  </si>
  <si>
    <t>150</t>
  </si>
  <si>
    <t>944511211</t>
  </si>
  <si>
    <t>Příplatek k ochranné síti za první a ZKD den použití</t>
  </si>
  <si>
    <t>151</t>
  </si>
  <si>
    <t>944511811</t>
  </si>
  <si>
    <t>Demontáž ochranné sítě z textilie z umělých vláken</t>
  </si>
  <si>
    <t>152</t>
  </si>
  <si>
    <t>949101112</t>
  </si>
  <si>
    <t>Lešení pomocné pro objekty pozemních staveb s lešeňovou podlahou v přes 1,9 do 3,5 m zatížení do 150 kg/m2</t>
  </si>
  <si>
    <t>Vnitřní lešení 
1 NP 
2,6+5,1+13,6+25,3+1,9+3+6,7+25,25+15+8,64+8,64 
2.NP 
2,6+5,1+13,6+25,3+1,9+3+6,7+25,25+15 
Mezisoučet 214.18 
Součet 214,18</t>
  </si>
  <si>
    <t>153</t>
  </si>
  <si>
    <t>952901111</t>
  </si>
  <si>
    <t>Vyčištění budov bytové a občanské výstavby při výšce podlaží do 4 m</t>
  </si>
  <si>
    <t>úklid 
1 NP 
2,6+5,1+13,6+25,3+1,9+3+6,7+25,25+15+8,64+8,64 
2.NP 
2,6+5,1+13,6+25,3+1,9+3+6,7+25,25+15 
Mezisoučet 214.18 
Součet 214,18</t>
  </si>
  <si>
    <t>154</t>
  </si>
  <si>
    <t>967031142</t>
  </si>
  <si>
    <t>Přisekání rovných ostění v cihelném zdivu na MC</t>
  </si>
  <si>
    <t>ostění vnitřní+venkovní 
O/1 
(1,35+1,35)*2*8*0,45 
O/2 
(0,94+1,35)*2*1*0,45 
O/3 
(0,9+1,8)*2*1*0,45 
O/4 
(0,6+0,9)*2*8*0,45 
O/5 
(0,9+1,35)*2*1*0,45 
O/6 
(0,9+0,45)*2*4*0,45 
O/7 
(0,6+0,4)*2*4*0,45 
DV/1 
(0,95+1,97)*2*0,45 
DV/2 
(0,9+1,97)*2*0,45 
DV/3 
(0,85+1,97)*2*0,45 
Součet 52,965</t>
  </si>
  <si>
    <t>Bourání konstrukcí</t>
  </si>
  <si>
    <t>155</t>
  </si>
  <si>
    <t>968062355</t>
  </si>
  <si>
    <t>Vybourání dřevěných rámů oken dvojitých včetně křídel pl do 2 m2</t>
  </si>
  <si>
    <t>demontáž stávajících výplní otvorů 
0,6*0,9*8 
0,9*0,9 
1,65*2 
2,475*1,35*2 
1,95*1,35 
1,35*1,35*8 
0,9*1,8 
0,9*1,35 
Mezisoučet 35.160000000000004 
Součet 35,16</t>
  </si>
  <si>
    <t>156</t>
  </si>
  <si>
    <t>968062456</t>
  </si>
  <si>
    <t>Vybourání dřevěných dveřních zárubní pl přes 2 m2</t>
  </si>
  <si>
    <t>demontáž stávajících dveří 
0,95*2,05+1,05*2*2 
Součet 6,148</t>
  </si>
  <si>
    <t>157</t>
  </si>
  <si>
    <t>978013191</t>
  </si>
  <si>
    <t>Otlučení (osekání) vnitřní vápenné nebo vápenocementové omítky stěn v rozsahu do 100 %</t>
  </si>
  <si>
    <t>158</t>
  </si>
  <si>
    <t>978015391</t>
  </si>
  <si>
    <t>Otlučení (osekání) vnější vápenné nebo vápenocementové omítky stupně členitosti 1 a 2 do 100%</t>
  </si>
  <si>
    <t>Zateplení fasády - S1 
(12,75+12,75+13,8+13,8)*3 
(9,75+9,75+11,1+11,1)*4,64 
Zateplení fasády - S2 
(12,75+12,75+13,8+13,8)*0,6 
Mezisoučet 384.648 
Součet 384,648</t>
  </si>
  <si>
    <t>159</t>
  </si>
  <si>
    <t>978023411</t>
  </si>
  <si>
    <t>Vyškrabání spár zdiva cihelného mimo komínového</t>
  </si>
  <si>
    <t>997</t>
  </si>
  <si>
    <t>Přesun sutě</t>
  </si>
  <si>
    <t>161</t>
  </si>
  <si>
    <t>997013153</t>
  </si>
  <si>
    <t>Vnitrostaveništní doprava suti a vybouraných hmot pro budovy v přes 9 do 12 m s omezením mechanizace</t>
  </si>
  <si>
    <t>162</t>
  </si>
  <si>
    <t>998011002</t>
  </si>
  <si>
    <t>Přesun hmot pro budovy zděné v přes 6 do 12 m</t>
  </si>
  <si>
    <t>HZS</t>
  </si>
  <si>
    <t>Hodinové zúčtovací sazby</t>
  </si>
  <si>
    <t>163</t>
  </si>
  <si>
    <t>HZS1301</t>
  </si>
  <si>
    <t>Hodinová zúčtovací sazba zedník</t>
  </si>
  <si>
    <t>demontáž a zpětná montáž štítků a info tabulí na fasádě objektu včetně pomocných prací a provedení prostupů 
50 
Součet 50</t>
  </si>
  <si>
    <t>164</t>
  </si>
  <si>
    <t>HZS2232</t>
  </si>
  <si>
    <t>Hodinová zúčtovací sazba elektrikář odborný</t>
  </si>
  <si>
    <t>Demontáž + zpětná montáž koncových prvků elektroinstalace slaboproud + silnoproud včetně prodloužení kabeláže 
50 
Součet 50</t>
  </si>
  <si>
    <t xml:space="preserve">  SO 02-71-02.3</t>
  </si>
  <si>
    <t>Vlkov u Tišnova - Křižanov - stavební úpravy budovy zast. Ořechov - VZT, klima</t>
  </si>
  <si>
    <t>SO 02-71-02.3</t>
  </si>
  <si>
    <t>311271211</t>
  </si>
  <si>
    <t>Zdivo nosné z tvárnic pro suché zdění (TSZ)</t>
  </si>
  <si>
    <t>(0,9*0,3*0,9)*1,1 
(1,5*0,3*1,05)*1,1 
(4,95*0,3*1,05)*1,1 
(1,5*0,3*1,05)*1,1 
Součet 3,022</t>
  </si>
  <si>
    <t>317351415</t>
  </si>
  <si>
    <t>Ztracené bednění překladů z keramických U-profilů pro zdivo tl 300 mm</t>
  </si>
  <si>
    <t>1,25 
Součet 1,25</t>
  </si>
  <si>
    <t>59612039</t>
  </si>
  <si>
    <t>cihelný blok děrovaný broušený do P10 pro zdivo tl 300mm včetně pojiva (tenkovrstvé malty)</t>
  </si>
  <si>
    <t>(0,9*0,9)*1,1 
(1,5*1,05)*1,1 
(4,95*1,05)*1,1 
(1,5*1,05)*1,1 
Součet 10,073 
10,074 * 1,05 ' Přepočtené koeficientem množství</t>
  </si>
  <si>
    <t>59640022</t>
  </si>
  <si>
    <t>překlad keramický nosný š 70mm dl 1,25m</t>
  </si>
  <si>
    <t>5 
Součet 5</t>
  </si>
  <si>
    <t>R342271331.STS</t>
  </si>
  <si>
    <t>Příčka z tvárnic STAVSI C30 tl zdiva 150 mm</t>
  </si>
  <si>
    <t>(1,2+3,6)*1,1 
Součet 5,28</t>
  </si>
  <si>
    <t>R59612028</t>
  </si>
  <si>
    <t>cihelný blok děrovaný broušený do P10 pro zdivo tl 175mm včetně pojiva (tenkovrstvé malty)</t>
  </si>
  <si>
    <t>(1,2+3,6)*1,1 
Součet 5,28 
5,28 * 1,05 ' Přepočtené koeficientem množství</t>
  </si>
  <si>
    <t>28411140</t>
  </si>
  <si>
    <t>PVC vinyl heterogenní protiskluzná se vsypem a výztuž. vrstvou tl 2.00mm nášlapná vrstva 0.9mm, hořlavost Bfl-s1, třída zátěže 34/43, útlum 4dB, bodová zátěž  ? 0.10mm, protiskluznost R10</t>
  </si>
  <si>
    <t>18,27 "m2 
Součet 18,27</t>
  </si>
  <si>
    <t>611321111</t>
  </si>
  <si>
    <t>Vápenocementová omítka hrubá jednovrstvá zatřená vnitřních stropů rovných nanášená ručně</t>
  </si>
  <si>
    <t>9*1,2 
8,64*1,2 
Součet 21,168</t>
  </si>
  <si>
    <t>61140045</t>
  </si>
  <si>
    <t>okno plastové s fixním zasklením dvojsklo přes plochu 1m2 v 1,5-2,5m</t>
  </si>
  <si>
    <t>(0,9*1,8)*1 
Součet 1,62</t>
  </si>
  <si>
    <t>61140049</t>
  </si>
  <si>
    <t>okno plastové otevíravé/sklopné dvojsklo do plochy 1m2</t>
  </si>
  <si>
    <t>(0,6*0,9)*8 
(0,9*0,45)*4 
Součet 5,94</t>
  </si>
  <si>
    <t>61140051</t>
  </si>
  <si>
    <t>okno plastové otevíravé/sklopné dvojsklo přes plochu 1m2 do v 1,5m</t>
  </si>
  <si>
    <t>(1,35*1,35)*8 
(1,05*1,35)*1 
(0,9*1,35)*1 
Součet 17,213</t>
  </si>
  <si>
    <t>612321111</t>
  </si>
  <si>
    <t>Vápenocementová omítka hrubá jednovrstvá zatřená vnitřních stěn nanášená ručně</t>
  </si>
  <si>
    <t>(12,6*3,2)*1,2 
(12*3,2)*1,2 
Součet 94,464</t>
  </si>
  <si>
    <t>622321121</t>
  </si>
  <si>
    <t>Vápenocementová omítka hladká jednovrstvá vnějších stěn nanášená ručně</t>
  </si>
  <si>
    <t>4,65*4,75 
7,9 
2,23 
0,85 
2,23 
Součet 35,298</t>
  </si>
  <si>
    <t>631341135</t>
  </si>
  <si>
    <t>Mazanina tl přes 120 do 240 mm z betonu lehkého keramického LC 25/28</t>
  </si>
  <si>
    <t>18,27*0,15 "m2*tlouštka 
Součet 2,741</t>
  </si>
  <si>
    <t>636624411</t>
  </si>
  <si>
    <t>Vysoce zátěžová podlaha z PVC desek do skladových provozů tl 22 mm černá lepená ve spojích</t>
  </si>
  <si>
    <t>R641941611</t>
  </si>
  <si>
    <t>Osazování plastových rámů oken na montážní pěnu</t>
  </si>
  <si>
    <t>17 
Součet 17</t>
  </si>
  <si>
    <t>712</t>
  </si>
  <si>
    <t>Povlakové krytiny</t>
  </si>
  <si>
    <t>55351050</t>
  </si>
  <si>
    <t>plech svitkový Al tl 0,7mm hrubý pro falcování standardní barva</t>
  </si>
  <si>
    <t>(33,7+127,8)*1,2 
Součet 193,8</t>
  </si>
  <si>
    <t>R712691687</t>
  </si>
  <si>
    <t>Provedení plechové falcované krytiny střech</t>
  </si>
  <si>
    <t>28372032</t>
  </si>
  <si>
    <t>izolace sypaná z kuliček z pěnového polystyrenu</t>
  </si>
  <si>
    <t>(4,65*4,75*0,15)*1,1 
Součet 3,644 
3,644 * 1,05 ' Přepočtené koeficientem množství</t>
  </si>
  <si>
    <t>713131143</t>
  </si>
  <si>
    <t>Montáž izolace tepelné stěn a základů lepením celoplošně v kombinaci s mechanickým kotvením rohoží, pásů, dílců, desek</t>
  </si>
  <si>
    <t>(4,65*4,75)*1,1 
Součet 24,296</t>
  </si>
  <si>
    <t>13814185</t>
  </si>
  <si>
    <t>plech hladký Pz jakost EN 10143 tl 0,6mm tabule</t>
  </si>
  <si>
    <t>0,05 
Součet 0,05</t>
  </si>
  <si>
    <t>55344209</t>
  </si>
  <si>
    <t>svod kruhový Pz 120mm</t>
  </si>
  <si>
    <t>55344431</t>
  </si>
  <si>
    <t>odvaděč dešťové vody Pz 120mm do sudu</t>
  </si>
  <si>
    <t>3 
Součet 3</t>
  </si>
  <si>
    <t>55344520</t>
  </si>
  <si>
    <t>roh vnější žlabový lisovaný 90° 250 Pz</t>
  </si>
  <si>
    <t>4 
Součet 4</t>
  </si>
  <si>
    <t>55344546</t>
  </si>
  <si>
    <t>čelo půlkulatého žlabu Pz 250mm</t>
  </si>
  <si>
    <t>55344576</t>
  </si>
  <si>
    <t>hák žlabový Pz 250mm dl 485mm</t>
  </si>
  <si>
    <t>764204105</t>
  </si>
  <si>
    <t>Montáž oplechování horních ploch a atik bez rohů rš do 400 mm</t>
  </si>
  <si>
    <t>3,6 
Součet 3,6</t>
  </si>
  <si>
    <t>764206105</t>
  </si>
  <si>
    <t>Montáž oplechování rovných parapetů rš do 400 mm</t>
  </si>
  <si>
    <t>23 
Součet 23</t>
  </si>
  <si>
    <t>764305105</t>
  </si>
  <si>
    <t>Montáž lemování trub, konzol nebo držáků s krytinou prejzovou, vlnitou D přes 200 do 300 mm</t>
  </si>
  <si>
    <t>6 
Součet 6</t>
  </si>
  <si>
    <t>764501103</t>
  </si>
  <si>
    <t>Montáž žlabu podokapního půlkulatého</t>
  </si>
  <si>
    <t>60 
Součet 60</t>
  </si>
  <si>
    <t>764501104</t>
  </si>
  <si>
    <t>Montáž čela pro podokapní půlkulatý žlab</t>
  </si>
  <si>
    <t>764501105</t>
  </si>
  <si>
    <t>Montáž háku pro podokapní půlkulatý žlab</t>
  </si>
  <si>
    <t>60/1 
Součet 60</t>
  </si>
  <si>
    <t>764501106</t>
  </si>
  <si>
    <t>Montáž hrdla pro podokapní půlkulatý žlab</t>
  </si>
  <si>
    <t>764501107</t>
  </si>
  <si>
    <t>Montáž rohu nebo koutu pro podokapní půlkulatý žlab</t>
  </si>
  <si>
    <t>764508131</t>
  </si>
  <si>
    <t>Montáž kruhového svodu</t>
  </si>
  <si>
    <t>40 
Součet 40</t>
  </si>
  <si>
    <t>764508137</t>
  </si>
  <si>
    <t>Montáž sklápěcí výpusti vody kruhového svodu</t>
  </si>
  <si>
    <t>55341330</t>
  </si>
  <si>
    <t>dveře jednokřídlé Al plné max rozměru otvoru 2,42m2 bezpečnostní třídy RC2</t>
  </si>
  <si>
    <t>0,95*1,97 
0,9*1,97 
0,85*2,1 
Součet 5,43</t>
  </si>
  <si>
    <t>766660002</t>
  </si>
  <si>
    <t>Montáž dveřních křídel otvíravých jednokřídlových š přes 0,8 m do ocelové zárubně</t>
  </si>
  <si>
    <t>962023391</t>
  </si>
  <si>
    <t>Bourání zdiva nadzákladového smíšeného na MV nebo MVC přes 1 m3</t>
  </si>
  <si>
    <t>(1,0*0,45*2,25)*1,2 
Součet 1,215</t>
  </si>
  <si>
    <t>965043441</t>
  </si>
  <si>
    <t>Bourání podkladů pod dlažby betonových s potěrem nebo teracem tl do 150 mm pl přes 4 m2</t>
  </si>
  <si>
    <t>966073121</t>
  </si>
  <si>
    <t>Demontáž krytiny ocelových střech z tvarovaných ocelových plechů šroubovaných budov v do 6 m</t>
  </si>
  <si>
    <t>968072355</t>
  </si>
  <si>
    <t>Vybourání kovových rámů oken zdvojených včetně křídel pl do 2 m2</t>
  </si>
  <si>
    <t>(0,9*0,9)*1 "plocha*počet 
(0,6*0,9)*8 "plocha*počet 
(0,9*1,35)*2 "plocha*počet 
(1,35*1,35)*8 "plocha*počet 
(2,475*1,35)*2 "plocha*počet 
Součet 28,823</t>
  </si>
  <si>
    <t>968072456</t>
  </si>
  <si>
    <t>Vybourání kovových dveřních zárubní pl přes 2 m2</t>
  </si>
  <si>
    <t>(1,05*2)*1 "plocha*počet 
(0,95*2,05)*1 "plocha*počet 
Součet 4,048</t>
  </si>
  <si>
    <t xml:space="preserve">  SO 02-72-01</t>
  </si>
  <si>
    <t>Vlkov u Tišnova - Křižanov - stavební úpravy pro TTS</t>
  </si>
  <si>
    <t>SO 02-72-01</t>
  </si>
  <si>
    <t>171151101</t>
  </si>
  <si>
    <t>Hutnění boků násypů pro jakýkoliv sklon a míru zhutnění svahu</t>
  </si>
  <si>
    <t>(5,0*3,5)*3 
Součet 52,5</t>
  </si>
  <si>
    <t>(5,0*3,5*0,14)*3 "délka, šířka, tlouštka 
Součet 7,35</t>
  </si>
  <si>
    <t>(2,450*1,4)*3 "objem * hmotnost 
Součet 10,29</t>
  </si>
  <si>
    <t>Zřízení plochy ze silničních panelů do lože tl 50 mm z kameniva</t>
  </si>
  <si>
    <t>((2*1)*2)*3 
Součet 12</t>
  </si>
  <si>
    <t>59381136</t>
  </si>
  <si>
    <t>panel silniční 2,00x1,00x0,15m</t>
  </si>
  <si>
    <t>2*3 
Součet 6 
6 * 0,25 ' Přepočtené koeficientem množství</t>
  </si>
  <si>
    <t>23-M</t>
  </si>
  <si>
    <t>Montáže potrubí</t>
  </si>
  <si>
    <t>R14011011</t>
  </si>
  <si>
    <t>Trubka korungovaná dn 160 mm</t>
  </si>
  <si>
    <t>(3*2)*3 "délky potrubí 
Součet 18</t>
  </si>
  <si>
    <t>R230050033</t>
  </si>
  <si>
    <t>Montáž a zhotovení trubky korungované 160 mm</t>
  </si>
  <si>
    <t>R13011051</t>
  </si>
  <si>
    <t>Ocelový nostník U 50</t>
  </si>
  <si>
    <t>(2,5+2,5+1,4+1,4+1,4+1,4)*3 
Součet 31,8</t>
  </si>
  <si>
    <t>R30909100</t>
  </si>
  <si>
    <t>šroub samovrtný do ocelového rámu M12</t>
  </si>
  <si>
    <t>4*3 
Součet 12</t>
  </si>
  <si>
    <t>R337171111</t>
  </si>
  <si>
    <t>Montáž a osazení ocelové kce  rámu z U50</t>
  </si>
  <si>
    <t>(0,00559*(2,5+2,5+1,4+1,4+1,4+1,4))*3 
Součet 0,178</t>
  </si>
  <si>
    <t>((0,5*0,5)*12)*3 "plocha celk. - plocha desky 
Součet 9 
9 * 1,02 ' Přepočtené koeficientem množství</t>
  </si>
  <si>
    <t>((0,5*0,5)*12)*3 "plocha celk. - plocha desky 
Součet 9</t>
  </si>
  <si>
    <t>D.2.2.2</t>
  </si>
  <si>
    <t>Zastřešení nástupišť</t>
  </si>
  <si>
    <t xml:space="preserve">  SO 02-74-02</t>
  </si>
  <si>
    <t>Vlkov u Tišnova - Křižanov -  zastřešení výstupních objektů zast. Ořechov</t>
  </si>
  <si>
    <t>SO 02-74-02</t>
  </si>
  <si>
    <t>Konstrukce vodorovné</t>
  </si>
  <si>
    <t>412935321R</t>
  </si>
  <si>
    <t>Sendvičový panel střešní - dodávka</t>
  </si>
  <si>
    <t>(18,84*4,62)+(61,915*3,04)+(13,515*4,84) 
Součet 340,675</t>
  </si>
  <si>
    <t>412935322R</t>
  </si>
  <si>
    <t>Sendvičový panel střešní - montáž</t>
  </si>
  <si>
    <t>412935323R</t>
  </si>
  <si>
    <t>Sendvičový panel - spojovací materiál</t>
  </si>
  <si>
    <t>(1*1) 
Součet 1</t>
  </si>
  <si>
    <t>412935324R</t>
  </si>
  <si>
    <t>Podkonstrukce podhledu - dodávka</t>
  </si>
  <si>
    <t>(18,84*4,65)+(61,915*3,086)+(13,515*4,883) 
Součet 344,669</t>
  </si>
  <si>
    <t>412935325R</t>
  </si>
  <si>
    <t>Podkonstrukce podhledu - montáž</t>
  </si>
  <si>
    <t>412935326R</t>
  </si>
  <si>
    <t>Rektifikovatelná podkonstrukce podhledu - dodávka</t>
  </si>
  <si>
    <t>412935327R</t>
  </si>
  <si>
    <t>Rektifikovatelná podkonstrukce podhledu - montáž</t>
  </si>
  <si>
    <t>412935328R</t>
  </si>
  <si>
    <t>Podhledový kompozitní panel - dodávka</t>
  </si>
  <si>
    <t>412935329R</t>
  </si>
  <si>
    <t>Podhledový kompozitní panel - montáž</t>
  </si>
  <si>
    <t>412935330R</t>
  </si>
  <si>
    <t>Podhledový kompozitní panel - formátování</t>
  </si>
  <si>
    <t>998R764201</t>
  </si>
  <si>
    <t>Přesun hmot procentní pro konstrukce vodorovné v objektech v do 6 m</t>
  </si>
  <si>
    <t>Konstrukce svislé</t>
  </si>
  <si>
    <t>541691612</t>
  </si>
  <si>
    <t>Opláštění bočních stěn bezpečnostním sklem - dodávka</t>
  </si>
  <si>
    <t>(13,515*2,525+10,6*2,16+2,525*4,84+5,3*3,35+3,67*3,35+3,35*3,04+46,07*2,06+46,07*2,43+3,03*2,95+6,3*3,03+3,01*2,09+9,57*2,09*2) 
Součet 390,651</t>
  </si>
  <si>
    <t>541691613R</t>
  </si>
  <si>
    <t>Opláštění bočních stěn bezpečnostním sklem - montáž</t>
  </si>
  <si>
    <t>541691614R</t>
  </si>
  <si>
    <t>Zasklívací lišty, těsnění, spojovací materiál - dodávka</t>
  </si>
  <si>
    <t>541691615R</t>
  </si>
  <si>
    <t>Zasklívací lišty, těsnění, spojovací materiál - montáž</t>
  </si>
  <si>
    <t>541691616R</t>
  </si>
  <si>
    <t>Zasklívací lišty, těsnění, spojovací materiál - formátování</t>
  </si>
  <si>
    <t>998787101</t>
  </si>
  <si>
    <t>Přesun hmot pro zasklívání</t>
  </si>
  <si>
    <t>998787193</t>
  </si>
  <si>
    <t>Příplatek k přesunu hmot za zvětšený přesun do 500 m</t>
  </si>
  <si>
    <t>998R764202</t>
  </si>
  <si>
    <t>Přesun hmot procentní pro konstrukce svislé v objektech v do 6 m</t>
  </si>
  <si>
    <t>721241102</t>
  </si>
  <si>
    <t>Lapač střešních splavenin z litiny DN 125</t>
  </si>
  <si>
    <t>998721201</t>
  </si>
  <si>
    <t>Přesun hmot procentní pro vnitřní kanalizace v objektech v do 6 m</t>
  </si>
  <si>
    <t>764365821R</t>
  </si>
  <si>
    <t>Odvodňovací žlab - dodávka</t>
  </si>
  <si>
    <t>(18,9+57+10,6) 
Součet 86,5</t>
  </si>
  <si>
    <t>764365822R</t>
  </si>
  <si>
    <t>Odvodňovací žlab - montáž</t>
  </si>
  <si>
    <t>764365823R</t>
  </si>
  <si>
    <t>Oplechování odvodňovacího žlabu - dodávka</t>
  </si>
  <si>
    <t>(18,9+57+10,6)*2 
Součet 173</t>
  </si>
  <si>
    <t>764365824R</t>
  </si>
  <si>
    <t>Oplechování odvodňovacího žlabu - montáž</t>
  </si>
  <si>
    <t>764365825R</t>
  </si>
  <si>
    <t>Oplechování krajních vaznic - dodávka</t>
  </si>
  <si>
    <t>(13,515+61,905+57,327+10,64+18,83+18,83) 
Součet 181,047</t>
  </si>
  <si>
    <t>764365826R</t>
  </si>
  <si>
    <t>Oplechování krajních vaznic - montáž</t>
  </si>
  <si>
    <t>764365827R</t>
  </si>
  <si>
    <t>Odvodňovací potrubí - dodávka</t>
  </si>
  <si>
    <t>(3,4*3)+(3,4*8) 
Součet 37,4</t>
  </si>
  <si>
    <t>764365828R</t>
  </si>
  <si>
    <t>Odvodňovací potrubí - montáž</t>
  </si>
  <si>
    <t>998764201</t>
  </si>
  <si>
    <t>Přesun hmot procentní pro konstrukce klempířské v objektech v do 6 m</t>
  </si>
  <si>
    <t>767603815R</t>
  </si>
  <si>
    <t>D+M kotevní šrouby s kotevní hlavou do M30</t>
  </si>
  <si>
    <t>(150*2)+(13*4) 
Součet 352</t>
  </si>
  <si>
    <t>767603816R</t>
  </si>
  <si>
    <t>Podlití sloupů polymerní maltou</t>
  </si>
  <si>
    <t>(131+32) 
Součet 163</t>
  </si>
  <si>
    <t>767603817R</t>
  </si>
  <si>
    <t>Atypické ocelové konstrukce - dodávka</t>
  </si>
  <si>
    <t>767603818R</t>
  </si>
  <si>
    <t>Atypické ocelové konstrukce - montáž</t>
  </si>
  <si>
    <t>767603819R</t>
  </si>
  <si>
    <t>Spojovací materiál OK žárově zinkovaný, třída pevnosti 8.8.</t>
  </si>
  <si>
    <t>767603820R</t>
  </si>
  <si>
    <t>Žárové zinkování</t>
  </si>
  <si>
    <t>767603821R</t>
  </si>
  <si>
    <t>767603822R</t>
  </si>
  <si>
    <t>Příplatek za nátěr atypické ocelové konstrukce</t>
  </si>
  <si>
    <t>767603823R</t>
  </si>
  <si>
    <t>Oprava protikorozní ochrany po montáži</t>
  </si>
  <si>
    <t>998767201</t>
  </si>
  <si>
    <t>Přesun hmot procentní pro zámečnické konstrukce v objektech v do 6 m</t>
  </si>
  <si>
    <t>VRN</t>
  </si>
  <si>
    <t>Zdvihací technika, manipulační technika, plošiny, lešení</t>
  </si>
  <si>
    <t>1711566106R</t>
  </si>
  <si>
    <t>Jeřábová technika</t>
  </si>
  <si>
    <t>SH</t>
  </si>
  <si>
    <t>(20*8) 
Součet 160</t>
  </si>
  <si>
    <t>77735201R</t>
  </si>
  <si>
    <t>Doprava klempířských kcí, vč. Vykládky</t>
  </si>
  <si>
    <t>77735202R</t>
  </si>
  <si>
    <t>Vnitrostaveništní doprava</t>
  </si>
  <si>
    <t>94390</t>
  </si>
  <si>
    <t>Lešení</t>
  </si>
  <si>
    <t>DEN</t>
  </si>
  <si>
    <t>(40*1) 
Součet 40</t>
  </si>
  <si>
    <t>9439012R</t>
  </si>
  <si>
    <t>Zpracování výkresové dokumentace</t>
  </si>
  <si>
    <t>945412112R</t>
  </si>
  <si>
    <t>Teleskopická hydraulická montážní plošina výška zdvihu do 21 m</t>
  </si>
  <si>
    <t xml:space="preserve">  SO 02-75-01</t>
  </si>
  <si>
    <t>Vlkov u Tišnova - Křižanov - přístřešky pro cestující zast. Osová Bítýška</t>
  </si>
  <si>
    <t>SO 02-75-01</t>
  </si>
  <si>
    <t>271532213</t>
  </si>
  <si>
    <t>Podsyp pod základové konstrukce se zhutněním z hrubého kameniva frakce 8 až 16 mm</t>
  </si>
  <si>
    <t>11*3,5*0,2*2 
Součet 15,4</t>
  </si>
  <si>
    <t>273321211</t>
  </si>
  <si>
    <t>Základové desky ze ŽB bez zvýšených nároků na prostředí tř. C 12/15</t>
  </si>
  <si>
    <t>Podkladní beton 
11*3,5*0,1*2 
Součet 7,7</t>
  </si>
  <si>
    <t>273322611</t>
  </si>
  <si>
    <t>Základové desky ze ŽB se zvýšenými nároky na prostředí tř. C 30/37</t>
  </si>
  <si>
    <t>Základová deska 
10,65*3*0,35*2 
Součet 22,365</t>
  </si>
  <si>
    <t>273351121</t>
  </si>
  <si>
    <t>Zřízení bednění základových desek</t>
  </si>
  <si>
    <t>Základová deska 
(10,65+3)*2*0,35*2 
Součet 19,11</t>
  </si>
  <si>
    <t>273361821</t>
  </si>
  <si>
    <t>Výztuž základových desek betonářskou ocelí 10 505 (R)</t>
  </si>
  <si>
    <t>0,082*2 
Součet 0,164</t>
  </si>
  <si>
    <t>0,343*2 
Součet 0,686</t>
  </si>
  <si>
    <t>(2*1) 
Součet 2</t>
  </si>
  <si>
    <t>412935334R</t>
  </si>
  <si>
    <t>Podkonstrukce pro podhled žlabu a boční strany střechy - dodávka</t>
  </si>
  <si>
    <t>(9,95*0,8)*2+(9,95*0,21)*2 
Součet 20,099</t>
  </si>
  <si>
    <t>412935335R</t>
  </si>
  <si>
    <t>Podkonstrukce pro podhled žlabu a boční strany střechy - montáž</t>
  </si>
  <si>
    <t>412935336R</t>
  </si>
  <si>
    <t>Rektifikovatelná podkonstrukce pro podhled žlabu a boční strany střechy - dodávka</t>
  </si>
  <si>
    <t>412935337R</t>
  </si>
  <si>
    <t>Rektifikovatelná podkonstrukce pro podhled žlabu a boční strany střechy - montáž</t>
  </si>
  <si>
    <t>412935338R</t>
  </si>
  <si>
    <t>412935339R</t>
  </si>
  <si>
    <t>412935340R</t>
  </si>
  <si>
    <t>541691712</t>
  </si>
  <si>
    <t>Opláštění zadní a boční stěny tahokovem - dodávka</t>
  </si>
  <si>
    <t>(9,95*2,72)*2+(2,505*2,72)*2 
Součet 67,755</t>
  </si>
  <si>
    <t>541691713R</t>
  </si>
  <si>
    <t>Opláštění zadní a boční stěny tahokovem - montáž</t>
  </si>
  <si>
    <t>541691714R</t>
  </si>
  <si>
    <t>Liniové lišty, těsnění, spojovací materiál - dodávka</t>
  </si>
  <si>
    <t>(2,72*16)*2 
Součet 87,04</t>
  </si>
  <si>
    <t>541691715R</t>
  </si>
  <si>
    <t>Liniové lišty, těsnění, spojovací materiál - montáž</t>
  </si>
  <si>
    <t>541691716R</t>
  </si>
  <si>
    <t>Liniové lišty, těsnění, spojovací materiál - formátování</t>
  </si>
  <si>
    <t>764365921R</t>
  </si>
  <si>
    <t>(9,95*2) 
Součet 19,9</t>
  </si>
  <si>
    <t>764365922R</t>
  </si>
  <si>
    <t>764365923R</t>
  </si>
  <si>
    <t>(9,95*2)*2 
Součet 39,8</t>
  </si>
  <si>
    <t>764365924R</t>
  </si>
  <si>
    <t>764365925R</t>
  </si>
  <si>
    <t>764365926R</t>
  </si>
  <si>
    <t>764365927R</t>
  </si>
  <si>
    <t>(4,25*2)*2 
Součet 17</t>
  </si>
  <si>
    <t>764365928R</t>
  </si>
  <si>
    <t>764365929R</t>
  </si>
  <si>
    <t>Oplechování P4 - dodávka</t>
  </si>
  <si>
    <t>19,9 
Součet 19,9</t>
  </si>
  <si>
    <t>764365930R</t>
  </si>
  <si>
    <t>Oplechování P4 - montáž</t>
  </si>
  <si>
    <t>764365931R</t>
  </si>
  <si>
    <t>Okapnice P3 - dodávka</t>
  </si>
  <si>
    <t>764365932R</t>
  </si>
  <si>
    <t>Okapnice P3 - montáž</t>
  </si>
  <si>
    <t>(18*4)*2 
Součet 144</t>
  </si>
  <si>
    <t>(18*2) 
Součet 36</t>
  </si>
  <si>
    <t>767603824R</t>
  </si>
  <si>
    <t>Integrovaná lavička v přístřešku - dodávka</t>
  </si>
  <si>
    <t>767603825R</t>
  </si>
  <si>
    <t>Integrovaná lavička v přístřešku - montáž</t>
  </si>
  <si>
    <t>CS ÚRS 2022 02</t>
  </si>
  <si>
    <t>(20*1) 
Součet 20</t>
  </si>
  <si>
    <t>D.2.2.3</t>
  </si>
  <si>
    <t>Individuální protihlukové opatření</t>
  </si>
  <si>
    <t xml:space="preserve">  SO 02-76-01</t>
  </si>
  <si>
    <t>SO 02-76-01</t>
  </si>
  <si>
    <t>Vápenocementová omítka ostění nebo nadpraží štuková</t>
  </si>
  <si>
    <t>Zapravení ostění a nadparaží (dl * š) 
(1,30+1,30*2)*0,20*6 
(0,85+1,30*2)*0,20*2 
(0,85+1,60*2)*0,20 
Součet 6,87</t>
  </si>
  <si>
    <t>622326259</t>
  </si>
  <si>
    <t>Oprava vápenocementové omítky s celoplošným přeštukováním vnějších ploch stupně členitosti 1, v rozsahu opravované plochy přes 80 do 100%</t>
  </si>
  <si>
    <t>622385105</t>
  </si>
  <si>
    <t>Omítka tenkovrstvá minerální jednotlivých malých ploch  stěn, plochy jednotlivě přes 1,0 do 4,0 m2</t>
  </si>
  <si>
    <t>766000A</t>
  </si>
  <si>
    <t>D+M A okno plastové s izolačním zasklením 1300x1300 mm vč. vnitřního a vnějšího parapetu (dle PD)</t>
  </si>
  <si>
    <t>766000B</t>
  </si>
  <si>
    <t>D+M B okno plastové s izolačním zasklením 850x1300 mm vč. vnitřního a vnějšího parapetu (dle PD)</t>
  </si>
  <si>
    <t>766000C</t>
  </si>
  <si>
    <t>D+M C okno plastové s izolačním zasklením 850x1600 mm vč. vnitřního a vnějšího parapetu (dle PD)</t>
  </si>
  <si>
    <t>784111001</t>
  </si>
  <si>
    <t>Oprášení (ometení) podkladu v místnostech výšky do 3,80 m</t>
  </si>
  <si>
    <t>784181121</t>
  </si>
  <si>
    <t>Penetrace podkladu jednonásobná hloubková akrylátová bezbarvá v místnostech výšky do 3,80 m</t>
  </si>
  <si>
    <t>Malby z malířských směsí oděruvzdorných za mokra dvojnásobné, bílé za mokra oděruvzdorné výborně v místnostech výšky do 3,80 m</t>
  </si>
  <si>
    <t>Demontáž klempířských konstrukcí oplechování parapetů do suti</t>
  </si>
  <si>
    <t>766441811</t>
  </si>
  <si>
    <t>Demontáž parapetních desek dřevěných nebo plastových šířky do 300 mm, délky do 1000 mm</t>
  </si>
  <si>
    <t>766441821</t>
  </si>
  <si>
    <t>Demontáž parapetních desek dřevěných nebo plastových šířky do 300 mm, délky přes 1000 do 2000 mm</t>
  </si>
  <si>
    <t>968062245</t>
  </si>
  <si>
    <t>Vybourání dřevěných rámů oken s křídly, dveřních zárubní, vrat, stěn, ostění nebo obkladů  rámů oken s křídly jednoduchých, plochy do 2 m2</t>
  </si>
  <si>
    <t>Vybourání oken (dl * v * p) 
(1,30*1,30)*6 
(0,85*1,30)*2 
(0,85*1,60) 
Součet 13,71</t>
  </si>
  <si>
    <t>R015121</t>
  </si>
  <si>
    <t>NEOCEŇOVAT - POPLATKY ZA LIKVIDACI ODPADŮ NEKONTAMINOVANÝCH - 17 09 04 SMĚSNÉ STAVEBNÍ A DEMOLIČNÍ ODPADY Z INTERIÉRŮ BUDOV, RÁMY OKEN SE SKLENĚNOU VÝPLNÍ, VČETNĚ DOPRAVY</t>
  </si>
  <si>
    <t>997013151</t>
  </si>
  <si>
    <t>Vnitrostaveništní doprava suti a vybouraných hmot  vodorovně do 50 m svisle s omezením mechanizace pro budovy a haly výšky do 6 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</si>
  <si>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</si>
  <si>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</si>
  <si>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</si>
  <si>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</si>
  <si>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0,481*9 "Přepočtené koeficientem množství</t>
  </si>
  <si>
    <t>Přesun hmot pro budovy občanské výstavby, bydlení, výrobu a služby  s omezením mechanizace vodorovná dopravní vzdálenost do 100 m pro budovy s jakoukoliv nosnou konstrukcí výšky do 6 m</t>
  </si>
  <si>
    <t>D.2.2.4</t>
  </si>
  <si>
    <t>Orientační systém</t>
  </si>
  <si>
    <t xml:space="preserve">  SO 02-77-01</t>
  </si>
  <si>
    <t>Zast. Osová Bítýška, orientační systém</t>
  </si>
  <si>
    <t>SO 02-77-01</t>
  </si>
  <si>
    <t>923711R</t>
  </si>
  <si>
    <t>TABULE VELIKOSTI 3550 × 605 × 15 mm "NÁZEV STANICE" JEDNOSTRANNÁ</t>
  </si>
  <si>
    <t>3,55 m × 0,605 m = 2,15 m2 ... 4x T1, 2x T2, 2x T3 
Celkem 2,15 × 8 = 17,2 m2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</si>
  <si>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</si>
  <si>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923721R</t>
  </si>
  <si>
    <t>TABULE ORIENTAČNÍHO SYSTÉMU TABULKA S ČÍSLEM KOLEJE A SEKTOREM VELIKOSTI 550×340 MM, OBOUSTRANNÁ</t>
  </si>
  <si>
    <t>0,550 m × 0,340 m = 0,187 m2 ...1x T6 - T13 
Celkem 0,187 × 8 = 1,496 m2 [A]</t>
  </si>
  <si>
    <t>923731R</t>
  </si>
  <si>
    <t>TABULE ORIENTAČNÍHO SYSTÉMU VELIKOSTI 1550×415 MM, JEDNOSTRANNÁ</t>
  </si>
  <si>
    <t>piktogram 1; 4; 2×21; 40; 41, označení směrů na ocel. sloupcích ...1x T14, 1x T15 
1,53 m x 0,415 m = 0,635 m2 
Celkem 0,635 × 2 = 1,270 m2 [A]</t>
  </si>
  <si>
    <t>TABULE ORIENTAČNÍHO SYSTÉMU VELIKOSTI 240X240 MM, JEDNOSTRANNÁ</t>
  </si>
  <si>
    <t>zákazová tabule Z1 a Z2  
0,24 m x 0,24 m = 0,058 m2 x 2 = 0,115 m2 
4 + 4 = 8 [A]</t>
  </si>
  <si>
    <t>TABULE VELIKOSTI 1530×393 MM "OZNAČENÍ SMĚRŮ" (NA OCELOVÝCH SLOUPCÍCH)</t>
  </si>
  <si>
    <t>1530 × 393 = 0,601 m2 ... 2x T4, 2x T5 
Celkem 0,601 × 4 = 2,405 m2 [A]</t>
  </si>
  <si>
    <t>923762R</t>
  </si>
  <si>
    <t>PIKTOGRAMY ZE SAMOLEPÍCÍ FÓLIE 210 × 149 mm</t>
  </si>
  <si>
    <t>Celkem 0,031 × 4 = 0,125 m2 ...S1 [A]</t>
  </si>
  <si>
    <t>923792R</t>
  </si>
  <si>
    <t>HMATOVÉ ŠTÍTKY NA ZÁBRADLÍ</t>
  </si>
  <si>
    <t>hmatový štítek 0,078 m x 0,045 m ... HŠ1 
celkem 2 ks na madle zábradlí [A]</t>
  </si>
  <si>
    <t>923821R</t>
  </si>
  <si>
    <t>SLOUPEK DN 70 PRO TABULE ORIENTAČNÍHO SYSTÉMU</t>
  </si>
  <si>
    <t>8 (T1) + 4 (T2) +4 (T3) + 1 (T14) + 1 (T15) =18 ks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</si>
  <si>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</si>
  <si>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 xml:space="preserve">  SO 02-77-02</t>
  </si>
  <si>
    <t>Zast. Ořechov, orientační systém</t>
  </si>
  <si>
    <t>SO 02-77-02</t>
  </si>
  <si>
    <t>923711</t>
  </si>
  <si>
    <t>TABULE "NÁZEV STANICE" (NA OCELOVÝCH SLOUPCÍCH)</t>
  </si>
  <si>
    <t>8*2,252*0,6=10.810 [A] 
Tabule velikosti 2252x600mm -  s názvem zastávky.</t>
  </si>
  <si>
    <t>923722</t>
  </si>
  <si>
    <t>TABULE "PRŮCHOD PRO PĚŠÍ ZAKÁZÁN!" (NA OCELOVÉM SLOUPKU) Z UŽITÉHO MATERIÁLU</t>
  </si>
  <si>
    <t>7*0,24*0,24=0.403 [A] 
Tabule velikosti 240x240mm  - "Průchod pro pěší zakázán" 4ks a "Zákaz kouření" 3ks</t>
  </si>
  <si>
    <t>923731</t>
  </si>
  <si>
    <t>TABULE "OZNAČENÍ SMĚRŮ" (NA OCELOVÝCH SLOUPCÍCH)</t>
  </si>
  <si>
    <t>4*1,51*0,393=2.374 [A] 
Tabule velikosti 1510x393mm - Směry jízdy vlaků na společných sliupcích s Názvem zastávky.</t>
  </si>
  <si>
    <t>923741</t>
  </si>
  <si>
    <t>TABULE "ČÍSLO KOLEJE" (NA OCELOVÉM SLOUPKU)</t>
  </si>
  <si>
    <t>16*0,34*0,45+2*0,34*0,34=2.679 [A] 
Tabule s čísly kolejí a sektorů 340x450mm - 16ks plus 2ks tabule 340x340mm - čísla kolejí na zeď do podchodu</t>
  </si>
  <si>
    <t>923761</t>
  </si>
  <si>
    <t>TABULE "OZNAČENÍ VÝCHODU Z NÁSTUPIŠTĚ" (NA OCELOVÉM SLOUPKU)</t>
  </si>
  <si>
    <t>1*0,26*0,66=0.172 [A] 
Piktogram č.8 tabule 260x660mm</t>
  </si>
  <si>
    <t>923771</t>
  </si>
  <si>
    <t>TABULE "POZOR VLAK!" (NA OCELOVÝCH SLOUPCÍCH)</t>
  </si>
  <si>
    <t>1*0,26*1,22+3*0,26*1,42=1.425 [A] 
Piktogram č.5 tabule 260x1220mm - 1ks 
Piktoramy č.6; č.7; č.9; tabule 260x1420mm - 3ks</t>
  </si>
  <si>
    <t>923793</t>
  </si>
  <si>
    <t>ŠÍTEK S PRIZMATICKÝM A BRAILLOVÝM PÍSMEM</t>
  </si>
  <si>
    <t>Hmatové štítky s prismatickým a zároveň Braillovým písmem s informací o rozvržení sektorů na nástupišti - na stěně podchodu - 2ks</t>
  </si>
  <si>
    <t>1. Položka obsahuje:  – dodávku a montáž prvku v příslušném provedení na sloupek, popř. jinou podpůrnou konstrukci včetně kotvícího, upevňovacího a pomocného materiálu (vč. vzpěr mezi stojkami)  – protikorozní úpravu, není-li tato provedena již z výroby nebo daná vlastnostmi použitého materiálu  – nereflexní fólie:  – nosnou konstrukci a kotvící systém 2. Způsob měření: Udává se počet kusů kompletní konstrukce nebo práce.</t>
  </si>
  <si>
    <t>Konzoly pro označení sektorů připevněné na stožáty osvětlení nebo kci zastřešení.</t>
  </si>
  <si>
    <t>923841</t>
  </si>
  <si>
    <t>SLOUPEK DN 70 PRO NÁVĚST</t>
  </si>
  <si>
    <t>Sloupky pro Název stanice 16ks, sloupky pro "Průchod zakázán" 4ks</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</si>
  <si>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</si>
  <si>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923792</t>
  </si>
  <si>
    <t>Hmatové štítky s Braillovým písmem na madle zábradlí v podchodu - 2ks</t>
  </si>
  <si>
    <t>923794</t>
  </si>
  <si>
    <t>HLASOVÝ MAJÁČEK PRO NEVIDOMÉ</t>
  </si>
  <si>
    <t>OHM1 i 2  nad schody do podchodu</t>
  </si>
  <si>
    <t>1. Položka obsahuje:  – veškerý spojovací materiál vč. připojovacího vedení  – technický popis viz. projektová dokumentace  – dodávka a montáž na místo určení 2. Položka neobsahuje:  X 3. Způsob měření: Udává se počet kusů kompletní konstrukce nebo práce</t>
  </si>
  <si>
    <t>R7505D12</t>
  </si>
  <si>
    <t>Úprava frází na orientačním hlasovém majáčku</t>
  </si>
  <si>
    <t>D.2.2.5</t>
  </si>
  <si>
    <t>Demolice</t>
  </si>
  <si>
    <t xml:space="preserve">  SO 02-78-01</t>
  </si>
  <si>
    <t>Vlkov u Tišnova - Křižanov - demolice</t>
  </si>
  <si>
    <t>SO 02-78-01</t>
  </si>
  <si>
    <t>961022311</t>
  </si>
  <si>
    <t>Bourání základů ze zdiva smíšeného</t>
  </si>
  <si>
    <t>((8,7+8,7+27,35+30,35)*0,5*1)*1,2 
Součet 45,06</t>
  </si>
  <si>
    <t>(8,7*0,3*4,75)*1,2 
(3,6*0,3*4,75)*1,2 
(4,2*0,45*3,5)*1,2 
((4,2+4,2+4,2+3,25+1,5+1,5+4,2)*0,15*3,5)*1,2 
((30,35+27,35)*0,45*3,5)*1,2 
(8,6*0,9*0,45)*1,2 
Součet 156,725</t>
  </si>
  <si>
    <t>962031133</t>
  </si>
  <si>
    <t>Bourání příček z cihel pálených na MVC tl do 150 mm</t>
  </si>
  <si>
    <t>((4,2+4,2+4,2+4,2+3,25+1,5+1,5)*3,5)*1,2 
Součet 96,81</t>
  </si>
  <si>
    <t>962071711</t>
  </si>
  <si>
    <t>Bourání kovových, litinových nebo nýtovaných sloupů s patkou a hlavicí</t>
  </si>
  <si>
    <t>((0,3*2,75)*6)*1,2 objem sloupů, počet sloup, rezerva 
5,94*7,85 "objem, hmotnost 
Součet 46,629</t>
  </si>
  <si>
    <t>963051113</t>
  </si>
  <si>
    <t>Bourání ŽB stropů deskových tl přes 80 mm</t>
  </si>
  <si>
    <t>257,78*0,25 "m2*tlouštka 
Součet 64,445</t>
  </si>
  <si>
    <t>964011231</t>
  </si>
  <si>
    <t>Vybourání ŽB překladů prefabrikovaných dl do 3 m hmotnosti do 150 kg/m</t>
  </si>
  <si>
    <t>((2,55+2,1+1,65+1,05*6+1,35*7+0,6*4)*0,45*0,25)*1,2 
Součet 3,301</t>
  </si>
  <si>
    <t>257,78*0,15 "m2*tlouštka 
Součet 38,667</t>
  </si>
  <si>
    <t>274,44 
Součet 274,44</t>
  </si>
  <si>
    <t>0,54*4 "plocha*počet 
1,82*7 "plocha*počet 
Součet 14,9</t>
  </si>
  <si>
    <t>2,21*5 "plocha*počet 
2,31*2 "plocha*počet 
3,59*1 "plocha*počet 
Součet 19,26</t>
  </si>
  <si>
    <t>469,524 
Součet 469,524</t>
  </si>
  <si>
    <t>10 
Součet 10</t>
  </si>
  <si>
    <t>45,06*2,7 
Součet 121,662</t>
  </si>
  <si>
    <t>R015180</t>
  </si>
  <si>
    <t>NEOCEŇOVAT - POPLATKY ZA LIKVIDACI ODPADŮ NEKONTAMINOVANÝCH - 17 02 02 SKLO Z INTERIÉRŮ REKONSTRUOVANÝCH OBJEKTŮ, VČETNĚ DOPRAVY</t>
  </si>
  <si>
    <t>46,629 
Součet 46,629</t>
  </si>
  <si>
    <t>Vnitrostaveništní doprava suti a vybouraných hmot pro budovy v do 6 m s omezením mechanizace</t>
  </si>
  <si>
    <t>D.2.3.1</t>
  </si>
  <si>
    <t>Trakční vedení</t>
  </si>
  <si>
    <t xml:space="preserve">  SO 02-81-01</t>
  </si>
  <si>
    <t>Vlkov u Tišnova - Křižanov, rekonstrukce trakčního vedení</t>
  </si>
  <si>
    <t>SO 02-81-01</t>
  </si>
  <si>
    <t>74A1</t>
  </si>
  <si>
    <t>Základ TV</t>
  </si>
  <si>
    <t>74A110</t>
  </si>
  <si>
    <t>ZÁKLAD TV HLOUBENÝ V JAKÉKOLIV TŘÍDĚ ZEMINY</t>
  </si>
  <si>
    <t>viz. výkaz výměr základů, stožárů a bran</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</si>
  <si>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</si>
  <si>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74A111</t>
  </si>
  <si>
    <t>ZAJIŠTĚNÍ VÝKOPU STUPŇOVÝCH ZÁKLADŮ</t>
  </si>
  <si>
    <t>1. Položka obsahuje:  
 – zemní práce pro montáž výkopu , zajištění výkopu stupňovitých základů před zaplavením povrchovou vodou, pažení výkopu  
 – dodávku, dopravu, montáž, pronájem mechanizmů a demontáž bednění  
2. Položka neobsahuje:  
 – přídavnou výztuž, svorníky, koše  
 – odvoz výkopku (viz pol. 74A150)  
 – poplatek za likvidaci odpadů (viz SSD 0)  
3. Způsob měření:  
Měří se metry kubické uložené betonové směsi.</t>
  </si>
  <si>
    <t>74A112</t>
  </si>
  <si>
    <t>OCHRANA ZÁKLADU PO BETONÁŽI</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</si>
  <si>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</si>
  <si>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74A115</t>
  </si>
  <si>
    <t>ZAMĚŘENÍ VÝŠKY ZÁKLADU V PRÚBĚHU VÝSTAVBY (PRO MONTÁŽ VÝSTROJE NA STOŽÁR)</t>
  </si>
  <si>
    <t>1. Položka obsahuje:  
 – zaměření skotečného provedení výšky jakéhokoliv typu základu vč.nabetonování  
2. Položka neobsahuje:  
 – přídavnou výztuž, svorníky, koše  
 – odvoz výkopku (viz pol. 74A150)  
 – poplatek za likvidaci odpadů (viz SSD 0)  
3. Způsob měření:  
Měří se jako kus kompletní práce</t>
  </si>
  <si>
    <t>74A116</t>
  </si>
  <si>
    <t>ZAMĚŘENÍ SKUTEČNÉHO PROVEDENÍ VÝŠKY ZÁKLADU/STOŽÁRU</t>
  </si>
  <si>
    <t>1. Položka obsahuje:  
 – zaměření skutečného provedení jakéhokoliv typu základu potřebné pro další montáž výstroje stožáru  
2. Položka neobsahuje:  
 – přídavnou výztuž, svorníky, koše  
 – odvoz výkopku (viz pol. 74A150)  
 – poplatek za likvidaci odpadů (viz SSD 0)  
3. Způsob měření:  
Měří se jako kus kompletní práce</t>
  </si>
  <si>
    <t>74A130</t>
  </si>
  <si>
    <t>ZÁKLAD TV VE SKÁLE</t>
  </si>
  <si>
    <t>1. Položka obsahuje:  
 – zemní práce, geotechnické posouzení skály (tř. 6-7, nově III. třída) včetně návrhu základu, naložení výkopku  
 – dodávku, dopravu, montáž, pronájem mechanizmů a demontáž bednění  
 – dodávku, dopravu a montáž základu,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svorníky nebo svorníkové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</si>
  <si>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</si>
  <si>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</si>
  <si>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</si>
  <si>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</si>
  <si>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</si>
  <si>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</si>
  <si>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1. Položka obsahuje:  
 –  montáž, materiál, dovoz a protikorozní ošetření svorníkového koše pro základ TV  
2. Položka neobsahuje:  
 X  
3. Způsob měření:  
Udává se počet kusů kompletní konstrukce nebo práce.</t>
  </si>
  <si>
    <t>74A440</t>
  </si>
  <si>
    <t>ZAJIŠTĚNÍ SVAHU U ZÁKLADU PREFABRIKÁTEM</t>
  </si>
  <si>
    <t>1. Položka obsahuje: montáž a materiál   
 – odtěžení zeminy a stabilizaci terénu, dopravné a uložení prefabrikátu včetně stabilizace, zásyp včetně zhutnění nebo betonáž včetně pažení a bednění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</si>
  <si>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</si>
  <si>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</si>
  <si>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</si>
  <si>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</si>
  <si>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</si>
  <si>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viz. technická zpráva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</si>
  <si>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</si>
  <si>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</si>
  <si>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</si>
  <si>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74B217</t>
  </si>
  <si>
    <t>STOŽÁR TV OCELOVÝ TRUBKOVÝ JEDNODUCHÝ NA SVORNÍKY, TYPU TS324 NEBO TSI324,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</si>
  <si>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</si>
  <si>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74B218</t>
  </si>
  <si>
    <t>STOŽÁR TV OCELOVÝ TRUBKOVÝ JEDNODUCHÝ NA SVORNÍKY, TYPU TS324 NEBO TSI324, DÉLKY PŘES 10 M DO 14 M VČETNĚ</t>
  </si>
  <si>
    <t>74B231</t>
  </si>
  <si>
    <t>STOŽÁR TV OCELOVÝ TRUBKOVÝ JEDNODUCHÝ BRÁNOVÝ NA SVORNÍKY, TYPU TBS219 NEBO TBSI219, DÉLKY DO 10 M VČETNĚ</t>
  </si>
  <si>
    <t>74B233</t>
  </si>
  <si>
    <t>STOŽÁR TV OCELOVÝ TRUBKOVÝ JEDNODUCHÝ BRÁNOVÝ NA SVORNÍKY, TYPU TBS245 NEBO TBSI245, DÉLKY DO 10 M VČETNĚ</t>
  </si>
  <si>
    <t>74B234</t>
  </si>
  <si>
    <t>STOŽÁR TV OCELOVÝ TRUBKOVÝ JEDNODUCHÝ BRÁNOVÝ NA SVORNÍKY, TYPU TBS245 NEBO TBSI245, DÉLKY PŘES 10 M DO 14 M VČETNĚ</t>
  </si>
  <si>
    <t>74B311</t>
  </si>
  <si>
    <t>STOŽÁR TV OCELOVÝ PROFILOVÝ NA SVORNÍKY, TYPU DS12, DÉLKY DO 10 M VČETNĚ</t>
  </si>
  <si>
    <t>74B313</t>
  </si>
  <si>
    <t>STOŽÁR TV OCELOVÝ PROFILOVÝ NA SVORNÍKY, TYPU DS14, DÉLKY DO 10 M VČETNĚ</t>
  </si>
  <si>
    <t>74B314</t>
  </si>
  <si>
    <t>STOŽÁR TV OCELOVÝ PROFILOVÝ NA SVORNÍKY, TYPU DS14, DÉLKY PŘES 10M DO 14 M VČETNĚ</t>
  </si>
  <si>
    <t>74B316</t>
  </si>
  <si>
    <t>STOŽÁR TV OCELOVÝ PROFILOVÝ NA SVORNÍKY, TYPU DS16, DÉLKY PŘES 10M DO 14 M VČETNĚ</t>
  </si>
  <si>
    <t>74B413</t>
  </si>
  <si>
    <t>STOŽÁR TV OCELOVÝ TRUBKOVÝ DVOJITÝ BRÁNOVÝ NA SVORNÍKY, TYPU 2TBS219 NEBO 2TBSI219, DÉLKY DO 10 M VČETNĚ</t>
  </si>
  <si>
    <t>74B415</t>
  </si>
  <si>
    <t>STOŽÁR TV OCELOVÝ TRUBKOVÝ DVOJITÝ BRÁNOVÝ NA SVORNÍKY, TYPU 2TBS245 NEBO 2TBSI245, DÉLKY DO 10 M VČETNĚ</t>
  </si>
  <si>
    <t>74B601</t>
  </si>
  <si>
    <t>STOŽÁR TV OCELOVÝ PŘÍHRADOVÝ TYPU BP DÉLKY 9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</si>
  <si>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</si>
  <si>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74B602</t>
  </si>
  <si>
    <t>STOŽÁR TV OCELOVÝ PŘÍHRADOVÝ TYPU BP DÉLKY 10 M</t>
  </si>
  <si>
    <t>74B603</t>
  </si>
  <si>
    <t>STOŽÁR TV OCELOVÝ PŘÍHRADOVÝ TYPU BP DÉLKY 11 M</t>
  </si>
  <si>
    <t>74B604</t>
  </si>
  <si>
    <t>STOŽÁR TV OCELOVÝ PŘÍHRADOVÝ TYPU BP DÉLKY 12,5 M</t>
  </si>
  <si>
    <t>74B711</t>
  </si>
  <si>
    <t>BRÁNY NEBO VÝLOŽNÍKY - BŘEVNO TYPU 23L</t>
  </si>
  <si>
    <t>74B712</t>
  </si>
  <si>
    <t>BRÁNY NEBO VÝLOŽNÍKY - BŘEVNO TYPU 34L A VĚTŠÍ</t>
  </si>
  <si>
    <t>74B721</t>
  </si>
  <si>
    <t>PŘIPEVNĚNÍ BŘEVNA BRÁNY NEBO VÝLOŽNÍKU S UKONČENÍM TYPU A NA 1T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</si>
  <si>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</si>
  <si>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</si>
  <si>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</si>
  <si>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</si>
  <si>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</si>
  <si>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</si>
  <si>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</si>
  <si>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</si>
  <si>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</si>
  <si>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</si>
  <si>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</si>
  <si>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</si>
  <si>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</si>
  <si>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</si>
  <si>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</si>
  <si>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</si>
  <si>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</si>
  <si>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74B830</t>
  </si>
  <si>
    <t>OCELOVÁ KONSTRUKCE NESTANDARDNÍ</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</si>
  <si>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</si>
  <si>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</si>
  <si>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</si>
  <si>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</si>
  <si>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74B912</t>
  </si>
  <si>
    <t>PŘÍPLATEK ZA MĚŘENÍ DÉLKY BŘEVNA PRO DEFINITIVNÍ STAV</t>
  </si>
  <si>
    <t>1. Položka obsahuje:  
 – příplatek za měření délky  břevna brany nebo výložníku nad stávajícím vedením pro definitivní stav  
2. Položka neobsahuje:  
 X  
3. Způsob měření:  
Udává se počet kusů kompletní montážní práce.</t>
  </si>
  <si>
    <t>74BF11</t>
  </si>
  <si>
    <t>TAŽNÉ HNACÍ VOZIDLO K PRACOVNÍM SOUPRAVÁM (PRO STOŽÁRY A BRÁNY - MONTÁŽ )</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</si>
  <si>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</si>
  <si>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vodiče TV</t>
  </si>
  <si>
    <t>74C111</t>
  </si>
  <si>
    <t>ZÁVĚS TV NA KONZOLE BEZ PŘÍDAVNÉHO LANA</t>
  </si>
  <si>
    <t>viz. soupis sestavení</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</si>
  <si>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</si>
  <si>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</si>
  <si>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</si>
  <si>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74C121</t>
  </si>
  <si>
    <t>PŘÍPLATEK ZA PLASTOVÝ IZOLÁTOR</t>
  </si>
  <si>
    <t>1. Položka obsahuje:  
 – příplatek na materiál, dodávku a kusové zkoušky izolátoru podle TKP (samostatně nelze položku použít)  
2. Položka neobsahuje:  
 X  
3. Způsob měření:  
Udává se počet kusů kompletní konstrukce nebo práce.</t>
  </si>
  <si>
    <t>74C132</t>
  </si>
  <si>
    <t>VÝMĚNA BOČNÍHO DRŽÁKU NA KONZOLE, SIK NEBO SMĚROVÉM LANĚ</t>
  </si>
  <si>
    <t>1. Položka obsahuje:  
 – materiál, demontáž a montáž bočního držáku vč. mechanizmů a spojovacího a pomocného materiálu  
 – definitivní regulaci konzoly, SIK nebo lana  
2. Položka neobsahuje:  
 X  
3. Způsob měření:  
Udává se počet kusů kompletní konstrukce nebo práce.</t>
  </si>
  <si>
    <t>74C133</t>
  </si>
  <si>
    <t>VÝMĚNA RAMENA KONZOLY NEBO SIK</t>
  </si>
  <si>
    <t>1. Položka obsahuje:  
 – materiál, demontáž a montáž trubkového ramena konzoly nebo SIK vč. mechanizmů a spojovacího a pomocného materiálu  
 – definitivní regulaci konzoly, SIK nebo lana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</si>
  <si>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</si>
  <si>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</si>
  <si>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</si>
  <si>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74C139</t>
  </si>
  <si>
    <t>DOPLNĚNÍ PŘÍDAVNÉHO LANA U STÁVAJÍCÍ KONZOLY</t>
  </si>
  <si>
    <t>1. Položka obsahuje:  
 – materiál a montáž přídavného lana vč. mechanizmů, pomůcek a měření  
2. Položka neobsahuje:  
 – výměnu věšáků  
3. Způsob měření:  
Udává se počet kusů kompletní konstrukce nebo práce.</t>
  </si>
  <si>
    <t>74C212</t>
  </si>
  <si>
    <t>ZÁVĚS LANA NEBO TROLEJE NA BRÁNĚ REGULOVATELNÝ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</si>
  <si>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</si>
  <si>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74C231</t>
  </si>
  <si>
    <t>ZÁVĚS SIK BEZ PŘÍDAVNÉHO LANA</t>
  </si>
  <si>
    <t>74C232</t>
  </si>
  <si>
    <t>ZÁVĚS SIK S PŘÍDAVNÝM LANEM</t>
  </si>
  <si>
    <t>74C234</t>
  </si>
  <si>
    <t>ZÁVĚS SIK - KOTVENÍ</t>
  </si>
  <si>
    <t>74C313</t>
  </si>
  <si>
    <t>VĚŠÁK TROLEJE POHYBLIVÝ S PROUDOVÝM PROPOJENÍM</t>
  </si>
  <si>
    <t>74C314</t>
  </si>
  <si>
    <t>ROZPĚRNÁ TYČ</t>
  </si>
  <si>
    <t>74C315</t>
  </si>
  <si>
    <t>PROUDOVÉ PROPOJENÍ PODÉLNÝCH POLÍ</t>
  </si>
  <si>
    <t>74C321</t>
  </si>
  <si>
    <t>SPOJKA LAN A TROLEJÍ NEIZOLOVANÁ</t>
  </si>
  <si>
    <t>74C322</t>
  </si>
  <si>
    <t>SPOJKA LAN A TROLEJÍ IZOLOVANÁ</t>
  </si>
  <si>
    <t>74C341</t>
  </si>
  <si>
    <t>PEVNÝ BOD KOMPENZOVANÉ SESTAVY</t>
  </si>
  <si>
    <t>74C345</t>
  </si>
  <si>
    <t>KOTVENÍ PEVNÉHO BODU NA DVOJICI BRAN</t>
  </si>
  <si>
    <t>74C512</t>
  </si>
  <si>
    <t>POHYBLIVÉ KOTVENÍ SESTAVY TV NA STOŽÁRU - 10 KN</t>
  </si>
  <si>
    <t>viz. tabulka kotvení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</si>
  <si>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</si>
  <si>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74C532</t>
  </si>
  <si>
    <t>PRUŽINOVÉ NAPÍNACÍ ZAŘÍZENÍ NA STOŽÁRU TV - 10 KN</t>
  </si>
  <si>
    <t>74C561</t>
  </si>
  <si>
    <t>PEVNÉ KOTVENÍ NA STOŽÁRU DO 15 KN - SESTAVA TV</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</si>
  <si>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</si>
  <si>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</si>
  <si>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</si>
  <si>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</si>
  <si>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</si>
  <si>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74C582</t>
  </si>
  <si>
    <t>TAŽENÍ TROLEJE 100 MM2 CU</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</si>
  <si>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</si>
  <si>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</si>
  <si>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</si>
  <si>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</si>
  <si>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</si>
  <si>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</si>
  <si>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</si>
  <si>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</si>
  <si>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</si>
  <si>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</si>
  <si>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74C733</t>
  </si>
  <si>
    <t>PROUDOVÉ PROPOJENÍ SESTAV TV</t>
  </si>
  <si>
    <t>74C810</t>
  </si>
  <si>
    <t>UPEVNĚNÍ KONZOLY - STŘEDOVÉ, STRANOVÉ</t>
  </si>
  <si>
    <t>74C820</t>
  </si>
  <si>
    <t>UPEVNĚNÍ DVOU KONZOL</t>
  </si>
  <si>
    <t>74C961</t>
  </si>
  <si>
    <t>OCHRANNÁ SÍŤ NA STOŽÁRU</t>
  </si>
  <si>
    <t>74C963</t>
  </si>
  <si>
    <t>PŘIPEVNĚNÍ NÁVĚSTNÍHO ŠTÍTU NA STOŽÁR</t>
  </si>
  <si>
    <t>74C968</t>
  </si>
  <si>
    <t>TABULKA ČÍSLOVÁNÍ STOŽÁRU NEBO POHONU ODPOJOVAČE</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</si>
  <si>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</si>
  <si>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</si>
  <si>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</si>
  <si>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</si>
  <si>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</si>
  <si>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</si>
  <si>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R74C211</t>
  </si>
  <si>
    <t>ZÁVĚS LANA NA RAMENI BEZ TÁHLA, NEBO S TÁHLEM</t>
  </si>
  <si>
    <t>2021_OTSKP</t>
  </si>
  <si>
    <t>R74C213</t>
  </si>
  <si>
    <t>ZÁVĚS NÁHRADY TROLEJE NA RAMENI</t>
  </si>
  <si>
    <t>R74C7111</t>
  </si>
  <si>
    <t>POHON ODPOJOVAČE MOTOROVÝ, VČ. TÁHLA PRO OVLÁDÁNÍ NÁVĚSTÍ, VČ. ATYPICKÉHO UPEVNĚNÍ NÁVĚSTNÍHO ŠTÍTKU K TRAKČNÍ PODPĚŘE</t>
  </si>
  <si>
    <t>74E</t>
  </si>
  <si>
    <t>závěsný kabel na TV</t>
  </si>
  <si>
    <t>74E701</t>
  </si>
  <si>
    <t>DEMONTÁŽ KONZOL VČETNĚ UPEVNĚNÍ, ZÁVĚSU A DALŠÍHO PŘÍSLUŠENSTVÍ</t>
  </si>
  <si>
    <t>viz. situace</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</si>
  <si>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</si>
  <si>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74E702</t>
  </si>
  <si>
    <t>DEMONTÁŽ KOTVENÍ VČETNĚ UPEVNĚNÍ A DALŠÍHO PŘÍSLUŠENSTVÍ</t>
  </si>
  <si>
    <t>74E703</t>
  </si>
  <si>
    <t>DEMONTÁŽ NÁSTAVCE NA STOŽÁRU</t>
  </si>
  <si>
    <t>74E704</t>
  </si>
  <si>
    <t>DEMONTÁŽ SVODU DO ZEMĚ</t>
  </si>
  <si>
    <t>74E705</t>
  </si>
  <si>
    <t>DEMONTÁŽ SPOJKY</t>
  </si>
  <si>
    <t>74E706</t>
  </si>
  <si>
    <t>DEMONTÁŽ REZERVY</t>
  </si>
  <si>
    <t>74E707</t>
  </si>
  <si>
    <t>DEMONTÁŽ NOSNÉ, DISTANČNÍ NEBO KOTEVNÍ SPIRÁLY</t>
  </si>
  <si>
    <t>74E854</t>
  </si>
  <si>
    <t>DEMONTÁŽ OPTOKABELU (STOČENÍM)</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</si>
  <si>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</si>
  <si>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R74CF11</t>
  </si>
  <si>
    <t>TAŽNÉ HNACÍ VOZIDLO K PRACOVNÍM SOUPRAVÁM (PRO ZÁVĚSNÝ KABEL NA TV - MONTÁŽ, DEMONTÁŽ)</t>
  </si>
  <si>
    <t>1. Položka obsahuje:</t>
  </si>
  <si>
    <t>viz.technická zpráva</t>
  </si>
  <si>
    <t>1. Položka obsahuje:  
 – kolejové mechanizmy pro tažení závěsného kabelu  
 – dopravu kolejových mechanismů z mateřského depa do prostoru stavby a zpět  
2. Položka neobsahuje:  
 X  
3. Způsob měření:  
Udává se čas v hodinách bez pohotovostních stavů vozidla.</t>
  </si>
  <si>
    <t>74F</t>
  </si>
  <si>
    <t>různé TV</t>
  </si>
  <si>
    <t>74F311</t>
  </si>
  <si>
    <t>MĚŘENÍ PARAMETRŮ TV DYNAMICKÉ (MĚŘÍCÍM VOZEM)</t>
  </si>
  <si>
    <t>viz. polohový plán</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</si>
  <si>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</si>
  <si>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</si>
  <si>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</si>
  <si>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</si>
  <si>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</si>
  <si>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</si>
  <si>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</si>
  <si>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</si>
  <si>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</si>
  <si>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</si>
  <si>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</si>
  <si>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</si>
  <si>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</si>
  <si>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</si>
  <si>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</si>
  <si>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</si>
  <si>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</si>
  <si>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</si>
  <si>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</si>
  <si>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</si>
  <si>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</si>
  <si>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</si>
  <si>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74F331</t>
  </si>
  <si>
    <t>TECHNICKÁ POMOC PŘI VÝSTAVBĚ TV</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</si>
  <si>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</si>
  <si>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</si>
  <si>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</si>
  <si>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R74R000</t>
  </si>
  <si>
    <t>Kontrolní zaměření základu TV</t>
  </si>
  <si>
    <t>Položka obsahuje kontrolní geodetické zaměření základu TV po realizaci - nivelační bod, podklad pro dokumentaci skutečného provedení.Cena položky je vč. Ostatních rozpočtových nákladů</t>
  </si>
  <si>
    <t>R74R001</t>
  </si>
  <si>
    <t>Vytýčení výšky TK projektované koleje</t>
  </si>
  <si>
    <t>Položka obsahuje činnost geodeta pro výstavbu TV.Cena položky je vč. Ostatních rozpočtových nákladů</t>
  </si>
  <si>
    <t>R74R002</t>
  </si>
  <si>
    <t>Stabilizace plastikovým mezníkem</t>
  </si>
  <si>
    <t>R74R010</t>
  </si>
  <si>
    <t>Zaměření skutečného stavu trakčního vedení - 1 stožár</t>
  </si>
  <si>
    <t>Položka obsahuje geodetické práce pro evidenci skutečného stavu provedených prací na TV.Cena položky je vč. Ostatních rozpočtových nákladů</t>
  </si>
  <si>
    <t>R74R015</t>
  </si>
  <si>
    <t>Zaměření skutečného provedení TV 2kolej. trať, malé ŽST za 100m</t>
  </si>
  <si>
    <t>R74R020</t>
  </si>
  <si>
    <t>STABILIZACE BODU HŘEBOVÝM ZNAKEM "MĚŘICKÝ BOD"</t>
  </si>
  <si>
    <t>Otvor vyvrtaný pro měřický hřeb/čep do betonového základu, do skály nebo doprostřed opracované hlavy kamenné měřické značky musí být vyplněn chemickou kotvou do vlhkého prostředí nebo osazený hmoždinkou (z důvodu zamezení prasknutí kamene/betonu vlivem zamrznutí vody v zimním období).  
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</si>
  <si>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74F4</t>
  </si>
  <si>
    <t>Demontáže (TV)</t>
  </si>
  <si>
    <t>74EF11</t>
  </si>
  <si>
    <t>HNACÍ KOLEJOVÁ VOZIDLA DEMONTÁŽNÍCH SOUPRAV PRO PRÁCE NA TV</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</si>
  <si>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</si>
  <si>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</si>
  <si>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</si>
  <si>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</si>
  <si>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74F421</t>
  </si>
  <si>
    <t>DEMONTÁŽ KOTEVNÍCH SLOUPKŮ</t>
  </si>
  <si>
    <t>1. Položka obsahuje:  
 – všechny náklady na demontáž stávajícího zařízení se všemi pomocnými doplňujícími úpravami pro jeho likvidaci  
 – naložení a odvoz vybouraného materiálu   
2. Položka neobsahuje:  
 – základ  
 – poplatek za likvidaci odpadů (nacení se dle SSD 0)  
3. Způsob měření:  
Udává se počet kusů kompletní konstrukce nebo práce.</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</si>
  <si>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</si>
  <si>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</si>
  <si>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</si>
  <si>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</si>
  <si>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</si>
  <si>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74F424</t>
  </si>
  <si>
    <t>DEMONTÁŽ BETONOVÝCH STOŽÁRŮ</t>
  </si>
  <si>
    <t>74F425</t>
  </si>
  <si>
    <t>DEMONTÁŽ BRAN A KRAKORCŮ (VČETNĚ VYVĚŠENÍ A UKONČENÍ)</t>
  </si>
  <si>
    <t>74F429</t>
  </si>
  <si>
    <t>DEMONTÁŽ NESTANDARDNÍCH KOVOVÝCH KONSTRUKCÍ</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</si>
  <si>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hmotnost v kilogramech.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</si>
  <si>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</si>
  <si>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</si>
  <si>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</si>
  <si>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74F438</t>
  </si>
  <si>
    <t>DEMONTÁŽ ODTAHŮ TR A NL (SPOLEČNÝCH NEBO ODDĚLENÝCH)</t>
  </si>
  <si>
    <t>74F442</t>
  </si>
  <si>
    <t>DEMONTÁŽ PEVNÝCH BODŮ VČETNĚ ZAKOTVENÍ</t>
  </si>
  <si>
    <t>74F444</t>
  </si>
  <si>
    <t>DEMONTÁŽ KOTVENÍ TR NEBO NL POHYBLIVÝCH</t>
  </si>
  <si>
    <t>74F454</t>
  </si>
  <si>
    <t>DEMONTÁŽ BLESKOJISTEK A SVODIČŮ PŘEPĚTÍ</t>
  </si>
  <si>
    <t>74F455</t>
  </si>
  <si>
    <t>DEMONTÁŽ VĚŠÁKŮ TROLEJE</t>
  </si>
  <si>
    <t>74F456</t>
  </si>
  <si>
    <t>DEMONTÁŽ PROUDOVÝCH PROPOJENÍ PODÉLNÝCH A PŘÍČNÝCH</t>
  </si>
  <si>
    <t>74F457</t>
  </si>
  <si>
    <t>DEMONTÁŽ VLOŽENÝCH IZOLACÍ V PODÉLNÝCH A PŘÍČNÝCH POLÍCH</t>
  </si>
  <si>
    <t>74F458</t>
  </si>
  <si>
    <t>DEMONTÁŽ ROZPĚRNÝCH TYČÍ</t>
  </si>
  <si>
    <t>74F463</t>
  </si>
  <si>
    <t>DEMONTÁŽ NÁVĚSTÍ PRO ELEKTRICKÝ PROVOZ</t>
  </si>
  <si>
    <t>74F465</t>
  </si>
  <si>
    <t>DEMONTÁŽ TROLEJE VČETNĚ NÁSTAVKŮ STOČENÍM NA BUBEN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</si>
  <si>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</si>
  <si>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74F467</t>
  </si>
  <si>
    <t>DEMONTÁŽ LAN NOSNÝCH VČETNĚ NÁSTAVKŮ STOČENÍM NA BUBEN</t>
  </si>
  <si>
    <t>R74F492</t>
  </si>
  <si>
    <t>DEMONTÁŽ - NALOŽENÍ DEMONTOVANÉHO MATERIÁLU PRO ODVOZ (NA LIKVIDACI ODPADŮ NEBO JINÉ URČENÉ MÍSTO), NEOBSAHUJE ODVOZ</t>
  </si>
  <si>
    <t>1. Položka obsahuje:  
 – všechny náklady na demontáž stávajícího zařízení se všemi pomocnými doplňujícími úpravami pro jeho likvidaci  
 – naložení  demontovaného materiálu pro odvoz  
2. Položka neobsahuje:  
 – poplatek za likvidaci odpadů (viz díl 990 Poplatky za skládky)  
3. Způsob měření:  
Měří se celková tonáž demontovaného materiálu, který je určen pro odvoz na skládku, nebo jiné určené místo</t>
  </si>
  <si>
    <t>R015270</t>
  </si>
  <si>
    <t>NEOCEŇOVAT - POPLATKY ZA LIKVIDACI ODPADŮ NEKONTAMINOVANÝCH - 17 01 03 IZOLÁTORY PORCELÁNOVÉ VČETNĚ DOPRAVY</t>
  </si>
  <si>
    <t>R015895</t>
  </si>
  <si>
    <t>NEOCEŇOVAT - POPLATKY ZA LIKVIDACI ODPADŮ NEKONTAMINOVANÝCH - 17 02 03 ZBYTKY OPTICKÝCH KABELŮ, VČETNĚ DOPRAVY</t>
  </si>
  <si>
    <t xml:space="preserve">  SO 02-81-02</t>
  </si>
  <si>
    <t>Vlkov u Tišnova - Křižanov, připojení TR BTS na TV</t>
  </si>
  <si>
    <t>SO 02-81-02</t>
  </si>
  <si>
    <t>74A150</t>
  </si>
  <si>
    <t>ODVOZ ZEMINY Z VÝKOPU (NA LIKVIDACI ODPADŮ NEBO JINÉ URČENÉ MÍSTO)</t>
  </si>
  <si>
    <t>viz. stavební tabulka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</si>
  <si>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</si>
  <si>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trakční podpěry/ Stožáry TV</t>
  </si>
  <si>
    <t>74C711</t>
  </si>
  <si>
    <t>POHON ODPOJOVAČE MOTOROVÝ</t>
  </si>
  <si>
    <t>74C713</t>
  </si>
  <si>
    <t>ODPOJOVAČ NEBO ODPÍNAČ NA STOŽÁRU TV</t>
  </si>
  <si>
    <t>74C723</t>
  </si>
  <si>
    <t>SVOD Z NAPÁJECÍHO PŘEVĚSU NA TV LANEM 120 CU</t>
  </si>
  <si>
    <t>74C742</t>
  </si>
  <si>
    <t>PŘIPEVNĚNÍ KOTEVNÍ LIŠTY NAPÁJECÍHO PŘEVĚSU SE 2-4 TŘMENY NA STOŽÁR TV</t>
  </si>
  <si>
    <t>74C745</t>
  </si>
  <si>
    <t>KOTVENÍ LANA NAPÁJECÍHO PŘEVĚSU - 120 MM2 CU S IZOLACÍ</t>
  </si>
  <si>
    <t>74C752</t>
  </si>
  <si>
    <t>PODPĚRNÝ IZOLÁTOR PRO NV NA LIŠTĚ, BRÁNĚ, STOŽÁRU</t>
  </si>
  <si>
    <t>74C765</t>
  </si>
  <si>
    <t>UKONČENÍ 1 NAPÁJECÍHO KABELU NA STOŽÁRU S POJISTKOVÝM SPODKEM A OMEZOVAČEM PŘEPĚTÍ</t>
  </si>
  <si>
    <t>74C768</t>
  </si>
  <si>
    <t>PŘIPEVNĚNÍ 1-4 KABELŮ NA STOŽÁR BP</t>
  </si>
  <si>
    <t>74C771</t>
  </si>
  <si>
    <t>POJISTKOVÁ PATRONA</t>
  </si>
  <si>
    <t>74C773</t>
  </si>
  <si>
    <t>PŘIPEVNĚNÍ 2 KRYTŮ NA STOŽÁR P, T, BP</t>
  </si>
  <si>
    <t>74C791</t>
  </si>
  <si>
    <t>RUČNÍ TAŽENÍ LANA NAPÁJECÍCH PŘEVĚSŮ 70 MM2 BZ</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</si>
  <si>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</si>
  <si>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74C793</t>
  </si>
  <si>
    <t>RUČNÍ TAŽENÍ LANA NAPÁJECÍCH PŘEVĚSŮ 120 MM2 CU</t>
  </si>
  <si>
    <t>74C951</t>
  </si>
  <si>
    <t>MONTÁŽNÍ LÁVKA NA STOŽÁR</t>
  </si>
  <si>
    <t>74C953</t>
  </si>
  <si>
    <t>OVLÁDACÍ A BOČNÍ LÁVKA DO "L"</t>
  </si>
  <si>
    <t>74C955</t>
  </si>
  <si>
    <t>ŽEBŘÍK PRO OVLÁDACÍ LÁVKU</t>
  </si>
  <si>
    <t>74F426</t>
  </si>
  <si>
    <t>DEMONTÁŽ MONTÁŽNÍ LÁVKY PRO ODPOJOVAČ</t>
  </si>
  <si>
    <t>74F427</t>
  </si>
  <si>
    <t>DEMONTÁŽ OVLÁDACÍ LÁVKY PRO ODPOJOVAČ VČETNĚ ŽEBŘÍKU</t>
  </si>
  <si>
    <t>74F446</t>
  </si>
  <si>
    <t>DEMONTÁŽ ODPOJOVAČE NEBO ODPÍNAČE S POHONEM VČETNĚ TÁHEL A UPEVŇOVACÍCH LIŠT</t>
  </si>
  <si>
    <t>74F447</t>
  </si>
  <si>
    <t>DEMONTÁŽ KOTEVNÍ LIŠTY PŘEVĚSU NEBO SVODU Z ODPOJOVAČE</t>
  </si>
  <si>
    <t>74F451</t>
  </si>
  <si>
    <t>DEMONTÁŽ SVODU Z PŘEVĚSU NEBO Z ODPOJOVAČE - JEDNODUCHÉ LANO</t>
  </si>
  <si>
    <t>74F461</t>
  </si>
  <si>
    <t>DEMONTÁŽ SVODŮ A UCHYCENÍ KABELU VN NA STOŽÁRU VČETNĚ KRYTU</t>
  </si>
  <si>
    <t>74F469</t>
  </si>
  <si>
    <t>DEMONTÁŽ LAN ZV, NV, OV STOČENÍM NA BUBEN</t>
  </si>
  <si>
    <t xml:space="preserve">  SO 02-81-03</t>
  </si>
  <si>
    <t>Vlkov u Tišnova - Křižanov, zavěšení kabelu 6kV na TV</t>
  </si>
  <si>
    <t>SO 02-81-03</t>
  </si>
  <si>
    <t>74C772</t>
  </si>
  <si>
    <t>PŘIPEVNĚNÍ 1 KRYTU NA STOŽÁR P, T, BP</t>
  </si>
  <si>
    <t>74E812</t>
  </si>
  <si>
    <t>PŘIPEVNĚNÍ LIŠTY S PŘÍCHYTKOU PRO 1-2 KABELY VN NA STOŽÁR TV</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</si>
  <si>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</si>
  <si>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74E843</t>
  </si>
  <si>
    <t>VÝŠKOVÁ REGULACE ZÁVĚSNÉHO KABELU VN NEBO ZOK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</si>
  <si>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</si>
  <si>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R74C121</t>
  </si>
  <si>
    <t>PŘÍPLATEK ZA PLASTOVÝ IZOLÁTOR V ZÁVĚSU KABELU</t>
  </si>
  <si>
    <t>odpovídá počtu závěsů kabelu, kotvení kabelu a závěsů v přeponce</t>
  </si>
  <si>
    <t>TAŽNÉ HNACÍ VOZIDLO K PRACOVNÍM SOUPRAVÁM (PRO ZÁVĚSNÝ KABEL NA TV - MONTÁŽ)</t>
  </si>
  <si>
    <t>R74E815</t>
  </si>
  <si>
    <t>PŘIPEVNĚNÍ KONZOLY A VYVĚŠENÍ PRO SVISLÝ ZÁVĚS KABELU VN NA STOŽÁR TV, VČETNĚ DODÁVKY IZOLÁTORU 25 kV</t>
  </si>
  <si>
    <t>viz. montážní tabulka kabelu</t>
  </si>
  <si>
    <t>R74E821</t>
  </si>
  <si>
    <t>PEVNÉ PŘEDNÍ KOTVENÍ LANA PRO KABEL VN NA STOŽÁR BP, VČETNĚ DODÁVKY IZOLÁTORU 25 kV</t>
  </si>
  <si>
    <t>viz. tabulka kotvení kabelu</t>
  </si>
  <si>
    <t>R74E822</t>
  </si>
  <si>
    <t>PEVNÉ OBOUSTRANNÉ KOTVENÍ LANA PRO KABEL VN NA STOŽÁR BP, VČETNĚ DODÁVKY IZOLÁTORU 25 kV</t>
  </si>
  <si>
    <t>R74E825</t>
  </si>
  <si>
    <t>UPEVNĚNÍ KONZOLY STRANOVÉ PRO KABEL VN - PŘEPONKA U KOTVENÍ, VČETNĚ DODÁVKY IZOLÁTORU 25 Kv</t>
  </si>
  <si>
    <t xml:space="preserve">  SO 03-81-01</t>
  </si>
  <si>
    <t>Žst. Křižanov, úprava trakčního vedení</t>
  </si>
  <si>
    <t>SO 03-81-01</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</si>
  <si>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</si>
  <si>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</si>
  <si>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</si>
  <si>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D.2.3.6</t>
  </si>
  <si>
    <t>Rozvody VN, NN, osvětlení a dálkové ovládání odpojovačů</t>
  </si>
  <si>
    <t xml:space="preserve">  SO 02-86-01</t>
  </si>
  <si>
    <t>Vlkov u Tišnova - Křižanov, zast. Osová Bítýška, kabelové rozvody nn</t>
  </si>
  <si>
    <t>SO 02-86-01</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</si>
  <si>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</si>
  <si>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</si>
  <si>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</si>
  <si>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</si>
  <si>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</si>
  <si>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587205</t>
  </si>
  <si>
    <t>PŘEDLÁŽDĚNÍ KRYTU Z BETONOVÝCH DLAŽDIC</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</si>
  <si>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</si>
  <si>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701001</t>
  </si>
  <si>
    <t>OZNAČOVACÍ ŠTÍTEK KABELOVÉHO VEDENÍ, SPOJKY NEBO KABELOVÉ SKŘÍNĚ (VČETNĚ OBJÍMKY)</t>
  </si>
  <si>
    <t>1. Položka obsahuje: – pomocné mechanismy2. Položka neobsahuje: X3. Způsob měření:Měří se plocha v metrech čtverečných.</t>
  </si>
  <si>
    <t>702232</t>
  </si>
  <si>
    <t>KABELOVÁ CHRÁNIČKA ZEMNÍ DĚLENÁ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</si>
  <si>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</si>
  <si>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702512</t>
  </si>
  <si>
    <t>PRŮRAZ ZDIVEM (PŘÍČKOU) ZDĚNÝM TLOUŠŤKY PŘES 45 DO 60 CM</t>
  </si>
  <si>
    <t>1. Položka obsahuje: – veškerý montážní a pomocný materiál – pomocné mechanismy2. Položka neobsahuje: X3. Způsob měření:Udává se počet kusů kompletní konstrukce nebo práce.</t>
  </si>
  <si>
    <t>702521</t>
  </si>
  <si>
    <t>PRŮRAZ ZDIVEM (PŘÍČKOU) BETONOVÝM TLOUŠŤKY DO 45 CM</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</si>
  <si>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</si>
  <si>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</si>
  <si>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</si>
  <si>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703422</t>
  </si>
  <si>
    <t>ELEKTROINSTALAČNÍ TRUBKA PLASTOVÁ UV STABILNÍ VČETNĚ UPEVNĚNÍ A PŘÍSLUŠENSTVÍ DN PRŮMĚRU PŘES 25 DO 40 MM</t>
  </si>
  <si>
    <t>703432</t>
  </si>
  <si>
    <t>ELEKTROINSTALAČNÍ TRUBKA PRO ULOŽENÍ DO BETONU VČETNĚ UPEVNĚNÍ A PŘÍSLUŠENSTVÍ DN PRŮMĚRU PŘES 25 DO 40 MM</t>
  </si>
  <si>
    <t>703512</t>
  </si>
  <si>
    <t>ELEKTROINSTALAČNÍ LIŠTA ŠÍŘKY PŘES 30 DO 60 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</si>
  <si>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</si>
  <si>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</si>
  <si>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</si>
  <si>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741811</t>
  </si>
  <si>
    <t>UZEMŇOVACÍ VODIČ NA POVRCHU FEZN DO 120 MM2</t>
  </si>
  <si>
    <t>1. Položka obsahuje: – uchycení vodiče na povrch vč. podpěr, konzol, svorek a pod. – měření, dělení, spojování – nátěr2. Položka neobsahuje: X3.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</si>
  <si>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</si>
  <si>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</si>
  <si>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</si>
  <si>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</si>
  <si>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</si>
  <si>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</si>
  <si>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</si>
  <si>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742H23</t>
  </si>
  <si>
    <t>KABEL NN ČTYŘ- A PĚTIŽÍLOVÝ AL S PLASTOVOU IZOLACÍ OD 25 DO 50 MM2</t>
  </si>
  <si>
    <t>742J22</t>
  </si>
  <si>
    <t>SYKFY 5X2X0,5, KABEL SDĚLOVACÍ IZOLACE PVC</t>
  </si>
  <si>
    <t>742K13</t>
  </si>
  <si>
    <t>UKONČENÍ JEDNOŽÍLOVÉHO KABELU V ROZVADĚČI NEBO NA PŘÍSTROJI OD 25 DO 50 MM2</t>
  </si>
  <si>
    <t>742L13</t>
  </si>
  <si>
    <t>UKONČENÍ DVOU AŽ PĚTIŽÍLOVÉHO KABELU V ROZVADĚČI NEBO NA PŘÍSTROJI OD 25 DO 50 MM2</t>
  </si>
  <si>
    <t>742M11</t>
  </si>
  <si>
    <t>UKONČENÍ 7-12ŽÍLOVÉHO KABELU V ROZVADĚČI NEBO NA PŘÍSTROJI DO 2,5 MM2</t>
  </si>
  <si>
    <t>742N11</t>
  </si>
  <si>
    <t>UKONČENÍ 19-24ŽÍLOVÉHO KABELU V ROZVADĚČI NEBO NA PŘÍSTROJI DO 2,5 MM2</t>
  </si>
  <si>
    <t>743</t>
  </si>
  <si>
    <t>Silnoproud - Silnoproudá zařízení</t>
  </si>
  <si>
    <t>743E22</t>
  </si>
  <si>
    <t>SKŘÍŇ ROZPOJOVACÍ POJISTKOVÁ DO 400 A, DO 240 MM2, V KOMPAKTNÍM PILÍŘI S POJISTKOVÝMI SPODKY SE 4-6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</si>
  <si>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</si>
  <si>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</si>
  <si>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</si>
  <si>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R744115</t>
  </si>
  <si>
    <t>ROZVADĚČ R-SDĚL. DLE TOS</t>
  </si>
  <si>
    <t>viz. přílohy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</si>
  <si>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</si>
  <si>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R744212</t>
  </si>
  <si>
    <t>ROZVADĚČ RT DLE TOS</t>
  </si>
  <si>
    <t>1. Položka obsahuje: –  rozvaděč vč. přístrojové výzbroje,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X 3. Způsob měření:Udává se počet kusů kompletní konstrukce nebo práce.</t>
  </si>
  <si>
    <t>R744313</t>
  </si>
  <si>
    <t>ROZVADĚČ RH. DLE TOS</t>
  </si>
  <si>
    <t>747512</t>
  </si>
  <si>
    <t>ZKOUŠKY VODIČŮ A KABELŮ NN PRŮŘEZU ŽÍLY OD 4X35 DO 120 MM2</t>
  </si>
  <si>
    <t>747521</t>
  </si>
  <si>
    <t>ZKOUŠKY VODIČŮ A KABELŮ OVLÁDACÍCH OD 5 DO 12 ŽIL</t>
  </si>
  <si>
    <t>747522</t>
  </si>
  <si>
    <t>ZKOUŠKY VODIČŮ A KABELŮ OVLÁDACÍCH PŘES 12 DO 24 ŽIL</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</si>
  <si>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</si>
  <si>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</si>
  <si>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</si>
  <si>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</si>
  <si>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</si>
  <si>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</si>
  <si>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</si>
  <si>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</si>
  <si>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</si>
  <si>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</si>
  <si>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</si>
  <si>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96814</t>
  </si>
  <si>
    <t>VYSEKÁNÍ OTVORŮ, KAPES, RÝH V BETONOVÉ KONSTRUKCI</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</si>
  <si>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</si>
  <si>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02-86-02</t>
  </si>
  <si>
    <t>Vlkov u Tišnova - Křižanov, zast. Osová Bítýška, osvětlení nadchodové lávky</t>
  </si>
  <si>
    <t>SO 02-86-02</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</si>
  <si>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</si>
  <si>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</si>
  <si>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</si>
  <si>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742H11</t>
  </si>
  <si>
    <t>KABEL NN ČTYŘ- A PĚTIŽÍLOVÝ CU S PLASTOVOU IZOLACÍ DO 2,5 MM2</t>
  </si>
  <si>
    <t>7434A1</t>
  </si>
  <si>
    <t>SVÍTIDLO DRÁŽNÍ LED ANTIVANDAL, MIN. IP 54, TŘÍDA II, DO 10 W, KLASICKÁ MONTÁŽ</t>
  </si>
  <si>
    <t>1. Položka obsahuje: – zdroj a veškeré příslušenství – technický popis viz. projektová dokumentace2. Položka neobsahuje: X3. Způsob měření:Udává se počet kusů kompletní konstrukce nebo práce.</t>
  </si>
  <si>
    <t>7434A2</t>
  </si>
  <si>
    <t>SVÍTIDLO DRÁŽNÍ LED ANTIVANDAL, MIN. IP 54, TŘÍDA II, OD 11 DO 25 W, KLASICKÁ MONTÁŽ</t>
  </si>
  <si>
    <t>747541</t>
  </si>
  <si>
    <t>MĚŘENÍ INTENZITY OSVĚTLENÍ INSTALOVANÉHO V ROZSAHU TOHOTO SO/PS</t>
  </si>
  <si>
    <t xml:space="preserve">  SO 02-86-03</t>
  </si>
  <si>
    <t>Vlkov u Tišnova - Křižanov, zast. Osová Bítýška, osvětlení nástupišť a přístupových cest</t>
  </si>
  <si>
    <t>SO 02-86-03</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</si>
  <si>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</si>
  <si>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</si>
  <si>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</si>
  <si>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</si>
  <si>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</si>
  <si>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</si>
  <si>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</si>
  <si>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</si>
  <si>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</si>
  <si>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</si>
  <si>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</si>
  <si>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</si>
  <si>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</si>
  <si>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743341</t>
  </si>
  <si>
    <t>VÝLOŽNÍK PRO MONTÁŽ SVÍTIDLA NA STĚNU/BETONOVÝ STOŽÁR DÉLKA VYLOŽENÍ DO 1 M</t>
  </si>
  <si>
    <t>743473</t>
  </si>
  <si>
    <t>SVÍTIDLO DRÁŽNÍ LED, MIN. IP 54, ELEKTRONICKÝ PŘEDŘADNÍK, PŘES 25 DO 45 W</t>
  </si>
  <si>
    <t>743474</t>
  </si>
  <si>
    <t>SVÍTIDLO DRÁŽNÍ LED, MIN. IP 54, ELEKTRONICKÝ PŘEDŘADNÍK, PŘES 45 W</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</si>
  <si>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</si>
  <si>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</si>
  <si>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</si>
  <si>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</si>
  <si>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</si>
  <si>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</si>
  <si>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743643</t>
  </si>
  <si>
    <t>ROZVADĚČ PRO DRÁŽNÍ OSVĚTLENÍ - SENZOR PRO MĚŘENÍ INTENZITY OSVĚTLENÍ</t>
  </si>
  <si>
    <t>1. Položka obsahuje: – veškeré příslušenství – technický popis viz. projektová dokumentace2. Položka neobsahuje: X3. Způsob měření:Udává se počet kusů kompletní konstrukce nebo práce.</t>
  </si>
  <si>
    <t>743644</t>
  </si>
  <si>
    <t>ROZVADĚČ PRO DRÁŽNÍ OSVĚTLENÍ - SPÍNACÍ HODINY PROGRAMOVATELNÉ SE SOUMRAKOVÝM ČIDLEM</t>
  </si>
  <si>
    <t>743Z11</t>
  </si>
  <si>
    <t>DEMONTÁŽ OSVĚTLOVACÍHO STOŽÁRU ULIČNÍHO VÝŠKY DO 15 M</t>
  </si>
  <si>
    <t>743Z31</t>
  </si>
  <si>
    <t>DEMONTÁŽ ELEKTROVÝZBROJE OSVĚTLOVACÍHO STOŽÁRU VÝŠKY DO 15 M</t>
  </si>
  <si>
    <t>743Z35</t>
  </si>
  <si>
    <t>DEMONTÁŽ SVÍTIDLA Z OSVĚTLOVACÍHO STOŽÁRU VÝŠKY DO 15 M</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</si>
  <si>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</si>
  <si>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</si>
  <si>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</si>
  <si>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96615</t>
  </si>
  <si>
    <t>BOURÁNÍ KONSTRUKCÍ Z PROSTÉHO BETONU</t>
  </si>
  <si>
    <t>NEOCEŇOVAT - POPLATKY ZA LIKVIDACI ODPADŮ NEKONTAMINOVANÝCH - 17 02 03 POLYETYLÉNOVÉ PODLOŽKY (ŽEL. SVRŠEK) VČETNĚ DOPRAVY</t>
  </si>
  <si>
    <t>Evidenční položka   
Druhotná surovina - výkup</t>
  </si>
  <si>
    <t xml:space="preserve">  SO 02-86-04</t>
  </si>
  <si>
    <t>Vlkov u Tišnova - Křižanov, zast. Ořechov, kabelové rozvody nn</t>
  </si>
  <si>
    <t>SO 02-86-04</t>
  </si>
  <si>
    <t>11348</t>
  </si>
  <si>
    <t>ODSTRANĚNÍ KRYTU ZPEVNĚNÝCH PLOCH Z DLAŽDIC VČETNĚ PODKLADU</t>
  </si>
  <si>
    <t>R11355</t>
  </si>
  <si>
    <t>ŘEZÁNÍ SPÁRY ASFALTU NEBO BETONU</t>
  </si>
  <si>
    <t>Položka obsahuje: Provedení spáry zařízením pro řezání spáry. Dále obsahuje cenu za pom. Mechanismy včetně všech ostatních vedlejších nákladů.</t>
  </si>
  <si>
    <t>58930</t>
  </si>
  <si>
    <t>VÝPLŇ SPAR KAMENIVEM</t>
  </si>
  <si>
    <t>položka zahrnuje:- dodávku předepsaného materiálu- vyčištění a výplň spar tímto materiálem</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</si>
  <si>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</si>
  <si>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</si>
  <si>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</si>
  <si>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</si>
  <si>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</si>
  <si>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78445</t>
  </si>
  <si>
    <t>MALBY POVRCHŮ Z MALÍŘSKÝCH SMĚSÍ</t>
  </si>
  <si>
    <t>- Položka zahrnuje veškerý materiál, výrobky a polotovary, včetně mimostaveništní a vnitrostaveništní dopravy (rovněž přesuny), včetně naložení a složení,případně s uložením.</t>
  </si>
  <si>
    <t>702411</t>
  </si>
  <si>
    <t>KABELOVÝ PROSTUP DO OBJEKTU PŘES ZÁKLAD ZDĚNÝ SVĚTLÉ ŠÍŘKY DO 100 MM</t>
  </si>
  <si>
    <t>702421</t>
  </si>
  <si>
    <t>KABELOVÝ PROSTUP DO OBJEKTU PŘES ZÁKLAD BETONOVÝ SVĚTLÉ ŠÍŘKY DO 100 MM</t>
  </si>
  <si>
    <t>702511</t>
  </si>
  <si>
    <t>PRŮRAZ ZDIVEM (PŘÍČKOU) ZDĚNÝM TLOUŠŤKY DO 45 CM</t>
  </si>
  <si>
    <t>703114</t>
  </si>
  <si>
    <t>KABELOVÝ ROŠT/LÁVKA NOSNÝ ŽÁROVĚ ZINKOVANÝ VČETNĚ UPEVNĚNÍ A PŘÍSLUŠENSTVÍ SVĚTLÉ ŠÍŘKY PŘES 400 DO 600 MM</t>
  </si>
  <si>
    <t>703421</t>
  </si>
  <si>
    <t>ELEKTROINSTALAČNÍ TRUBKA PLASTOVÁ UV STABILNÍ VČETNĚ UPEVNĚNÍ A PŘÍSLUŠENSTVÍ DN PRŮMĚRU DO 25 MM</t>
  </si>
  <si>
    <t>703721</t>
  </si>
  <si>
    <t>KABELOVÁ PŘÍCHYTKA PRO ROZSAH UPNUTÍ DO 25 MM</t>
  </si>
  <si>
    <t>703723</t>
  </si>
  <si>
    <t>KABELOVÁ PŘÍCHYTKA PRO ROZSAH UPNUTÍ OD 51 DO 90 MM</t>
  </si>
  <si>
    <t>1. Položka obsahuje: – protažení tyčí, vyčištění otvoru čistící soupravou – zatažení konopného lana (nebo ocelového) – pomocné mechanismy2. Položka neobsahuje: X3. Způsob měření:Měří se metr délkový.</t>
  </si>
  <si>
    <t>705200</t>
  </si>
  <si>
    <t>ZAZDĚNÍ KABELOVÉ NEBO ROZVADĚČOVÉ SKŘÍNĚ</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</si>
  <si>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plocha v metrech čtverečných.</t>
  </si>
  <si>
    <t>741312</t>
  </si>
  <si>
    <t>ZÁSUVKA INSTALAČNÍ JEDNODUCHÁ, NÁSTĚNNÁ VE VYŠŠÍM KRYTÍ - MIN. IP 44</t>
  </si>
  <si>
    <t>1. Položka obsahuje: – kompletní přístroj vč. příslušenství2. Položka neobsahuje: X3. Způsob měření:Udává se počet kusů kompletní konstrukce nebo práce.</t>
  </si>
  <si>
    <t>741B11</t>
  </si>
  <si>
    <t>ZEMNÍCÍ TYČ FEZN DÉLKY DO 2 M</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</si>
  <si>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</si>
  <si>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</si>
  <si>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</si>
  <si>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</si>
  <si>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R741C03</t>
  </si>
  <si>
    <t>PRŮCHODKA PRO UZEMNĚNÍ PRO DODATEČNOU MONTÁŽ</t>
  </si>
  <si>
    <t>1. Položka obsahuje:  
 – dodávku a montáž průchodky vč. příslušenství ( utěsňovací spony apod. ) a pomocného materiálu, vyhotovení a dodání atestu.  
 – pomocné mechanismy  
2. Položka neobsahuje:  
 X  
3. Způsob měření:  
Udává se počet kusů kompletní konstrukce nebo práce.</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</si>
  <si>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</si>
  <si>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</si>
  <si>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</si>
  <si>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743D22</t>
  </si>
  <si>
    <t>SKŘÍŇ PŘÍPOJKOVÁ POJISTKOVÁ KOMPAKTNÍ PILÍŘOVÁ OD 80 DO 160 A, DO 240 MM2, SE 3-4 SADAMI JISTÍCÍCH PRVKŮ</t>
  </si>
  <si>
    <t>743F22</t>
  </si>
  <si>
    <t>SKŘÍŇ ELEKTROMĚROVÁ V KOMPAKTNÍM PILÍŘI PRO PŘÍMÉ MĚŘENÍ DO 80 A DVOUSAZBOVÉ VČETNĚ VÝSTROJE</t>
  </si>
  <si>
    <t>743Z71</t>
  </si>
  <si>
    <t>DEMONTÁŽ KABELOVÉ SKŘÍNĚ</t>
  </si>
  <si>
    <t>743Z73</t>
  </si>
  <si>
    <t>DEMONTÁŽ - ZAZDĚNÍ A ZAPRAVENÍ OTVORU PO KABELOVÉ SKŘÍNI</t>
  </si>
  <si>
    <t>R743B21</t>
  </si>
  <si>
    <t>SVORKOVNICOVÁ SKŘÍŇ PLASTOVÁ VNITŘNÍ MX1 DLE TOS</t>
  </si>
  <si>
    <t>1. Položka obsahuje: – instalaci skříně vč. veškerého příslušenství – technický popis viz. projektová dokumentace2. Položka neobsahuje: X3. Způsob měření:Udává se počet kusů kompletní konstrukce nebo práce.</t>
  </si>
  <si>
    <t>744Z01</t>
  </si>
  <si>
    <t>DEMONTÁŽ ROZVODNICE NN</t>
  </si>
  <si>
    <t>R744111</t>
  </si>
  <si>
    <t>Rozvaděč RH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</si>
  <si>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přístrojové vybavení ( jističe, stykače apod. ) 2. Položka neobsahuje: 3. Způsob měření:Udává se počet kusů kompletní konstrukce nebo práce.</t>
  </si>
  <si>
    <t>R744112</t>
  </si>
  <si>
    <t>Rozvaděč R-sděl. dle TOS</t>
  </si>
  <si>
    <t>R744113</t>
  </si>
  <si>
    <t>Rozvaděč RB1a dle TOS</t>
  </si>
  <si>
    <t>R744114</t>
  </si>
  <si>
    <t>Rozvaděč RB2a dle TOS</t>
  </si>
  <si>
    <t>Rozvaděč R-prov.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</si>
  <si>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</si>
  <si>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747411</t>
  </si>
  <si>
    <t>MĚŘENÍ ZEMNÍCH ODPORŮ - ZEMNIČE PRVNÍHO NEBO SAMOSTATNÉHO</t>
  </si>
  <si>
    <t>747421</t>
  </si>
  <si>
    <t>MĚŘENÍ KOROZNÍCH VLIVŮ NA UZEMŇOVACÍ SÍŤ</t>
  </si>
  <si>
    <t>747423</t>
  </si>
  <si>
    <t>MĚŘENÍ KROKOVÉHO A DOTYKOVÉHO NAPĚTÍ ZEMNÍCÍ SÍTĚ DO 200 M2 PLOCHY</t>
  </si>
  <si>
    <t>96813</t>
  </si>
  <si>
    <t>VYSEKÁNÍ OTVORŮ, KAPES, RÝH V CIHELNÉM ZDIVU</t>
  </si>
  <si>
    <t xml:space="preserve">  SO 02-86-05</t>
  </si>
  <si>
    <t>Vlkov u Tišnova - Křižanov, zast. Ořechov, osvětlení nástupišť a podchodu</t>
  </si>
  <si>
    <t>SO 02-86-05</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</si>
  <si>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</si>
  <si>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</si>
  <si>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</si>
  <si>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R703122</t>
  </si>
  <si>
    <t>Rohový profil pro svítidla dle TOS</t>
  </si>
  <si>
    <t>741172</t>
  </si>
  <si>
    <t>KRABICE (ROZVODKA) INSTALAČNÍ KABELOVÁ VE VYŠŠÍM KRYTÍ - MIN. IP 44 VČETNĚ PRŮCHODEK SE SVORKAMI 3-F DO 10 MM2</t>
  </si>
  <si>
    <t>743472</t>
  </si>
  <si>
    <t>SVÍTIDLO DRÁŽNÍ LED, MIN. IP 54, ELEKTRONICKÝ PŘEDŘADNÍK, PŘES 10 DO 25 W</t>
  </si>
  <si>
    <t>743486</t>
  </si>
  <si>
    <t>SVÍTIDLO DRÁŽNÍ - MONTÁŽ SVÍTIDLA NA OSVĚTLOVACÍ STOŽÁR DO VÝŠKY 15 M</t>
  </si>
  <si>
    <t>1. Položka obsahuje: – montáž zařízení2. Položka neobsahuje: X3. Způsob měření:Udává se počet kusů kompletní konstrukce nebo práce.</t>
  </si>
  <si>
    <t>7434A3</t>
  </si>
  <si>
    <t>SVÍTIDLO DRÁŽNÍ LED ANTIVANDAL, MIN. IP 54, TŘÍDA II, OD 26 DO 45 W, KLASICKÁ MONTÁŽ</t>
  </si>
  <si>
    <t>743612</t>
  </si>
  <si>
    <t>ROZVADĚČ PRO DRÁŽNÍ OSVĚTLENÍ SILOVÝ NAPÁJECÍ S PLC ŘÍDÍCÍM SYSTÉMEM OD 7 DO 12 KS TŘÍFÁZOVÝCH VĚTVÍ</t>
  </si>
  <si>
    <t>743Z12</t>
  </si>
  <si>
    <t>DEMONTÁŽ OSVĚTLOVACÍHO STOŽÁRU DRÁŽNÍHO VÝŠKY DO 15 M</t>
  </si>
  <si>
    <t>743Z34</t>
  </si>
  <si>
    <t>DEMONTÁŽ NÁSTĚNNÉHO, PŘISAZENÉHO NEBO ZÁVĚSNÉHO SVÍTIDLA</t>
  </si>
  <si>
    <t xml:space="preserve">  SO 02-86-06</t>
  </si>
  <si>
    <t>Vlkov u Tišnova - Křižanov, BTS Sviny - DOÚO</t>
  </si>
  <si>
    <t>SO 02-86-06</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</si>
  <si>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</si>
  <si>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</si>
  <si>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mechanismy2. Položka neobsahuje: – výkop pro základ – BETONOVÝ základ3. Způsob měření:Udává se počet kusů kompletní konstrukce nebo práce.</t>
  </si>
  <si>
    <t>703611</t>
  </si>
  <si>
    <t>ELEKTROINSTALAČNÍ KANÁL ŠÍŘKY DO 100 MM</t>
  </si>
  <si>
    <t>1. Položka obsahuje: – veškeré práce a materiál obsažený v názvu položky2. Položka neobsahuje: X3. Způsob měření:Měří se vždy běžný metr za každý započatý měsíc pronájmu.</t>
  </si>
  <si>
    <t>R706212</t>
  </si>
  <si>
    <t>VODĚ A PLYNOTĚSNÁ UCPÁVKA PRO DN OTVORU 65 - 110mm</t>
  </si>
  <si>
    <t>1. Položka obsahuje:  
 – dodávku a montáž kabelové ucpávky vč. příslušenství ( utěsňovací spony apod. ) a pomocného materiálu, vyhotovení a dodání atestu.  
 – pomocné mechanismy  
2. Položka neobsahuje:  
 X  
3. Způsob měření:  
Udává se počet kusů kompletní konstrukce nebo práce.</t>
  </si>
  <si>
    <t>R709622</t>
  </si>
  <si>
    <t>DEMONTÁŽ UCPÁVKY VODO- A PLYNOTĚSNÉ</t>
  </si>
  <si>
    <t>R1741611</t>
  </si>
  <si>
    <t>PŘELOŽENÍ PŘÍMOTOPU</t>
  </si>
  <si>
    <t>1. Položka obsahuje: – veškeré náklady na přeložku přímotopu, demontáž, přemístění do 2m, montáž – demontáž a montáž přívodních kabelů  2. Položka neobsahuje: X3. Způsob měření:Udává se počet kusů kompletní konstrukce nebo práce.</t>
  </si>
  <si>
    <t>742I11</t>
  </si>
  <si>
    <t>KABEL NN CU OVLÁDACÍ 7-12ŽÍLOVÝ DO 2,5 MM2</t>
  </si>
  <si>
    <t>742I12</t>
  </si>
  <si>
    <t>KABEL NN CU OVLÁDACÍ 7-12ŽÍLOVÝ OD 4 DO 6 MM2</t>
  </si>
  <si>
    <t>742M12</t>
  </si>
  <si>
    <t>UKONČENÍ 7-12ŽÍLOVÉHO KABELU V ROZVADĚČI NEBO NA PŘÍSTROJI OD 4 DO 6 MM2</t>
  </si>
  <si>
    <t>742P12</t>
  </si>
  <si>
    <t>OCHRANNÝ NÁTĚR KABELU PROTI OHNI</t>
  </si>
  <si>
    <t>1. Položka obsahuje: – nátěr a všechny práce spojené s nátěrem kabelu včetně veškerého příslušentsví2. Položka neobsahuje: X3. Způsob měření:Měří se metr délkový.</t>
  </si>
  <si>
    <t>1. Položka obsahuje: – veškeré příslušenství včetně softwaru, oživení, nastavení, zhotovení výrobní dokumentace – technický popis viz. projektová dokumentace2. Položka neobsahuje: X3. Způsob měření:Udává se počet kusů kompletní konstrukce nebo práce.</t>
  </si>
  <si>
    <t>743B18</t>
  </si>
  <si>
    <t>OVLADAČ PRO DÁLKOVÉ OVLÁDÁNÍ MOTOR.POHONŮ TRAKČNÍCH ODPOJOVAČŮ (DOÚO)-NASTAVENÍ A SEŘÍZENÍ SYSTÉMU DOÚO V NÁVAZNOSTI NA DÁLKOVÉ ŘÍZENÍ A OVLÁDÁNÍ</t>
  </si>
  <si>
    <t>1. Položka obsahuje: – nastavení a seřízení systému, vybavení příslušným softwarem, včetně měření vstupních a výstupních údajů2. Položka neobsahuje: X3. Způsob měření:Udává se počet kusů kompletní konstrukce nebo práce.</t>
  </si>
  <si>
    <t>743B1A</t>
  </si>
  <si>
    <t>OVLADAČ PRO DÁLKOVÉ OVLÁDÁNÍ MOTOROVÝCH POHONŮ TRAKČNÍCH ODPOJOVAČŮ (DOÚO) - NAPÁJECÍ SOUPRAVA S ODDĚLOVACÍM TRANSFORMÁTOREM A HIS</t>
  </si>
  <si>
    <t>1. Položka obsahuje: – instalaci rozvaděče vč. zapojení – technický popis viz. projektová dokumentace2. Položka neobsahuje: X3. Způsob měření:Udává se počet kusů kompletní konstrukce nebo práce.</t>
  </si>
  <si>
    <t>R1743B12</t>
  </si>
  <si>
    <t>OVLADAČ PRO DÁLKOVÉ OVLÁDÁNÍ MOTOROVÝCH POHONŮ TRAKČNÍCH ODPOJOVAČŮ (DOÚO) - 8 KS DLE TOS</t>
  </si>
  <si>
    <t>1. Položka obsahuje: – instalaci rozvaděče vč. zapojení, zhotovení výrobní dokumentace – technický popis viz. projektová dokumentace2. Položka neobsahuje: X3. Způsob měření:Udává se počet kusů kompletní konstrukce nebo práce.</t>
  </si>
  <si>
    <t>744R21</t>
  </si>
  <si>
    <t>UCPÁVKOVÁ VÝVODKA PRO KABEL O PRŮMĚRU DO 13 MM</t>
  </si>
  <si>
    <t>744Y02</t>
  </si>
  <si>
    <t>PŘELOŽENÍ 1 KS POLE ROZVADĚČE NN</t>
  </si>
  <si>
    <t>1. Položka obsahuje: – veškeré náklady na přeložku rozvaděče, demontáž, přemístění do 20m, montáž – demontáž a montáž přívodních kabelů z rozvaděče2. Položka neobsahuje: X3. Způsob měření:Udává se počet kusů kompletní konstrukce nebo práce.</t>
  </si>
  <si>
    <t>ROZVADĚČ RVS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</si>
  <si>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</si>
  <si>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747112</t>
  </si>
  <si>
    <t>KONTROLA MANIPULAČNÍCH, OVLÁDACÍCH NEBO RELÉOVÝCH ROZVADĚČŮ, 1 POLE</t>
  </si>
  <si>
    <t>747113</t>
  </si>
  <si>
    <t>KONTROLA STEJNOSMĚRNÝCH ROZVADĚČŮ, 1 POLE</t>
  </si>
  <si>
    <t>NEOCEŇOVAT - POPLATKY ZA LIKVIDACI ODPADŮ NEKONTAMINOVANÝCH - 20 03 99 ODPAD PODOBNÝ KOMUNÁLNÍMU ODPADU VČETNĚ DOPRAVY</t>
  </si>
  <si>
    <t xml:space="preserve">  SO 02-86-07</t>
  </si>
  <si>
    <t>Vlkov u Tišnova - Křižanov, přeložky rozvodů SŽDC</t>
  </si>
  <si>
    <t>SO 02-86-07</t>
  </si>
  <si>
    <t>702902</t>
  </si>
  <si>
    <t>ZASYPÁNÍ KABELOVÉHO ŽLABU VRSTVOU Z PŘESÁTÉHO PÍSKU SVĚTLÉ ŠÍŘKY PŘES 120 DO 250 MM</t>
  </si>
  <si>
    <t>709120</t>
  </si>
  <si>
    <t>PROVIZORNÍ ZAJIŠTĚNÍ POTRUBÍ VE VÝKOPU</t>
  </si>
  <si>
    <t>709310</t>
  </si>
  <si>
    <t>VYPODLOŽENÍ, ODDĚLENÍ A KRYTÍ SPOJKY NEBO ODBOČNICE PRO KABEL DO 10 KV</t>
  </si>
  <si>
    <t>1. Položka obsahuje: – úprava dna výkopu, provedení podkladové a zásypové vrstvy písku – dodání a přemísťování cihel, uložení do rýhy – pomocné mechanismy2. Položka neobsahuje: X3. Způsob měření:Udává se počet kusů kompletní konstrukce nebo práce.</t>
  </si>
  <si>
    <t>742611</t>
  </si>
  <si>
    <t>KABEL VN - TŘÍŽÍLOVÝ 6-AYKCY DO 70 MM2</t>
  </si>
  <si>
    <t>742811</t>
  </si>
  <si>
    <t>KABELOVÁ SPOJKA VN, SADA TŘÍ ŽIL NEBO TŘÍŽÍLOVÁ PRO KABELY DO 6 KV DO 70 MM2</t>
  </si>
  <si>
    <t>742B11</t>
  </si>
  <si>
    <t>KABELOVÁ KONCOVKA VN VNITŘNÍ, SADA TŘÍ ŽIL NEBO TŘÍŽÍLOVÁ PRO KABELY DO 6 KV DO 70 MM2</t>
  </si>
  <si>
    <t>742H15</t>
  </si>
  <si>
    <t>KABEL NN ČTYŘ- A PĚTIŽÍLOVÝ CU S PLASTOVOU IZOLACÍ OD 150 DO 240 MM2</t>
  </si>
  <si>
    <t>742L15</t>
  </si>
  <si>
    <t>UKONČENÍ DVOU AŽ PĚTIŽÍLOVÉHO KABELU V ROZVADĚČI NEBO NA PŘÍSTROJI OD 150 DO 240 MM2</t>
  </si>
  <si>
    <t>742L25</t>
  </si>
  <si>
    <t>UKONČENÍ DVOU AŽ PĚTIŽÍLOVÉHO KABELU KABELOVOU SPOJKOU OD 150 DO 240 MM2</t>
  </si>
  <si>
    <t>742Z24</t>
  </si>
  <si>
    <t>DEMONTÁŽ KABELOVÉHO VEDENÍ VN</t>
  </si>
  <si>
    <t>747513</t>
  </si>
  <si>
    <t>ZKOUŠKY VODIČŮ A KABELŮ NN PRŮŘEZU ŽÍLY OD 4X150 DO 300 MM2</t>
  </si>
  <si>
    <t>747531</t>
  </si>
  <si>
    <t>ZKOUŠKY VODIČŮ A KABELŮ VN ZVÝŠENÝM NAPĚTÍM DO 35 KV</t>
  </si>
  <si>
    <t>747532</t>
  </si>
  <si>
    <t>ZKOUŠKY VODIČŮ A KABELŮ VN - PROVOZ MĚŘÍCÍHO VOZU PO DOBU ZKOUŠEK VN KABELŮ</t>
  </si>
  <si>
    <t>R747532</t>
  </si>
  <si>
    <t>DIAGNOSTICKÉ MĚŘENÍ KABELU VN VČ. KONCOVEK</t>
  </si>
  <si>
    <t>1. Položka obsahuje:  
 – cenu za provedení měření kabelu/kabelových koncovek vč. vyhotovení protokolu  
2. Položka neobsahuje:  
 X  
3. Způsob měření:  
Udává se počet kusů kompletní konstrukce nebo práce.</t>
  </si>
  <si>
    <t xml:space="preserve">  SO 02-86-08</t>
  </si>
  <si>
    <t>Vlkov u Tišnova - Křižanov, rekonstrukce kabelu 6kV - část 2</t>
  </si>
  <si>
    <t>SO 02-86-08</t>
  </si>
  <si>
    <t>702221</t>
  </si>
  <si>
    <t>KABELOVÁ CHRÁNIČKA ZEMNÍ UV STABILNÍ DN DO 100 MM</t>
  </si>
  <si>
    <t>1. Položka obsahuje: – obnovu a výměnu poškozených krytů – pomocné mechanismy2. Položka neobsahuje: X3. Způsob měření:Měří se metr délkový.</t>
  </si>
  <si>
    <t>709320</t>
  </si>
  <si>
    <t>VYPODLOŽENÍ, ODDĚLENÍ A KRYTÍ SPOJKY NEBO ODBOČNICE PRO KABEL PŘES 10 KV</t>
  </si>
  <si>
    <t>741D13</t>
  </si>
  <si>
    <t>HROMOSVODOVÝ VODIČ FEZN S IZOLACÍ</t>
  </si>
  <si>
    <t>1. Položka obsahuje: – dělení, spojování – upevnění vč. veškerého příslušenství2. Položka neobsahuje: X3. Způsob měření:Měří se metr délkový.</t>
  </si>
  <si>
    <t>742412</t>
  </si>
  <si>
    <t>VEDENÍ DRÁŽNÍ IZOLOVANÉ VN, SAMONOSNÝ KABEL AXCES-RW S XLPE IZOLACÍ PŘES 3X70/25 MM2, DO 22KV</t>
  </si>
  <si>
    <t>742421</t>
  </si>
  <si>
    <t>VEDENÍ DRÁŽNÍ IZOLOVANÉ VN, NOSNÁ SVORKA</t>
  </si>
  <si>
    <t>1. Položka obsahuje: – upevnění vč. veškerého příslušenství2. Položka neobsahuje: – materiál pro upevnění ke konstrukci/stožáru3. Způsob měření:Udává se počet kusů kompletní konstrukce nebo práce.</t>
  </si>
  <si>
    <t>742422</t>
  </si>
  <si>
    <t>VEDENÍ DRÁŽNÍ IZOLOVANÉ VN, KOTEVNÍ SPIRÁLA</t>
  </si>
  <si>
    <t>742423</t>
  </si>
  <si>
    <t>VEDENÍ DRÁŽNÍ IZOLOVANÉ VN, KOTEVNÍ NAPÍNÁK</t>
  </si>
  <si>
    <t>742442</t>
  </si>
  <si>
    <t>VEDENÍ DRÁŽNÍ IZOLOVANÉ VN, SPOJKA VENKOVNÍ</t>
  </si>
  <si>
    <t>742461</t>
  </si>
  <si>
    <t>VEDENÍ DRÁŽNÍ IZOLOVANÉ VN, GUMOVÁ VLOŽKA DO PŘÍCHYTKY</t>
  </si>
  <si>
    <t>742B22</t>
  </si>
  <si>
    <t>KABELOVÁ KONCOVKA VN VNITŘNÍ, SADA TŘÍ ŽIL NEBO TŘÍŽÍLOVÁ PRO KABELY PŘES 6 KV OD 95 DO 150 MM2</t>
  </si>
  <si>
    <t>747617</t>
  </si>
  <si>
    <t>MĚŘENÍ A NASTAVENÍ KOMPENZACE KAPACITNÍHO VÝKONU KABELU VN 22 KV</t>
  </si>
  <si>
    <t>1. Položka obsahuje: – cenu za měření dle příslušných norem a předpisů a nastavení kompenzace, včetně vystavení protokolu2. Položka neobsahuje: X3. Způsob měření:Udává se počet kusů kompletní konstrukce nebo práce.</t>
  </si>
  <si>
    <t>Silnoproud - Trakční vedení - Kabel VN na TV</t>
  </si>
  <si>
    <t>74E841</t>
  </si>
  <si>
    <t>TAŽENÍ MONTÁŽNÍHO LANKA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</si>
  <si>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měření:Měří se metr délkový v ose vodiče nebo lana.</t>
  </si>
  <si>
    <t>74E842</t>
  </si>
  <si>
    <t>TAŽENÍ ZÁVĚSNÉHO KABELU VN NEBO ZOK (NA TRATI A VE STANICI)</t>
  </si>
  <si>
    <t>74E845</t>
  </si>
  <si>
    <t>MONTÁŽ A DEMONTÁŽ POMOCNÝCH KLADEK PRO ZÁVĚSNÝ KABEL VN NEBO ZOK</t>
  </si>
  <si>
    <t>1. Položka obsahuje: – všechny náklady na montáž a materiál dodaného zařízení protikorozně ošetřeného podle TKP se všemi pomocnými doplňujícími součástmi – cena položky je vč. ostatních rozpočtových nákladů2. Položka neobsahuje: X3. Způsob měření:Udává se počet kusů kompletní konstrukce nebo práce.</t>
  </si>
  <si>
    <t>74E846</t>
  </si>
  <si>
    <t>ZAVĚŠENÍ ZÁVĚSNÉHO KABELU VN NEBO ZOK DO NOSNÝCH SVOREK</t>
  </si>
  <si>
    <t>74E847</t>
  </si>
  <si>
    <t>UCHYCENÍ ZÁVĚSNÉHO KABELU VN NEBO ZOK DO KOTEVNÍCH SVOREK</t>
  </si>
  <si>
    <t>74E848</t>
  </si>
  <si>
    <t>MONTÁŽ SPOJKY ZAVĚŠENÉHO KABELU VN</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</si>
  <si>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</si>
  <si>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</si>
  <si>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</si>
  <si>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D.2.3.7</t>
  </si>
  <si>
    <t>Ukolejnění kovových konstrukcí</t>
  </si>
  <si>
    <t xml:space="preserve">  SO 02-87-01</t>
  </si>
  <si>
    <t>Vlkov u Tišnova - Křižanov, ukolejnění kovových konstrukcí</t>
  </si>
  <si>
    <t>SO 02-87-01</t>
  </si>
  <si>
    <t>Vodiče TV</t>
  </si>
  <si>
    <t>74C917</t>
  </si>
  <si>
    <t>PŘIPOJENÍ STOŽÁRU NEBO IZOLOVANÉHO SVODU NA ZEMNIČ VČETNĚ ZŘÍZENÍ UZEMNĚNÍ</t>
  </si>
  <si>
    <t>viz příloha č.3 - Soupis sestavení + rezervy na postupy výstavby</t>
  </si>
  <si>
    <t>74C921</t>
  </si>
  <si>
    <t>PŘÍMÉ UKOLEJNĚNÍ KONSTRUKCE VŠECH TYPŮ (VČETNĚ VÝZTUŽNÝCH DVOJIC) - 1 VODIČ</t>
  </si>
  <si>
    <t>74C922</t>
  </si>
  <si>
    <t>PŘÍMÉ UKOLEJNĚNÍ KONSTRUKCE VŠECH TYPŮ (VČETNĚ VÝZTUŽNÝCH DVOJIC) - 2 VODIČE</t>
  </si>
  <si>
    <t>74C923</t>
  </si>
  <si>
    <t>NEPŘÍMÉ UKOLEJNĚNÍ KONSTRUKCE VŠECH TYPŮ (VČETNĚ VÝZTUŽNÝCH DVOJIC) - 1 VODIČ</t>
  </si>
  <si>
    <t>74C924</t>
  </si>
  <si>
    <t>NEPŘÍMÉ UKOLEJNĚNÍ KONSTRUKCE VŠECH TYPŮ (VČETNĚ VÝZTUŽNÝCH DVOJIC) - 2 VODIČE</t>
  </si>
  <si>
    <t>74C931</t>
  </si>
  <si>
    <t>KONZOLA PRO OCHRANNÉ LANO NA STOŽÁRU VŠECH TYPŮ NEBO BRÁNĚ</t>
  </si>
  <si>
    <t>74C932</t>
  </si>
  <si>
    <t>KOTVENÍ OCHRANNÉHO LANA NA STOŽÁRU - JEDNODUCHÉ, DVOJITÉ</t>
  </si>
  <si>
    <t>74C942</t>
  </si>
  <si>
    <t>TAŽENÍ OCHRANNÉHO LANA 70 MM2 FE</t>
  </si>
  <si>
    <t>74C971</t>
  </si>
  <si>
    <t>POSPOJOVÁNÍ VODIVÝCH KONSTRUKCÍ PROUDOVOU PROPOJKOU</t>
  </si>
  <si>
    <t>74C974</t>
  </si>
  <si>
    <t>AKTUALIZACE KSU A TP DLE KOLEJOVÝCH POSTUPŮ ZA 100 M ZPROVOZŇOVANÉ SKUPINY</t>
  </si>
  <si>
    <t>dle délky úprav na 100m</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</si>
  <si>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</si>
  <si>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</si>
  <si>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</si>
  <si>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</si>
  <si>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R74C941-01</t>
  </si>
  <si>
    <t>TAŽENÍ OCHRANNÉHO VODIČE FEZN O10MM V PE TRUBCE</t>
  </si>
  <si>
    <t>R74C941-02</t>
  </si>
  <si>
    <t>TAŽENÍ OCHRANNÉHO VODIČE FEZN O10MM</t>
  </si>
  <si>
    <t>R74C971-01</t>
  </si>
  <si>
    <t>KOTVA DO ŽELEZOBETONU</t>
  </si>
  <si>
    <t>Demontáže TV</t>
  </si>
  <si>
    <t>74F459</t>
  </si>
  <si>
    <t>DEMONTÁŽ UKOLEJNĚNÍ KONSTRUKCÍ A PODPĚR VČETNĚ UCHYCENÍ A VODIČE</t>
  </si>
  <si>
    <t>viz příloha č.1 - Technická zpráva</t>
  </si>
  <si>
    <t>74R</t>
  </si>
  <si>
    <t>Revize, zkoušky, měření  a technická pomoc TV</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</si>
  <si>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</si>
  <si>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</si>
  <si>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</si>
  <si>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vyhotovení dokladu právnickou osobou o trolejových vedeních a trakčních zařízeních  
2. Položka neobsahuje:  
 X  
3. Způsob měření:  
Udává se v ks. 1ks pro 1x SO, PS.</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</si>
  <si>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</si>
  <si>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1. Položka obsahuje:  
 – protokol autorizovaným revizním technikem na zařízeních trakčního vedení podle požadavku ČSN, včetně hodnocení  
2. Položka neobsahuje:  
 X  
3. Způsob měření:  
Udává se v ks. 1ks pro 1xSO, 1xPS.</t>
  </si>
  <si>
    <t>R74F314-01</t>
  </si>
  <si>
    <t>MĚŘENÍ POTENCIÁLU KOLEJNICE - ZEM (1 NAPÁJECÍ ÚSEK)</t>
  </si>
  <si>
    <t>1. Položka obsahuje:  
– měření elektrických parametrů TV pro úpravu zpětné cesty  
2. Položka neobsahuje:  
X  
3. Způsob měření:  
Napájecí úsek se uvažuje buď TT-SpS, nebo TM – TM.</t>
  </si>
  <si>
    <t>75B</t>
  </si>
  <si>
    <t>Ukolejnění přepěťové ochrany TV, KO 75Hz/275Hz</t>
  </si>
  <si>
    <t>R75C813-01</t>
  </si>
  <si>
    <t>DODÁVKA SYMETRIZAČNÍ (SYT) / UKK TLUMIVKY (UT)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</si>
  <si>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</si>
  <si>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</si>
  <si>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</si>
  <si>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SYMETRIZAČNÍ/UKK TLUMIVKY</t>
  </si>
  <si>
    <t>1. Položka obsahuje: 'Dodávka propojky podle typu a potřebné délky včetně potřebného pomocného materiálu a dopravy do staveništního skladu. Propojka se měří v kusech (ks).</t>
  </si>
  <si>
    <t>R75C871-01</t>
  </si>
  <si>
    <t>MONTÁŽ SYMETRIZAČNÍ / UKK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</si>
  <si>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</si>
  <si>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</si>
  <si>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SYMETRIZAČNÍ/UKK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</si>
  <si>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</si>
  <si>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 xml:space="preserve">  SO 03-87-01</t>
  </si>
  <si>
    <t>Žst. Křižanov, ukolejnění kovových konstrukcí</t>
  </si>
  <si>
    <t>SO 03-87-01</t>
  </si>
  <si>
    <t>R74C971-02</t>
  </si>
  <si>
    <t>PŘÍČNÉ PROPOJENÍ KOLEJE 2x20Fe 25m</t>
  </si>
  <si>
    <t>D.2.4.1</t>
  </si>
  <si>
    <t>Příprava území, kácení, rekultivace</t>
  </si>
  <si>
    <t xml:space="preserve">  SO 02-92-01</t>
  </si>
  <si>
    <t>Vlkov u Tišnova - Křižanov, náhradní výsadby a vegetační úpravy - kácení</t>
  </si>
  <si>
    <t>SO 02-92-01</t>
  </si>
  <si>
    <t>odstranění křovin a stromů do průměru 100 mm  
doprava dřevin bez ohledu na vzdálenost  
spálení na hromadách nebo štěpkování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</si>
  <si>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</si>
  <si>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</si>
  <si>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</si>
  <si>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</si>
  <si>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</si>
  <si>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</si>
  <si>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</si>
  <si>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112148</t>
  </si>
  <si>
    <t>KÁCENÍ STROMŮ D KMENE DO 0,3M,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</si>
  <si>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</si>
  <si>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</si>
  <si>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</si>
  <si>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</si>
  <si>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</si>
  <si>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</si>
  <si>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</si>
  <si>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rizikové příplatky</t>
  </si>
  <si>
    <t>R11125</t>
  </si>
  <si>
    <t>příplatek za rizikové kácení křovin</t>
  </si>
  <si>
    <t>příplatek za kácení křovin ve ztížených podmínkách za použití lezecké techniky - skalní svahy</t>
  </si>
  <si>
    <t>R1121481</t>
  </si>
  <si>
    <t>příplatek za rizikové kácení stromů d kmene do 0,3m</t>
  </si>
  <si>
    <t>příplatek za kácení stromů do průměru 0,3m ve ztížených podmínkách za použití lezecké techniky - skalní svahy</t>
  </si>
  <si>
    <t>D.2.4.2</t>
  </si>
  <si>
    <t>Náhradní výsadba</t>
  </si>
  <si>
    <t xml:space="preserve">  SO 02-96-01</t>
  </si>
  <si>
    <t>Vlkov u Tišnova - Křižanov, náhradní výsadby a vegetační úpravy - náhradní výsadby</t>
  </si>
  <si>
    <t>SO 02-96-01</t>
  </si>
  <si>
    <t>Náhradní výsadby</t>
  </si>
  <si>
    <t>R184B14</t>
  </si>
  <si>
    <t>Ceny za náhradní výsadbu pro jednotlivé obce vychází z hodnoty ekologické újmy za pokácené dřeviny a jsou nedílnou součástí TZ. Náhradní výsadba bude provedena dle arboristického standardu řady A SPPK A02 002:2013-Výsadba stromů, včetně následné péče.   
V rozpočtu je uvedena souhrná hodnota pro ekologickou újmu, hodnoty ekologické újmy pro jednotlivé katastrální území jsou uvedeny v TZ SO 02-96-01.</t>
  </si>
  <si>
    <t>D.2.4.3</t>
  </si>
  <si>
    <t>Zabezpečení veřejných zájmů</t>
  </si>
  <si>
    <t xml:space="preserve">  SO 02-59-01</t>
  </si>
  <si>
    <t>Vlkov u Tišnova - Křižanov,Provizorní komunikace a dopravní značení</t>
  </si>
  <si>
    <t>SO 02-59-01</t>
  </si>
  <si>
    <t>=((1600+6500+21450)*0,05*1)+((6500+21450)*0,4*1,05*(0,07))+((6500+21450)*0,1*1,12*(0,12)),  2674,878 m3</t>
  </si>
  <si>
    <t>0,3*((6500+21450))*1,45*0,1)+(9000*1,45*0,37), demolice podkladů ŠD a nezpevněné vozovky. 6044,325 m3</t>
  </si>
  <si>
    <t>((0,5*(6500+21450)*1,25*0,1)+(9000*0,2*1,45))+(((6500+21450)*0,1/6,5)*0,75*1*2)+((9000/3)*0,7*0,5*2)45), odkop a výměna podloží do 0,5 m - asfaltobetonové vozovky, do 0,2 m - nezpevněné vozovky, pro zemní pláň Edef,2 min 45 MPa + odkop krajnic</t>
  </si>
  <si>
    <t>=((0,5*(6500+21450)*1,25*0,1)+(9000*0,2*1,45))+(((6500+21450)*0,1/6,5)*0,75*1*2)+((9000/3)*0,7*0,5*2), výměna podloží do 0,5 m - asfaltobetonové vozovky, do 0,2 m - nezpevněné vozovky, pro zemní pláň Edef,2 min 45 MPa. + krajnice</t>
  </si>
  <si>
    <t>=(1600+6500+21450+9000)*1,45</t>
  </si>
  <si>
    <t>(((6500+21450)*0,4)+3000)*2*1,0</t>
  </si>
  <si>
    <t>(((6500+21450)*0,4)+3000)*2*1,0*0,1</t>
  </si>
  <si>
    <t>nezpevněná vozovka</t>
  </si>
  <si>
    <t>9000*1,45</t>
  </si>
  <si>
    <t>56336</t>
  </si>
  <si>
    <t>VOZOVKOVÉ VRSTVY ZE ŠTĚRKODRTI TL. DO 300MM</t>
  </si>
  <si>
    <t>asf. vozovka</t>
  </si>
  <si>
    <t>((6500+21450)*1,25*0,1)), pod asfalt. Vozovku</t>
  </si>
  <si>
    <t>9200, PMH penetračný makadam</t>
  </si>
  <si>
    <t>((((6500/6)+(21450/6))*0,4)+3000)*2*0,25</t>
  </si>
  <si>
    <t>=((1600+6500+21450)*1,05)+((6500+21450)*1,15*0,4) (ve vozovce + na odžezaná místa)</t>
  </si>
  <si>
    <t>dodání všech předepsaných materiálů pro postřiky v předepsaném množství         
- provedení dle předepsaného technologického předpisu         
- zřízení vrstvy bez rozlišení šířky, pokládání vrstvy po etapách         
- úpravu napojení, ukončení</t>
  </si>
  <si>
    <t>(6500+21450)*1,45*0,1, infiltrační postřik na ŠD pod vrstvu ACP 22 S</t>
  </si>
  <si>
    <t>9000</t>
  </si>
  <si>
    <t>574B44</t>
  </si>
  <si>
    <t>ASFALTOVÝ BETON PRO OBRUSNÉ VRSTVY MODIFIK ACO 11+, 11S TL. 50MM</t>
  </si>
  <si>
    <t>=1600+6500+21450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</si>
  <si>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</si>
  <si>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574C68</t>
  </si>
  <si>
    <t>ASFALTOVÝ BETON PRO LOŽNÍ VRSTVY ACL 22+, 22S TL. 70MM</t>
  </si>
  <si>
    <t>=(6500+21450)*1,05*0,4</t>
  </si>
  <si>
    <t>574F07</t>
  </si>
  <si>
    <t>ASFALTOVÝ BETON PRO PODKLADNÍ VRSTVY MODIFIK ACP 22+, 22S</t>
  </si>
  <si>
    <t>(6500+21450)*1,12*0,1*0,12</t>
  </si>
  <si>
    <t>4*3*10, silniční panely na polní cestu tl. 180 mm včetě lože (štěrk tl 50 mm 0-4 + štěrk tl 100 mm 0-8 ), napojení na zpevněné plochy 4 krát, panely zůstanov po stavbě ve vozovce.</t>
  </si>
  <si>
    <t>914179</t>
  </si>
  <si>
    <t>DOPRAV ZNAČKY ZÁKL VEL HLINÍK FÓLIE TŘ 2 - NÁJEMNÉ</t>
  </si>
  <si>
    <t>KSDEN</t>
  </si>
  <si>
    <t>360*(3*60), odhad</t>
  </si>
  <si>
    <t>položka zahrnuje sazbu za pronájem dopravních značek a zařízení, počet jednotek je určen jako součin počtu značek a počtu dní použití</t>
  </si>
  <si>
    <t>4, zkouška obsahu dehtu v asfaltobetonových změsích.(50 000 x 1,15 _ 57500)</t>
  </si>
  <si>
    <t>(1215,825+4828,5+7101,875) = 13146,2 m3 - 26292,4 ton</t>
  </si>
  <si>
    <t>2407,390 m3 - 5536,997 ton, 90%</t>
  </si>
  <si>
    <t>615,222 ton, 10%</t>
  </si>
  <si>
    <t>D.9</t>
  </si>
  <si>
    <t xml:space="preserve">  SO 90-90</t>
  </si>
  <si>
    <t>SO 90-90</t>
  </si>
  <si>
    <t>POPLATKY ZA LIKVIDACI ODPADŮ NEKONTAMINOVANÝCH - 17 05 04 VYTĚŽENÉ ZEMINY A HORNINY - II. TŘÍDA TĚŽITELNOSTI VČETNĚ DOPRAVY</t>
  </si>
  <si>
    <t>POPLATKY ZA LIKVIDACI ODPADŮ NEKONTAMINOVANÝCH - 17 05 04 VYTĚŽENÉ ZEMINY A HORNINY - III. TŘÍDA TĚŽITELNOSTI VČETNĚ DOPRAVY</t>
  </si>
  <si>
    <t>POPLATKY ZA LIKVIDACI ODPADŮ NEKONTAMINOVANÝCH - 17 01 07 STAVEBNÍ A DEMOLIČNÍ SUŤ VČETNĚ DOPRAVY</t>
  </si>
  <si>
    <t>POPLATKY ZA LIKVIDACI ODPADŮ NEKONTAMINOVANÝCH - 17 09 04 SMĚSNÉ STAVEBNÍ A DEMOLIČNÍ ODPADY Z INTERIÉRŮ BUDOV, RÁMY OKEN SE SKLENĚNOU VÝPLNÍ, VČETNĚ DOPRAVY</t>
  </si>
  <si>
    <t>POPLATKY ZA LIKVIDACI ODPADŮ NEKONTAMINOVANÝCH - 17 03 02 VYBOURANÝ ASFALTOVÝ BETON BEZ DEHTU VČETNĚ DOPRAVY</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</si>
  <si>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</si>
  <si>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</si>
  <si>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02 SKLO Z INTERIÉRŮ REKONSTRUOVANÝCH OBJEKTŮ, VČETNĚ DOPRAVY</t>
  </si>
  <si>
    <t>POPLATKY ZA LIKVIDACI ODPADŮ NEKONTAMINOVANÝCH - 17 01 01 ŽELEZNIČNÍ PRAŽCE BETONOVÉ VČETNĚ DOPRAVY</t>
  </si>
  <si>
    <t>POPLATKY ZA LIKVIDACI ODPADŮ NEKONTAMINOVANÝCH - 16 02 14 TRAFO BEZ NÁPLNĚ PCB A ŠKODLIVIN VČETNĚ DOPRAVY</t>
  </si>
  <si>
    <t>Evidenční položka         
Výzisk - přebírá Správa železnic</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</si>
  <si>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</si>
  <si>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</si>
  <si>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</si>
  <si>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- 17 01 03 IZOLÁTORY PORCELÁNOVÉ VČETNĚ DOPRAVY</t>
  </si>
  <si>
    <t>POPLATKY ZA LIKVIDACI ODPADŮ NEKONTAMINOVANÝCH - 16 02 14 ELEKTROŠROT (VYŘAZENÁ ELEKTRICKÁ ZAŘÍZENÍ A PŘÍSTROJE), VČETNĚ DOPRAVY</t>
  </si>
  <si>
    <t>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</si>
  <si>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273/2021 Sb.)         
Způsob likvidace: skládka S-NO</t>
  </si>
  <si>
    <t>POPLATKY ZA LIKVIDACI ODPADŮ NEBEZPEČNÝCH - 17 05 07* ŠTĚRK Z KOLEJIŠTĚ LOKÁLNĚ ZNEČIŠTĚNÝ ROPNÝMI LÁTKAMI (VÝHYBKY) - BIODEGRADACE, VČETNĚ DOPRAVY</t>
  </si>
  <si>
    <t>Evidenční položka         
N odpad: nebezpečné látky: ropné látky          
Způsob likvidace: biodegradace</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</si>
  <si>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</si>
  <si>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</si>
  <si>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03 01* ASFALTOVÉ SMĚSI OBSAHUJÍCÍ DEHET (VOZOVKA, IZOLACE, STAVEBNÍ NÁTĚRY), VČETNĚ DOPRAVY</t>
  </si>
  <si>
    <t>POPLATKY ZA LIKVIDACI ODPADŮ NEKONTAMINOVANÝCH - 17 04 05 - ŽELEZNÝ A OCELOVÝ ŠROT,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</si>
  <si>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</si>
  <si>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</si>
  <si>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- 17 02 03 ZBYTKY OPTICKÝCH KABELŮ,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</si>
  <si>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</si>
  <si>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</si>
  <si>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- 12 07 17 - ODPAD Z OTRYSKÁNÍ (STARÉ NÁTĚROVÉ HMOTY A PÍSEK), VČETNĚ DOPRAVY</t>
  </si>
  <si>
    <t>0,05*140=7.000 [A]</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</si>
  <si>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</si>
  <si>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</si>
  <si>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</si>
  <si>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</si>
  <si>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</si>
  <si>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</si>
  <si>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</si>
  <si>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</si>
  <si>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</si>
  <si>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</si>
  <si>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</si>
  <si>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</si>
  <si>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</si>
  <si>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</si>
  <si>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t>
  </si>
  <si>
    <t>VSEOB005</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</si>
  <si>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</si>
  <si>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</si>
  <si>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</si>
  <si>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</si>
  <si>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</si>
  <si>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</si>
  <si>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Publicita stavby</t>
  </si>
  <si>
    <t>Publicita</t>
  </si>
  <si>
    <t>VSEOB008</t>
  </si>
  <si>
    <t>Hlukové měření pro účely realizace stavby</t>
  </si>
  <si>
    <t>popis položky</t>
  </si>
  <si>
    <t>VSEOB009</t>
  </si>
  <si>
    <t>Měření vibrací</t>
  </si>
  <si>
    <t>Položka obsahuje veškeré náklady na provedení měření vibrací (2 body), viz TZ</t>
  </si>
  <si>
    <t>VSEOB010</t>
  </si>
  <si>
    <t>Biologický dozor</t>
  </si>
  <si>
    <t>SOUB</t>
  </si>
  <si>
    <t>VSEOB011</t>
  </si>
  <si>
    <t>Nájmy hrazené zhotovitelem stavby</t>
  </si>
  <si>
    <t>Nájmy do 1 roku     5457 m2  
Nájmy nad 1 rok     6698 m2</t>
  </si>
  <si>
    <t>D.x.x.</t>
  </si>
  <si>
    <t>Skalní svahy</t>
  </si>
  <si>
    <t xml:space="preserve">  SO 02-11-01.1</t>
  </si>
  <si>
    <t>Vlkov u Tišnova - Křižanov, sanace skalního zářezu
v km 51,390 - 51,990</t>
  </si>
  <si>
    <t>SO 02-11-01.1</t>
  </si>
  <si>
    <t>Přípravné a přidružené práce a dočasné zajištění staveniště</t>
  </si>
  <si>
    <t>155213611</t>
  </si>
  <si>
    <t>Trny z injekčních zavrtávacích tyčí prováděné horolezeckou technikou zainjektované cem. maltou pr. 32 mm včetně vrtů přenosnými vrtacími kladivy na zt</t>
  </si>
  <si>
    <t>URS 2022/II</t>
  </si>
  <si>
    <t>Pol. 155213612 / 2 ks sloupků; zaokr. na celý ks</t>
  </si>
  <si>
    <t>Zavrtávací injekční tyče pr. 32 mm, dl. min. 1 m pro realizaci kotvení dočasné záchytné k-ce. Jedna kotevní tyč bude kotvit vždy dva sousední sloupky.</t>
  </si>
  <si>
    <t>155213612</t>
  </si>
  <si>
    <t>Délka zajišťovaného úseku (60 + 163 + 38 m) / os. vzd sloupků 4 m + 3 ks krajní sloupek; zaokr. na celý ks</t>
  </si>
  <si>
    <t>Zavrtávací injekční tyče pr. 32 mm, dl. min. 3 m pro realizaci sloupků dočasné záchytné k-ce, celkové výšky min. 2 m nad terénem. Založení bude hl. min. 1 m, osově přibližně po 4 m.</t>
  </si>
  <si>
    <t>155214211</t>
  </si>
  <si>
    <t>Montáž ocelového lana pro uchycení sítě, prováděná horolezeckou technikou, pr. do 10 mm</t>
  </si>
  <si>
    <t>(Délka zajišťovaného úseku (60 + 163 + 38 m) * 3 ks ztužení po výšce) + (pol. 155213611 * počet kotev. lan 2 ks * dl. 2,5 m); zaokr. na celý m</t>
  </si>
  <si>
    <t>Montáž ztužujících lan dočasné záchytné k-ce, včetně manipulace s lanem, montáže a dodání spojovacího materiálu.</t>
  </si>
  <si>
    <t>31452107</t>
  </si>
  <si>
    <t>Lano ocelové, šestipramenné 6 x 19 drátů, pozinkované, 1 770 Mpa, D 10 mm</t>
  </si>
  <si>
    <t>Pol. 155214211 * 1,2 ztratné na prořezy, překryvy a zpět. ohnutí; zaokr. na celý m</t>
  </si>
  <si>
    <t>Ocelové pZn lano min. pr. 10 mm, šestipramenné, 114 drátů (6 x 19 WSC), třídy pevnosti 1 770 Mpa, jmenovité únosnosti min. 64 kN.</t>
  </si>
  <si>
    <t>619996137</t>
  </si>
  <si>
    <t>Ochrana stavebních konstrukcí a samostatných prvků včetně pozdějšího odstranění obedněním z OSB desek samostatných konstrukcí a prvků</t>
  </si>
  <si>
    <t>Rozměr obednění (0,8 * 2 m * 4 ks) * počet k-cí 9 ks * 1,2 ztratné na prořezy a překryvy; zaokr. na celý m2</t>
  </si>
  <si>
    <t>V průběhu stavby nesmí dojít k poškození sloupů TV, návěstidel, či jiných. V době a v místě provádění sanačních prací (čištění a odtěžování skalního masivu) budou tyto k-ce před mechanickým poškozením při pádu horniny, chráněny dřevěným obedněním.</t>
  </si>
  <si>
    <t>919726121</t>
  </si>
  <si>
    <t>Geotextilie netkaná pro ochranu, separaci nebo filtraci měrná hmotnost do 200 g/m2</t>
  </si>
  <si>
    <t>(Pol. 944511111 + délka zajišťovaného úseku (60 +163 + 38 m) * šířka 2 m) * 1,2 ztratné na prořezy, překryvy a zpět. ohnutí; zaokr. na celý m2</t>
  </si>
  <si>
    <t>Dočasná záchytná k-ce z polyamidové uzlové sítě bude doplněna o netkanou polypropylenovou geotextílii s plošnou hmotností 200 g/m2. Také proti znečištění budou přilehlá kolej a příkop chráněny touto geotextílií.</t>
  </si>
  <si>
    <t>Montáž ochranné sítě zavěšené na konstrukci lešení z textilie z umělých vláken</t>
  </si>
  <si>
    <t>Délka zajišťovaného úseku (60 + 163 + 38 m) * výška k-ce 2 m; zaokr. na celý m2</t>
  </si>
  <si>
    <t>Montáž dočasné záchytné k-ce, včetně navázání ke každému sloupku (zavrtávací tyči) vázacím drátem, včetně jeho dodání. Kompozitní síť bude ztužena a navázána také na ocelové pZn lano v horní, střední a spodní části.</t>
  </si>
  <si>
    <t>Demontáž ochranné sítě zavěšené na konstrukci lešení z textilie z umělých vláken</t>
  </si>
  <si>
    <t>Pol. 944511111</t>
  </si>
  <si>
    <t>Demontáž dočasné záchytné k-ce po dokončení stavby. Za odstranění po dokončení stavby je zodpovědný dodavatel sanačních prací.</t>
  </si>
  <si>
    <t>R001</t>
  </si>
  <si>
    <t>Pokládka ochranných gumových plátů, včetně jejich odstranění po dokončení stavby</t>
  </si>
  <si>
    <t>Délka zajišťovaného úseku (60 + 163 + 38 m) * šířka 3 m * 1,2 ztratné na prořezy a překryvy; zaokr. na celý m2</t>
  </si>
  <si>
    <t>V průběhu stavby nesmí dojít k poškození kolejového svršku. V době a v místě provádění sanačních prací (čištění a odtěžování skalního masivu) bude kolejový svršek před mechanickým poškozením při pádu horniny, chráněn gumovými pláty.</t>
  </si>
  <si>
    <t>R002</t>
  </si>
  <si>
    <t>Vypnutí a zapnutí trakce</t>
  </si>
  <si>
    <t>30 dní</t>
  </si>
  <si>
    <t>Uvažováno je s počtem dnů celodenní výluky na předmětné trati, viz návrh HMG stavebních prací.</t>
  </si>
  <si>
    <t>R003</t>
  </si>
  <si>
    <t>Ukolejnění ocelových konstrukcí</t>
  </si>
  <si>
    <t>Kolejnicové schéma ukolejnění dle sestav Správy železnic, s. o.</t>
  </si>
  <si>
    <t>Způsob a provedení ukolejnění bude konkrétně řešeno ve stupni RDS. Správnost rozhodnutí o způsobu ukolejnění bude ověřena po montáži konstrukce měřením a posouzením řešení ze strany schvalujících jednotek.</t>
  </si>
  <si>
    <t>R155213611</t>
  </si>
  <si>
    <t>Šroubovací ocelové pZn oko se závitem pro injekční zavrtávací tyč pr. 32 mm, včetně montáže</t>
  </si>
  <si>
    <t>Pol. 155213612 + 155213611</t>
  </si>
  <si>
    <t>Ke každé zavrtávací tyči bude dodáno šroubovací ocelové pZn oko se závitem pro příslušný průměr tyče 32 mm.</t>
  </si>
  <si>
    <t>R919726121</t>
  </si>
  <si>
    <t>Polyamidová uzlová síť s rozměrem ok 80 x 80 mm ze šňůrky min. pr. 3,5 mm</t>
  </si>
  <si>
    <t>Pol. 944511111 * 1,2 ztratné na prořezy, překryvy a zpět. ohnutí; zaokr. na celý m2</t>
  </si>
  <si>
    <t>Dočasná záchytná k-ce z polyamidové uzlové sítě s rozměrem ok 80 x 80 mm ze šňůrky min. pr. 3,5 mm.</t>
  </si>
  <si>
    <t>Očištění skalního svahu</t>
  </si>
  <si>
    <t>122211101</t>
  </si>
  <si>
    <t>Odkopávky a prokopávky ručně zapažené i nezapažené s přehozením výkopku na vzd. do 3 m nebo s naložením na dopravní prostředek v hornině třídy těžitel</t>
  </si>
  <si>
    <t>20 % z (součtová pl. z půdorysu 1 566,1 m2) * koef. sklonu 1,31 * koef. členitosti 1,1 * prům. výška napadávky horniny 0,1 m; zaokr. na celý m3</t>
  </si>
  <si>
    <t>Odstranění napadávek zvětralé horniny a organických zbytků bude realizováno horolezeckým způsobem, pomocí ručního nářadí. Veškeré odtěžené hmoty budou naloženy, deponovány a předány do příslušného zařízení, dle plánovaného koncového využití konkrétního odpadu (poplatek za skládku viz Pol. 997013873).</t>
  </si>
  <si>
    <t>155211122</t>
  </si>
  <si>
    <t>Očištění skalních ploch horolezeckou technikou - očištění ručními nástroji, motykami a páčidly</t>
  </si>
  <si>
    <t>25 % z (součtová pl. z půdorysu 1 492,7 m2) * koef. sklonu 1,31 * koef. členitosti 1,1 * mocnost 0,1 m; zaokr. nahoru na 0,1 m3</t>
  </si>
  <si>
    <t>Odstranění svahových pokryvů a povrchově narušených částí čištěných skalních ploch bude realizováno horolezeckým způsobem, pomocí ručního nářadí, případně také pomocí pneumatického ručního nářadí. Veškeré odtěžené hmoty budou naloženy, deponovány a předány do příslušného zařízení, dle plánovaného koncového využití konkrétního odpadu (poplatek za skládku viz Pol. 997013873).</t>
  </si>
  <si>
    <t>Lokální kotvení skalních bloků</t>
  </si>
  <si>
    <t>Odborný odhad na základě návštěvy lokality: 12 ks</t>
  </si>
  <si>
    <t>Zavrtávací injekční tyče pr. 32 mm, dl. min. 2,5 m pro kotvení uvolněných bloků. Každá kotevní tyč bude dodána včetně příslušenství (spojníky, podložka 150 x 150 x 8 mm, matka).</t>
  </si>
  <si>
    <t>789321110</t>
  </si>
  <si>
    <t>Zhotovení nátěru ocelových konstrukcí třídy I jednosložkového základního, tloušťky do 40 µm</t>
  </si>
  <si>
    <t>((Pl. 1 mb tyče 0,10213946 m2 * koef. zohledňující závit 1,3 * dl. nátěru kotev. prvku 2,5 m * pol. 155213612) + (pl. podložky 0,0498 m2 * pol. 155213612)) * 1,2 ztratné; zaokr. na celý m2</t>
  </si>
  <si>
    <t>Všechny kotevní prvky budou opatřeny PKO ještě před instalací do vrtu. Základní nátěr musí být proveden dílensky, štětcem a na celý ocelový profil. Způsob a provedení PKO kotevních prvků bude dle ČSN EN 1537: Provádění speciálních geotechnických prací - Horninové kotvy. Návrh systému PKO: typ I C. Příprava povrchu bude provedena způsobem Sa 21 s drsností Medium G nebo podle Rugotest No 3 stupeň BN 9a.</t>
  </si>
  <si>
    <t>789321120</t>
  </si>
  <si>
    <t>Zhotovení nátěru ocelových konstrukcí třídy I, jednosložkového, krycího (vrchního), tloušťky do 40 µm</t>
  </si>
  <si>
    <t>((Pl. 1 mb tyče 0,10213946 m2 * koef. zohledňující závit 1,3 * dl. nátěru kotev. prvku 0,4 m * pol. 155213612) + (pl. podložky 0,0498 m2 * pol. 155213612)) * počet vrstev 2 ks * 1,2 ztratné; zaokr. na celý m2</t>
  </si>
  <si>
    <t>Všechny kotevní prvky budou opatřeny PKO ještě před instalací do vrtu, přičemž přetažení systému PKO do vrtu bude min. 200 mm. Způsob a provedení PKO kotevních prvků bude dle ČSN EN 1537: Provádění speciálních geotechnických prací - Horninové kotvy. Krycí (vrchní) vrstvy PKO budou provedeny v barevném odstínu RAL 7013.</t>
  </si>
  <si>
    <t>Zajištění skalního svahu ocelovou sítí 60 x 80 mm</t>
  </si>
  <si>
    <t>155213511</t>
  </si>
  <si>
    <t>Trny z oceli prováděné horolezeckou technikou, zainjektované cem. maltou - statická zatěžovací zkouška</t>
  </si>
  <si>
    <t>Odborný odhad geotechnika dle členitosti skalního svahu a četnosti, velikosti a šířky puklin: 2 ks</t>
  </si>
  <si>
    <t>Statická zatěžovací zkouška provedena na geotechnikem vytipovaných místech ve skalní stěně, vytržením.</t>
  </si>
  <si>
    <t>((Součet horizont. dl. síťované pl. 454 m + součet vertikál. dl. síťované pl. 65 m) * koef. členitosti 1,1 / os. vzd. prvků 3 m + 16 ks krajní; zaokr. na celý ks) + (pol. 155214111 / (rastr 3 * 3 m) * 1,1 na prokopírování povrchu; zaokr. na celý ks)</t>
  </si>
  <si>
    <t>Zavrtávací injekční tyče pr. 32 mm, dl. min. 2 m pro kotvení sítí po obvodu, systémové a nesystémové kotvení. Základní rastr kotvení bude 3 x 3 m (podélně x svisle). Každá kotevní tyč bude dodána včetně příslušenství (spojníky, podložka 150 x 150 x 8 mm, matka).</t>
  </si>
  <si>
    <t>155214111</t>
  </si>
  <si>
    <t>Montáž ocelové sítě na skalní stěnu prováděná horolezeckou technikou</t>
  </si>
  <si>
    <t>Součtová pl. z půdorysu 1 492,7 m2 * koef. sklonu 1,31 * koef. členitosti 1,1; zaokr. na celý m2</t>
  </si>
  <si>
    <t>Montáž pásů ocelové sítě, včetně rozvinutí a vytažení na skalní stěnu, jejich spojení předepsaným spojovacím materiálem, včetně jeho dodání a přitažení podložek a matic na ocelové trny.</t>
  </si>
  <si>
    <t>(Součet horizont. a vertikal. dl. síťované pl. 519 m * koef. členitosti 1,1) + (lano pro vzájemné spojení jednotlivých pásů sítě pol. 155214111 * koef. 0,35); zaokr. na celý m</t>
  </si>
  <si>
    <t>Montáž ocelových lan pro vlastní uchycení sítě po obvodu a vzájemné spojení jednotlivých pásů sítě, včetně manipulace s lanem, montáže a dodání spojovacího materiálu.</t>
  </si>
  <si>
    <t>31319141</t>
  </si>
  <si>
    <t>Síť na skálu s oky 60 x 80 mm, drát D 2,2 mm, povrch galfan, role 50 x 3 m</t>
  </si>
  <si>
    <t>Pol. 155214111 * 1,2 ztratné na překryvy, prořezy a zpětné ohnutí; zaokr. na celý m2</t>
  </si>
  <si>
    <t>Dvouzákrutová ocel. HZn síť s oky 60 x 80 mm. Tahová pevnost sítě min. 37 kN/m, tahová pevnost pásu sítě min. 117 kN. Drát pletiva min. pr. 2,2 mm, tahová pevnost 350 - 550 Mpa.</t>
  </si>
  <si>
    <t>31452106</t>
  </si>
  <si>
    <t>Lano ocelové, šestipramenné 6 x 19 drátů, pozinkované, 1 770 Mpa, D 8 mm</t>
  </si>
  <si>
    <t>(Pol. 155214111 * koef. 0,35) * 1,2 ztratné na prořezy, překryvy a zpět. ohnutí; zaokr. na celý m</t>
  </si>
  <si>
    <t>Ocelové pZn lano min. pr. 8 mm, šestipramenné, 114 drátů (6 x 19 WSC), třídy pevnosti 1 770 Mpa, jmenovité únosnosti min. 41 kN.</t>
  </si>
  <si>
    <t>69321111</t>
  </si>
  <si>
    <t>Geomatrace trojrozměrné protierozní PP</t>
  </si>
  <si>
    <t>100 % z pol. 155214111 * 1,2 ztratné na překryvy, prořezy a zpětné ohnutí; zaokr. na celý m2</t>
  </si>
  <si>
    <t>Hlavní dvouzákrutová ocelová síť bude kompletně doplněna (podložena) protierozní extrudovanou PP georohoží tloušťky do 13 mm s hustotou min. 900 kg/m3 a bodem tání 150 °C.</t>
  </si>
  <si>
    <t>((Pl. 1 mb tyče 0,10213946 m2 * koef. zohledňující závit 1,3 * dl. nátěru kotev. prvku 2 m * pol. 155213611) + (pl. podložky 0,0498 m2 * pol. 155213611)) * 1,2 ztratné; zaokr. na celý m2</t>
  </si>
  <si>
    <t>((Pl. 1 mb tyče 0,10213946 m2 * koef. zohledňující závit 1,3 * dl. nátěru kotev. prvku 0,4 m * pol. 155213611) + (pl. podložky 0,0498 m2 * pol. 155213611)) * počet vrstev 2 ks * 1,2 ztratné; zaokr. na celý m2</t>
  </si>
  <si>
    <t>Přesuny hmot</t>
  </si>
  <si>
    <t>162432511</t>
  </si>
  <si>
    <t>Vodorovné přemístění výkopku pracovním vlakem bez naložení výkopku, avšak s jeho vyložením, pro jakoukoliv třídu těžitelnosti, na vzdálenost do 2 000</t>
  </si>
  <si>
    <t>(Pol. 155211122 * prům. obj. hmot. 2,1 t/m3) + (pol. 122211101 * prům. obj. hmot. 1,9 t/m3)</t>
  </si>
  <si>
    <t>Vodorovná doprava na doporučenou mezideponii, manipulační pl. (MP1) pro překládku vytěženého materiálu na silniční vozidla, se složením, hrub. urovnáním. MP1 se nachází v žel. st. Vlkov u Tišnova, na pozemku s p. č. 1581/1 v k. ú. Vlkov u Osové Bítýšky, ve vlastnictví společnosti České dráhy, a. s..</t>
  </si>
  <si>
    <t>162732519</t>
  </si>
  <si>
    <t>Příplatek k ceně za vodorovné přemístění výkopku pracovním vlakem, ZKD i započatý km</t>
  </si>
  <si>
    <t>Pol. 162432511 * 1 km</t>
  </si>
  <si>
    <t>Celková předpokládaná vzdálenost odvozu vytěženého materiálu na doporučenou MP1 je 3 km.</t>
  </si>
  <si>
    <t>997002511</t>
  </si>
  <si>
    <t>Vodorovné přemístění suti a vybourání hmot bez naložení, se složením a hrub. urovnáním na vzd. do 1 km</t>
  </si>
  <si>
    <t>30 % z pol. 162432511</t>
  </si>
  <si>
    <t>Vodorovná doprava zbylé, nevyužité části vytěženého materiálu v rozsahu max. 30 % z doporučené MP1 na doporučenou skládku odpadů, silničními vozidly, se složením a hrub. urovnáním.</t>
  </si>
  <si>
    <t>997002519</t>
  </si>
  <si>
    <t>Příplatek k ceně za vodorovné přemístění suti vybouraných hmot, ZKD 1 km přes 1 km</t>
  </si>
  <si>
    <t>Pol. 997002511 * 14 km</t>
  </si>
  <si>
    <t>Celková předpokládaná vzdálenost odvozu materiálu na doporučenou skládku odpadů je 15 km.</t>
  </si>
  <si>
    <t>997002611</t>
  </si>
  <si>
    <t>Nakládání suti a vybouraných hmot na dopravní prostředek, pro vodorovné přemístění</t>
  </si>
  <si>
    <t>(Pol. 155211122 * prům. obj. hmot. 2,1 t/m3) + 30 % z pol. 162432511</t>
  </si>
  <si>
    <t>Nakládání vytěženého materiálu, který nemá v ceně započtenou nakládku a také znovunaložení 30 % materiálu v místě doporučené mezideponie na silniční vozidla s odvozem na doporučenou skládku.</t>
  </si>
  <si>
    <t>998003111</t>
  </si>
  <si>
    <t>Přesun hmot pro piloty, kůly, jehly, zápory, štětové nebo tabulové stěny ocelové nebo dřevěné, zřizované z terénu</t>
  </si>
  <si>
    <t>((Pol. 155213612 * dl. kotev. prvku 3 m + pol. 155213612 * dl. kotev. prvku 2,5 m + pol. 155213611 * dl. kotev. prvku 2 m + pol. 155213611 * dl. kotev. prvku 1 m) * hmot. mb tyče 0,0036 t) + (pol. R155213611 * hmot. ocel. oka 0,0005 t) + ((919726121 + R919726121) * hmot. m2 geotextílií a PA sítí 0,0002 t) + (pol. 31319141 * hmot. m2 sítě 0,00118 t) + (pol. 69321111 * hmot. m2 protierozní rohože 0,00035 t) + (pol. 31452106 * hmot. mb lana 0,00021 t) + (pol. 31452107 * hmot. mb lana 0,00032 t); zaokr. na 0,01 t</t>
  </si>
  <si>
    <t>Vnitrostaveništní manipulace a přesuny ocelových sítí, kotevních prvků a ocelových lan.</t>
  </si>
  <si>
    <t>Pol. 997002511</t>
  </si>
  <si>
    <t xml:space="preserve">  SO 02-11-01.2</t>
  </si>
  <si>
    <t>Vlkov u Tišnova - Křižanov, sanace skalního zářezu
v km 53,270 - 53,620</t>
  </si>
  <si>
    <t>SO 02-11-01.2</t>
  </si>
  <si>
    <t>Délka zajišťovaného úseku (309 + 306 m) / os. vzd sloupků 4 m + 2 ks krajní sloupek; zaokr. na celý ks</t>
  </si>
  <si>
    <t>(Délka zajišťovaného úseku (309 + 306 m) * 3 ks ztužení po výšce) + (pol. 155213611 * počet kotev. lan 2 ks * dl. 2,5 m); zaokr. na celý m</t>
  </si>
  <si>
    <t>Rozměr obednění (0,8 * 2 m * 4 ks) * počet k-cí 10 ks * 1,2 ztratné na prořezy a překryvy; zaokr. na celý m2</t>
  </si>
  <si>
    <t>(944511111 + délka zajišťovaného úseku (309 + 306 m) * šířka 2 m) * 1,2 ztratné na prořezy, překryvy a zpět. ohnutí; zaokr. na celý m2</t>
  </si>
  <si>
    <t>Délka zajišťovaného úseku (309 + 306 m) * výška k-ce 2 m; zaokr. na celý m2</t>
  </si>
  <si>
    <t>Délka zajišťovaného úseku (309 + 306 m) * šířka 3 m * 1,2 ztratné na prořezy a překryvy; zaokr. na celý m2</t>
  </si>
  <si>
    <t>60 dní</t>
  </si>
  <si>
    <t>Očištění a odtěžení skalního svahu</t>
  </si>
  <si>
    <t>10 % z (součtová pl. z půdorysu 2 249,9 + 1 808 m2) * koef. sklonu 1,74 * koef. členitosti 1,2 * prům. výška napadávky horniny 0,1 m; zaokr. na celý m3</t>
  </si>
  <si>
    <t>15 % z (součtová pl. z půdorysu 2 249,9 + 1 808 m2) * koef. sklonu 1,74 * koef. členitosti 1,2 * mocnost 0,1 m; zaokr. nahoru na 0,1 m3</t>
  </si>
  <si>
    <t>155211312</t>
  </si>
  <si>
    <t>Odtěžení nestabilních hornin ze skalních stěn, horolezeckou technikou, s přehozením na vzdálenost do 3 m nebo s naložením na dopravní prostředek, tlak</t>
  </si>
  <si>
    <t>Odborný odhad na základě návštěvy lokality: 2,5 + 3,8 + 3,5 m3</t>
  </si>
  <si>
    <t>Odtěžení projektantem určených, nestabilních bloků bude provedeno horolezeckým způsobem s použitím ručního a pneumatického nářadí. Veškeré odtěžené hmoty budou naloženy, deponovány a předány do příslušného zařízení, dle plánovaného koncového využití konkrétního odpadu (poplatek za skládku viz Pol. 997013873).</t>
  </si>
  <si>
    <t>Zajištění skalního svahu ocelovou sítí 80 x 100 mm</t>
  </si>
  <si>
    <t>Odborný odhad geotechnika dle členitosti skalního svahu a četnosti, velikosti a šířky puklin: 4 ks</t>
  </si>
  <si>
    <t>((Součet horizont. dl. síťované pl. 1 240 m + součet vertikál. dl. síťované pl. 20 m) * koef. členitosti 1,2 / os. vzd. prvků 3 m + 8 ks krajní; zaokr. na celý ks) + (pol. 155214111 / (rastr 3 * 3 m) * 1,1 na prokopírování povrchu; zaokr. na celý ks)</t>
  </si>
  <si>
    <t>Zavrtávací injekční tyče pr. 32 mm, dl. min. 2,5 m pro kotvení sítí po obvodu, systémové a nesystémové kotvení. Základní rastr kotvení bude 3 x 3 m (podélně x svisle). Každá kotevní tyč bude dodána včetně příslušenství (spojníky, podložka 150 x 150 x 8 mm, matka).</t>
  </si>
  <si>
    <t>Součtová pl. z půdorysu 4 057,9 m2 * koef. sklonu 1,74 * koef. členitosti 1,2; zaokr. na celý m2</t>
  </si>
  <si>
    <t>(Součet horizont. a vertikal. dl. síťované pl. 1 260 m * koef. členitosti 1,2) + (lano pro vzájemné spojení jednotlivých pásů sítě pol. 155214111 * koef. 0,35); zaokr. na celý m</t>
  </si>
  <si>
    <t>31319092</t>
  </si>
  <si>
    <t>Síť na skálu s oky 80 x 100 mm s vpleteným lanem po 1m, role 3,05 x 25 m</t>
  </si>
  <si>
    <t>Dvouzákrutová ocel. ZnAl síť s oky 80 x 100 mm s výrobně podélně vpletenými lany pr. 8 mm, á 1 m. Tahová pevnost sítě min. 50 kN/m, tahová pevnost pásu sítě min. 219 kN. Drát pletiva min. pr. 2,7 mm, tahová pevnost 350 - 550 Mpa.</t>
  </si>
  <si>
    <t>35 % z pol. 155214111 * 1,2 ztratné na překryvy, prořezy a zpětné ohnutí; zaokr. na celý m2</t>
  </si>
  <si>
    <t>Hlavní dvouzákrutová ocelová ZnAl síť bude částečně doplněna (podložena) protierozní extrudovanou PP georohoží tloušťky do 13 mm s hustotou min. 900 kg/m3 a bodem tání 150 °C.</t>
  </si>
  <si>
    <t>Horizontální odvodňovací vrty</t>
  </si>
  <si>
    <t>155212316</t>
  </si>
  <si>
    <t>Vrty do skalních stěn prováděné horolezeckou technikou hloubky do 5 m průběžným sacím vrtáním průměru do 56 mm, v hornině tř. V a VI</t>
  </si>
  <si>
    <t>Počet vrtů 12 ks * délka vrtu 5 m</t>
  </si>
  <si>
    <t>V geotechnikem vytipovaných polohách bude realizováno lokálního odvodnění skalního masivu systémem horizontálních odvodňovacích vrtů. Vlastní vrtání bude prováděno průběžným sacím vrtáním, pomocí maloprofilových vrtů, délky min. 5 m s podélným sklonem min. 5 %. Odvodňovací vrty budou vyústěny na povrch skalního svahu s gravitačním zásakem do podélného odvodnění tělesa žel. spodku.</t>
  </si>
  <si>
    <t>R155212314</t>
  </si>
  <si>
    <t>PVC trubka tlustostěnná pr. 50 mm s perforací 220°</t>
  </si>
  <si>
    <t>Pol. 155212316 * 1,2 ztratné na prořezy</t>
  </si>
  <si>
    <t>Každý vrt bude vystrojen částečně perforovanou PVC trubkou min. pr. 50 mm s perforací 220°.</t>
  </si>
  <si>
    <t>((Pol. 155211122 + 155211312) * prům. obj. hmot. 2,1 t/m3) + (pol. 122211101 * prům. obj. hmot. 1,9 t/m3)</t>
  </si>
  <si>
    <t>Pol. 162432511 * 3 km</t>
  </si>
  <si>
    <t>Celková předpokládaná vzdálenost odvozu vytěženého materiálu na doporučenou MP1 je 5 km.</t>
  </si>
  <si>
    <t>((Pol. 155213612 * dl. kotev. prvku 3 m + pol. 155213612 * dl. kotev. prvku 2,5 m + pol. 155213611 * dl. kotev. prvku 1 m) * hmot. mb tyče 0,0036 t) + (pol. R155213611 * hmot. ocel. oka 0,0005 t) + ((919726121 + R919726121) * hmot. m2 geotextílií a PA sítí 0,0002 t) + (pol. 31319092 * hmot. m2 sítě 0,00177 t) + (pol. 69321111 * hmot. m2 protierozní rohože 0,00035 t) + (pol. 31452106 * hmot. mb lana 0,00021 t) + (pol. 31452107 * hmot. mb lana 0,00032 t); zaokr. na 0,01 t</t>
  </si>
  <si>
    <t xml:space="preserve">  SO 02-11-01.3</t>
  </si>
  <si>
    <t>Vlkov u Tišnova - Křižanov, sanace skalního zářezu
v km 59,545 - 59,818</t>
  </si>
  <si>
    <t>SO 02-11-01.3</t>
  </si>
  <si>
    <t>Délka zajišťovaného úseku (252 + 130 m) / os. vzd sloupků 4 m + 2 ks krajní sloupek; zaokr. na celý ks</t>
  </si>
  <si>
    <t>(Délka zajišťovaného úseku (252 + 130 m) * 3 ks ztužení po výšce) + (pol. 155213611 * počet kotev. lan 2 ks * dl. 2,5 m); zaokr. na celý m</t>
  </si>
  <si>
    <t>Rozměr obednění (0,8 * 2 m * 4 ks) * počet k-cí 5 ks * 1,2 ztratné na prořezy a překryvy; zaokr. na celý m2</t>
  </si>
  <si>
    <t>(Pol. 944511111 + délka zajišťovaného úseku (252 + 130 m) * šířka 2 m) * 1,2 ztratné na prořezy, překryvy a zpět. ohnutí; zaokr. na celý m2</t>
  </si>
  <si>
    <t>Délka zajišťovaného úseku (252 + 130 m) * výška k-ce 2 m; zaokr. na celý m2</t>
  </si>
  <si>
    <t>Délka zajišťovaného úseku (252 + 130 m) * šířka 3 m * 1,2 ztratné na prořezy a překryvy; zaokr. na celý m2</t>
  </si>
  <si>
    <t>50 dní</t>
  </si>
  <si>
    <t>10 % z (součtová pl. z půdorysu 2 103,1 + 970,3 m2) * koef. sklonu 1,74 * koef. členitosti 1,2 * prům. výška napadávky horniny 0,1 m; zaokr. na celý m3</t>
  </si>
  <si>
    <t>15 % z (součtová pl. z půdorysu 2 103,1 + 970,3 m2) * koef. sklonu 1,74 * koef. členitosti 1,2 * mocnost 0,1 m; zaokr. nahoru na 0,1 m3</t>
  </si>
  <si>
    <t>Odborný odhad na základě návštěvy lokality: 2,1 + 2 + 1,5 m3</t>
  </si>
  <si>
    <t>((Součet horizont. dl. síťované pl. 755 m + součet vertikál. dl. síťované pl. 57 m) * koef. členitosti 1,2 / os. vzd. prvků 3 m + 12 ks krajní; zaokr. na celý ks) + (pol. 155214111 / (rastr 3 * 3 m) * 1,1 na prokopírování povrchu; zaokr. na celý ks)</t>
  </si>
  <si>
    <t>Součtová pl. z půdorysu 3 073,4 m2 * koef. sklonu 1,74 * koef. členitosti 1,2; zaokr. na celý m2</t>
  </si>
  <si>
    <t>(Součet horizont. a vertikal. dl. síťované pl. 812 m * koef. členitosti 1,2) + (lano pro vzájemné spojení jednotlivých pásů sítě pol. 155214111 * koef. 0,35); zaokr. na celý m</t>
  </si>
  <si>
    <t>100 % z (součtová pl. z půdorysu PRAVÉ STRANY ZÁŘEZU 2 103,1 m2 * koef. sklonu 1,74 * koef. členitosti 1,2) * 1,2 ztratné na překryvy, prořezy a zpětné ohnutí; zaokr. na celý m2</t>
  </si>
  <si>
    <t>Hlavní dvouzákrutová ocelová síť bude částečně doplněna (podložena) protierozní extrudovanou PP georohoží tloušťky do 13 mm s hustotou min. 900 kg/m3 a bodem tání 150 °C.</t>
  </si>
  <si>
    <t>((Pl. 1 mb tyče 0,10213946 m2 * koef. zohledňující závit 1,3 * dl. nátěru kotev. prvku 3 m * pol. 155213612) + (pl. podložky 0,0498 m2 * pol. 155213612)) * 1,2 ztratné; zaokr. na celý m2</t>
  </si>
  <si>
    <t>Počet vrtů 6 ks * délka vrtu 5 m</t>
  </si>
  <si>
    <t>Vodorovná doprava na doporučenou mezideponii, manipulační pl. (MP2) pro překládku vytěženého materiálu na silniční vozidla, se složením, hrub. urovnáním. MP2 se nachází v žel. st. Křižanov, na pozemku s p. č. 959/1 v k. ú. Kozlov u Křižanova, ve vlastnictví společnosti České dráhy, a. s..</t>
  </si>
  <si>
    <t>Celková předpokládaná vzdálenost odvozu vytěženého materiálu na doporučenou MP2 je 3 km.</t>
  </si>
  <si>
    <t>Vodorovná doprava zbylé, nevyužité části vytěženého materiálu v rozsahu max. 30 % z doporučené MP2 na doporučenou skládku odpadů, silničními vozidly, se složením a hrub. urovnáním.</t>
  </si>
  <si>
    <t>Pol. 997002511 * 8 km</t>
  </si>
  <si>
    <t>Celková předpokládaná vzdálenost odvozu materiálu na doporučenou skládku odpadů je 9 km.</t>
  </si>
  <si>
    <t>((Pol. 155213612 * dl. kotev. prvku 3 m + pol. 155213611 * dl. kotev. prvku 1 m) * hmot. mb tyče 0,0036 t) + (pol. R155213611 * hmot. ocel. oka 0,0005 t) + ((919726121 + R919726121) * hmot. m2 geotextílií a PA sítí 0,0002 t) + (pol. 31319092 * hmot. m2 sítě 0,00177 t) + (pol. 69321111 * hmot. m2 protierozní rohože 0,00035 t) + (pol. 31452106 * hmot. mb lana 0,00021 t) + (pol. 31452107 * hmot. mb lana 0,00032 t); zaokr. na 0,01 t</t>
  </si>
  <si>
    <t xml:space="preserve">  SO 02-11-01.4</t>
  </si>
  <si>
    <t>Vlkov u Tišnova - Křižanov, sanace skalního zářezu
v km 60,208 - 60,606</t>
  </si>
  <si>
    <t>SO 02-11-01.4</t>
  </si>
  <si>
    <t>Délka zajišťovaného úseku (28 + 269 + 159 m) / os. vzd sloupků 4 m + 3 ks krajní sloupek; zaokr. na celý ks</t>
  </si>
  <si>
    <t>(Délka zajišťovaného úseku (28 + 269 + 159 m) * 3 ks ztužení po výšce) + (pol. 155213611 * počet kotev. lan 2 ks * dl. 2,5 m); zaokr. na celý m</t>
  </si>
  <si>
    <t>Rozměr obednění (0,8 * 2 m * 4 ks) * počet k-cí 15 ks * 1,2 ztratné na prořezy a překryvy; zaokr. na celý m2</t>
  </si>
  <si>
    <t>(Pol. 944511111 + délka zajišťovaného úseku (28 + 269 + 159 m) * šířka 2 m) * 1,2 ztratné na prořezy, překryvy a zpět. ohnutí; zaokr. na celý m2</t>
  </si>
  <si>
    <t>Délka zajišťovaného úseku (28 + 269 + 159 m) * výška k-ce 2 m; zaokr. na celý m2</t>
  </si>
  <si>
    <t>Délka zajišťovaného úseku (28 + 269 + 159 m) * šířka 3 m * 1,2 ztratné na prořezy a překryvy; zaokr. na celý m2</t>
  </si>
  <si>
    <t>75 dní</t>
  </si>
  <si>
    <t>10 % z (součtová pl. z půdorysu 2 961 m2 * koef. sklonu 1,74 + součtová pl. z půdorysu 1 162 m2 * koef. sklonu 2,56) * koef. členitosti 1,2 * prům. výška napadávky horniny 0,1 m; zaokr. na celý m3</t>
  </si>
  <si>
    <t>15 % z (součtová pl. z půdorysu 2 961 m2 * koef. sklonu 1,74 + součtová pl. z půdorysu 1 148,7 m2 * koef. sklonu 2,56) * koef. členitosti 1,2 * mocnost 0,1 m; zaokr. nahoru na 0,1 m3</t>
  </si>
  <si>
    <t>Odborný odhad na základě návštěvy lokality: 4,1 + 5,5 + 2,9 + 4,5 + 3,8 m3</t>
  </si>
  <si>
    <t>155213613</t>
  </si>
  <si>
    <t>Zavrtávací injekční tyče pr. 32 mm, dl. min. 3,5 m pro kotvení uvolněných bloků. Každá kotevní tyč bude dodána včetně příslušenství (spojníky, podložka 150 x 150 x 8 mm, matka).</t>
  </si>
  <si>
    <t>((Pl. 1 mb tyče 0,10213946 m2 * koef. zohledňující závit 1,3 * dl. nátěru kotev. prvku 3,5 m * pol. 155213613) + (pl. podložky 0,0498 m2 * pol. 155213613)) * 1,2 ztratné; zaokr. na celý m2</t>
  </si>
  <si>
    <t>((Pl. 1 mb tyče 0,10213946 m2 * koef. zohledňující závit 1,3 * dl. nátěru kotev. prvku 0,4 m * pol. 155213613) + (pl. podložky 0,0498 m2 * pol. 155213613)) * počet vrstev 2 ks * 1,2 ztratné; zaokr. na celý m2</t>
  </si>
  <si>
    <t>((Součet horizont. dl. síťované pl. 595 m + součet vertikál. dl. síťované pl. 31 m) * koef. členitosti 1,2 / os. vzd. prvků 3 m + 8 ks krajní; zaokr. na celý ks) + (síťovaná pl. pravé strany zářezu 6 182,8 m2 / (rastr 3 * 3 m) * 1,1 na prokopírování povrchu; zaokr. na celý ks)</t>
  </si>
  <si>
    <t>Zavrtávací injekční tyče pr. 32 mm, dl. min. 3 m pro kotvení sítí po obvodu, systémové a nesystémové kotvení PRAVÉ STRANY ZÁŘEZU. Základní rastr kotvení bude 3 x 3 m (podélně x svisle). Každá kotevní tyč bude dodána včetně příslušenství (spojníky, podložka 150 x 150 x 8 mm, matka).</t>
  </si>
  <si>
    <t>((Součet horizont. dl. síťované pl. 263 m + součet vertikál. dl. síťované pl. 24 m) * koef. členitosti 1,2 / os. vzd. prvků 3 m + 4 ks krajní; zaokr. na celý ks) + (síťovaná pl. pravé strany zářezu 3 569,7 m2 / (rastr 3 * 3 m) * 1,1 na prokopírování povrchu; zaokr. na celý ks)</t>
  </si>
  <si>
    <t>Zavrtávací injekční tyče pr. 32 mm, dl. min. 3,5 m pro kotvení sítí po obvodu, systémové a nesystémové kotvení LEVÉ STRANY ZÁŘEZU. Základní rastr kotvení bude 3 x 3 m (podélně x svisle). Každá kotevní tyč bude dodána včetně příslušenství (spojníky, podložka 150 x 150 x 8 mm, matka).</t>
  </si>
  <si>
    <t>((Součtová pl. z půdorysu PRAVÉ STRANY ZÁŘEZU 2 961,1 m2 * koef. sklonu 1,74) + (součtová pl. z půdorysu LEVÉ STRANY ZÁŘEZU 1 148,7 m2 * koef. sklonu 2,56)) * koef. členitosti 1,2; zaokr. na celý m2</t>
  </si>
  <si>
    <t>(Součet horizont. a vertikal. dl. síťované pl. 913 m * koef. členitosti 1,2) + (lano pro vzájemné spojení jednotlivých pásů sítě pol. 155214111 * koef. 0,35); zaokr. na celý m</t>
  </si>
  <si>
    <t>(Součet horizont. a vertikal. dl. síťované pl. 913 m * koef. členitosti 1,2) * 1,2 ztratné na prořezy, překryvy a zpět. ohnutí; zaokr. na celý m</t>
  </si>
  <si>
    <t>5 % z pol. 155214111 * 1,2 ztratné na překryvy, prořezy a zpětné ohnutí; zaokr. na celý m2</t>
  </si>
  <si>
    <t>((Pl. 1 mb tyče 0,10213946 m2 * koef. zohledňující závit 1,3 * dl. nátěru kotev. prvku 3 m * pol. 155213612) + (pl. 1 mb tyče 0,10213946 m2 * koef. zohledňující závit 1,3 * dl. nátěru kotev. prvku 3,5 m * pol. 155213613) + (pl. podložky 0,0498 m2 * (pol. 155213612 + 155213613))) * 1,2 ztratné; zaokr. na celý m2</t>
  </si>
  <si>
    <t>((Pl. 1 mb tyče 0,10213946 m2 * koef. zohledňující závit 1,3 * dl. nátěru kotev. prvku 0,4 m * (pol. 155213612 + 155213613)) + (pl. podložky 0,0498 m2 * (pol. 155213612 + 155213613))) * počet vrstev 2 ks * 1,2 ztratné; zaokr. na celý m2</t>
  </si>
  <si>
    <t>Ochranný plot výšky do 2 m</t>
  </si>
  <si>
    <t>131213102</t>
  </si>
  <si>
    <t>Hloubení jam ručně zapažených i nezapažených s urovnáním dna do předepsaného profilu a spádu v hornině třídy těžitelnosti I skupiny 3 nesoudržných s p</t>
  </si>
  <si>
    <t>((Pol. 155214411 + 155213611) x rozměr bet. patky 0,5 * 0,5 * 0,6 m) * koef. nepravidelnosti výkopu 1,2; uvažováno s kombinací vrtu a patky v poměru cca 1/2 dl. patka + 1/2 dl. vrt; zaokr. nahoru na 0,1 m3</t>
  </si>
  <si>
    <t>Ve výjimečných případech budou sloupy osazeny do základových patek anebo kombinace vrtu a patky. Jedná se o místa realizace sloupů v zemním svahu, mělkém kvartérním krytu anebo v místech, kde se předpokládá rychlé zvětrání skalního svahu.</t>
  </si>
  <si>
    <t>155212344</t>
  </si>
  <si>
    <t>Vrty do skalních stěn prováděné horolezeckou technikou, hloubky do 5 m, průběžným sacím vrtáním, průměru přes 93 do 156 mm, úklonu do 45°, v hornině t</t>
  </si>
  <si>
    <t>Pol. 155214411 * dl. vrtu 1,2 m</t>
  </si>
  <si>
    <t>Realizace vrtů pro sloupy ochranného plotu. Vrtání bude průběžným sacím vrtáním min. pr. 150 mm, hloubky min. 1,2 m a v osové vzdálenosti á 3 m.</t>
  </si>
  <si>
    <t>Pol. 155214411 / 2 ks sl. na jeden kotevní prvek + 2 ks krajní; zaokr. na celý ks</t>
  </si>
  <si>
    <t>Vlastní kotvení bude realizováno pomocí ocelového pZn lana min. pr. 10 mm s konstrukcí 6 x 19 + WSC, třídy pevnosti 1 770 MPa, jmenovité únosnosti min. 64 kN, přes zavrtávací injekční tyč z oceli 28Mn6 (280 kN), min pr. 32 mm, dl. min. 1,5 m do vrtu min. pr. 51 mm anebo do základové patky z betonu třídy C25/30 XC2, rozměru cca 0,5 x 0,5 x 0,6 m. Skutečný tvar bude dle provedení výkopu, dle místních základových poměrů.</t>
  </si>
  <si>
    <t>155214411</t>
  </si>
  <si>
    <t>Sloupky plotu osazené do vrtů, včetně vystředění a zalití cem. injekční směsí pro plot těžký, včetně dodání ocel. trubkek dl. do 3 m, pr. do 89/10 mm</t>
  </si>
  <si>
    <t>Celková dl. plotu 33 m / osová vzd. sloupů 3 m + 1 ks krajní; zaokr. na celý ks</t>
  </si>
  <si>
    <t>Sloupy plotu budou z ocel. trubek pr. 89/10 mm, dl. 3 m, se zavařenou hlavu. Budou mít navařený oka pro vedení horního a dolního lana. Hl. založení bude min. 1/3 dl. sloupu. Aby se zabránilo kondenzaci vlhkosti vzduchu a následné korozi zevnitř sloupů, bude každý opatřen dvěma otvory pr. 10 mm, dole a nahoře.</t>
  </si>
  <si>
    <t>155214511</t>
  </si>
  <si>
    <t>Ukotvení sloupků lany, včetně dodání spojovacího materiálu a šestipramenného ocel. lana 6 x 19 drátů, pozinkovaného, 1 770 Mpa, pr. do 10 mm</t>
  </si>
  <si>
    <t>Pol. 155214411 + 2 ks krajní; zaokr. na celý ks</t>
  </si>
  <si>
    <t>Sloupy plotu budou kotveny v ose a také kolmo ke skalnímu svahu, systémem 2 sloupy na 1 kotevní prvek. V místech změny vedení plotu, či v místech s výrazněji porušenou tektonikou svahu budou kotveny jednotlivě.</t>
  </si>
  <si>
    <t>155214521</t>
  </si>
  <si>
    <t>Montáž pletiva na sloupky záchytného plotu prováděná horolezeckou technikou</t>
  </si>
  <si>
    <t>Celková dl. plotu 33 m * šířka pásu pletiva 2 m; zaokr. na celý m2</t>
  </si>
  <si>
    <t>Pás pletiva bude instalován podélně a v místě napojení na další pás bude proveden překryv na šířku min. 0,2 m. Jednotlivé pásy budou spájeny c-kroužky, max. po 0,1 m. Pletivo bude vázáno ke každému druhému sloupu pomocí vázacího drátu min. pr. 2,2 mm. Pletivo bude instalováno na stranu sloupů směrem dolů po svahu, s nadzemní výškou 1,8 m a ve spodní linii bude provedeno zpětné zahnutí 0,2 m pletiva směrem proti stoupání svahu. Poté bude pletivo položeno na zem a přitíženo kameny.</t>
  </si>
  <si>
    <t>155214525</t>
  </si>
  <si>
    <t>Montáž ztužujících lan k pletivu záchytného plotu prováděná horolezeckou technikou</t>
  </si>
  <si>
    <t>Celková dl. plotu 33 m x 5 ks lan; zaokr. na celý m</t>
  </si>
  <si>
    <t>Montáž ztužujících lan k pletivu, včetně manipulace s lanem, montáže a dodání spojovacího materiálu. Mezi sloupy plotu budou nejdřív, přes navařená oka, natažena hlavní ocelová pZn lana min. pr. 10 mm, která budou u krajních sloupů kotvena ke skalnímu svahu. Na takto připravená lana bude následně instalováno ocel. pletivo.</t>
  </si>
  <si>
    <t>275311127</t>
  </si>
  <si>
    <t>Základové konstrukce z betonu prostého, patky a bloky, ve výkopu, z betonu třídy C 25/30, včetně dodání a uložení betonu do připravené konstrukce</t>
  </si>
  <si>
    <t>Pol. 131213102</t>
  </si>
  <si>
    <t>Základové patky z betonu třídy C25/30 XC2, rozměru cca 0,5 x 0,5 x 0,6 m. Skutečný tvar bude dle provedení výkopu, dle místních základových poměrů.</t>
  </si>
  <si>
    <t>31319110</t>
  </si>
  <si>
    <t>Dvouzákrutová síť ZnAl, oko 60 x 80 mm, drát pr. 2,2 mm</t>
  </si>
  <si>
    <t>Pol. 155214521 * 1,2 ztratné na překryvy, prořezy a zpětné ohnutí; zaokr. na celý m2</t>
  </si>
  <si>
    <t>Dvouzákrutová ocel. ZnAl síť s oky 60 x 80 mm. Tahová pevnost sítě min. 37 kN/m, tahová pevnost pásu sítě min. 117 kN. Drát pletiva min. pr. 2,2 mm, tahová pevnost 350 - 550 Mpa.</t>
  </si>
  <si>
    <t>Pol. 155214525 * 1,2 ztratné na prořezy, překryvy a zpět. ohnutí; zaokr. na celý m</t>
  </si>
  <si>
    <t>((Pl. 1 mb sloupu 0,292044 m2 x dl. nátěru sloupu 3 m x pol. 155214411) + (pl. 1 mb tyče 0,10213946 m2 x koef. zohledňující závit 1,3 x dl. nátěru kotev. prvku 1,5 m x pol. 155213611)) * 1,2 ztratné; zaokr. na celý m2</t>
  </si>
  <si>
    <t>((Pl. 1 mb sloupu 0,292044 m2 x dl. nátěru sloupu 2,3 m x pol. 155214411) + (pl. 1 mb tyče 0,10213946 m2 x koef. zohledňující závit 1,3 x dl. nátěru kotev. prvku 0,4 m x pol. 155213611)) * počet vrstev 2 ks * 1,2 ztratné; zaokr. na celý m2</t>
  </si>
  <si>
    <t>Pol. 155213611</t>
  </si>
  <si>
    <t>Počet vrtů 18 ks * délka vrtu 5 m</t>
  </si>
  <si>
    <t>((Pol. 155211122 + 155211312) * prům. obj. hmot. 2,1 t/m3) + ((Pol. 122211101 + 131213102) * prům. obj. hmot. 1,9 t/m3)</t>
  </si>
  <si>
    <t>Vodorovná doprava na doporučenou mezideponii, manipulační pl. (MP2) pro překládku vytěženého materiálu na silniční vozidla, se složením, hrub. urovnáním. MP2 se nachází v žel. st. Křižanov, na pozemku s p. č. 959/1 v k. ú. Kozlov u Křižanova, ve vlastnictví společnosti České dráhy, a. s.. Celková předpokládaná vzdálenost odvozu materiálu na doporučenou MP2 je 2 km.</t>
  </si>
  <si>
    <t>((Pol. 155213613 * dl. kotev. prvku 3,5 m + pol. 155213612 * dl. kotev. prvku 3 m + pol. 155213611 * dl. kotev. prvku 1,5 m + pol. 155213611 * dl. kotev. prvku 1 m) * hmot. mb tyče 0,0036 t) + (pol. R155213611 * hmot. ocel. oka 0,0005 t) + ((919726121 + R919726121) * hmot. m2 geotextílií a PA sítí 0,0002 t) + (pol. 31319110 * hmot. m2 sítě 0,00118 t) + (pol. 31319092 * hmot. m2 sítě 0,00177 t) + (pol. 69321111 * hmot. m2 protierozní rohože 0,00035 t) + (pol. 31452106 * hmot. mb lana 0,00021 t) + (pol. 31452107 * hmot. mb lana 0,00032 t) + (pol. 155214411 * dl. sloupu 3 m * hmot. mb sloupu 0,0195 t) + (pol. 275311127 * prům. obj. hmot. betonu 2,3 t/m3); zaokr. na 0,01 t</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</si>
</sst>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worksheet" Target="worksheets/sheet85.xml" /><Relationship Id="rId86" Type="http://schemas.openxmlformats.org/officeDocument/2006/relationships/worksheet" Target="worksheets/sheet86.xml" /><Relationship Id="rId87" Type="http://schemas.openxmlformats.org/officeDocument/2006/relationships/worksheet" Target="worksheets/sheet87.xml" /><Relationship Id="rId88" Type="http://schemas.openxmlformats.org/officeDocument/2006/relationships/worksheet" Target="worksheets/sheet88.xml" /><Relationship Id="rId89" Type="http://schemas.openxmlformats.org/officeDocument/2006/relationships/worksheet" Target="worksheets/sheet89.xml" /><Relationship Id="rId90" Type="http://schemas.openxmlformats.org/officeDocument/2006/relationships/worksheet" Target="worksheets/sheet90.xml" /><Relationship Id="rId91" Type="http://schemas.openxmlformats.org/officeDocument/2006/relationships/worksheet" Target="worksheets/sheet91.xml" /><Relationship Id="rId92" Type="http://schemas.openxmlformats.org/officeDocument/2006/relationships/worksheet" Target="worksheets/sheet92.xml" /><Relationship Id="rId93" Type="http://schemas.openxmlformats.org/officeDocument/2006/relationships/worksheet" Target="worksheets/sheet93.xml" /><Relationship Id="rId94" Type="http://schemas.openxmlformats.org/officeDocument/2006/relationships/worksheet" Target="worksheets/sheet94.xml" /><Relationship Id="rId95" Type="http://schemas.openxmlformats.org/officeDocument/2006/relationships/worksheet" Target="worksheets/sheet95.xml" /><Relationship Id="rId96" Type="http://schemas.openxmlformats.org/officeDocument/2006/relationships/worksheet" Target="worksheets/sheet96.xml" /><Relationship Id="rId97" Type="http://schemas.openxmlformats.org/officeDocument/2006/relationships/worksheet" Target="worksheets/sheet97.xml" /><Relationship Id="rId98" Type="http://schemas.openxmlformats.org/officeDocument/2006/relationships/worksheet" Target="worksheets/sheet98.xml" /><Relationship Id="rId99" Type="http://schemas.openxmlformats.org/officeDocument/2006/relationships/worksheet" Target="worksheets/sheet99.xml" /><Relationship Id="rId100" Type="http://schemas.openxmlformats.org/officeDocument/2006/relationships/worksheet" Target="worksheets/sheet100.xml" /><Relationship Id="rId101" Type="http://schemas.openxmlformats.org/officeDocument/2006/relationships/worksheet" Target="worksheets/sheet101.xml" /><Relationship Id="rId102" Type="http://schemas.openxmlformats.org/officeDocument/2006/relationships/worksheet" Target="worksheets/sheet102.xml" /><Relationship Id="rId103" Type="http://schemas.openxmlformats.org/officeDocument/2006/relationships/worksheet" Target="worksheets/sheet103.xml" /><Relationship Id="rId104" Type="http://schemas.openxmlformats.org/officeDocument/2006/relationships/worksheet" Target="worksheets/sheet104.xml" /><Relationship Id="rId105" Type="http://schemas.openxmlformats.org/officeDocument/2006/relationships/worksheet" Target="worksheets/sheet105.xml" /><Relationship Id="rId106" Type="http://schemas.openxmlformats.org/officeDocument/2006/relationships/styles" Target="styles.xml" /><Relationship Id="rId107" Type="http://schemas.openxmlformats.org/officeDocument/2006/relationships/sharedStrings" Target="sharedStrings.xml" /><Relationship Id="rId10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0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00.xml.rels><?xml version="1.0" encoding="utf-8" standalone="yes"?><Relationships xmlns="http://schemas.openxmlformats.org/package/2006/relationships"><Relationship Id="rId1" Type="http://schemas.openxmlformats.org/officeDocument/2006/relationships/drawing" Target="../drawings/drawing100.xml" /></Relationships>
</file>

<file path=xl/worksheets/_rels/sheet101.xml.rels><?xml version="1.0" encoding="utf-8" standalone="yes"?><Relationships xmlns="http://schemas.openxmlformats.org/package/2006/relationships"><Relationship Id="rId1" Type="http://schemas.openxmlformats.org/officeDocument/2006/relationships/drawing" Target="../drawings/drawing101.xml" /></Relationships>
</file>

<file path=xl/worksheets/_rels/sheet102.xml.rels><?xml version="1.0" encoding="utf-8" standalone="yes"?><Relationships xmlns="http://schemas.openxmlformats.org/package/2006/relationships"><Relationship Id="rId1" Type="http://schemas.openxmlformats.org/officeDocument/2006/relationships/drawing" Target="../drawings/drawing102.xml" /></Relationships>
</file>

<file path=xl/worksheets/_rels/sheet103.xml.rels><?xml version="1.0" encoding="utf-8" standalone="yes"?><Relationships xmlns="http://schemas.openxmlformats.org/package/2006/relationships"><Relationship Id="rId1" Type="http://schemas.openxmlformats.org/officeDocument/2006/relationships/drawing" Target="../drawings/drawing103.xml" /></Relationships>
</file>

<file path=xl/worksheets/_rels/sheet104.xml.rels><?xml version="1.0" encoding="utf-8" standalone="yes"?><Relationships xmlns="http://schemas.openxmlformats.org/package/2006/relationships"><Relationship Id="rId1" Type="http://schemas.openxmlformats.org/officeDocument/2006/relationships/drawing" Target="../drawings/drawing104.xml" /></Relationships>
</file>

<file path=xl/worksheets/_rels/sheet105.xml.rels><?xml version="1.0" encoding="utf-8" standalone="yes"?><Relationships xmlns="http://schemas.openxmlformats.org/package/2006/relationships"><Relationship Id="rId1" Type="http://schemas.openxmlformats.org/officeDocument/2006/relationships/drawing" Target="../drawings/drawing105.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85.xml.rels><?xml version="1.0" encoding="utf-8" standalone="yes"?><Relationships xmlns="http://schemas.openxmlformats.org/package/2006/relationships"><Relationship Id="rId1" Type="http://schemas.openxmlformats.org/officeDocument/2006/relationships/drawing" Target="../drawings/drawing85.xml" /></Relationships>
</file>

<file path=xl/worksheets/_rels/sheet86.xml.rels><?xml version="1.0" encoding="utf-8" standalone="yes"?><Relationships xmlns="http://schemas.openxmlformats.org/package/2006/relationships"><Relationship Id="rId1" Type="http://schemas.openxmlformats.org/officeDocument/2006/relationships/drawing" Target="../drawings/drawing86.xml" /></Relationships>
</file>

<file path=xl/worksheets/_rels/sheet87.xml.rels><?xml version="1.0" encoding="utf-8" standalone="yes"?><Relationships xmlns="http://schemas.openxmlformats.org/package/2006/relationships"><Relationship Id="rId1" Type="http://schemas.openxmlformats.org/officeDocument/2006/relationships/drawing" Target="../drawings/drawing87.xml" /></Relationships>
</file>

<file path=xl/worksheets/_rels/sheet88.xml.rels><?xml version="1.0" encoding="utf-8" standalone="yes"?><Relationships xmlns="http://schemas.openxmlformats.org/package/2006/relationships"><Relationship Id="rId1" Type="http://schemas.openxmlformats.org/officeDocument/2006/relationships/drawing" Target="../drawings/drawing88.xml" /></Relationships>
</file>

<file path=xl/worksheets/_rels/sheet89.xml.rels><?xml version="1.0" encoding="utf-8" standalone="yes"?><Relationships xmlns="http://schemas.openxmlformats.org/package/2006/relationships"><Relationship Id="rId1" Type="http://schemas.openxmlformats.org/officeDocument/2006/relationships/drawing" Target="../drawings/drawing89.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_rels/sheet90.xml.rels><?xml version="1.0" encoding="utf-8" standalone="yes"?><Relationships xmlns="http://schemas.openxmlformats.org/package/2006/relationships"><Relationship Id="rId1" Type="http://schemas.openxmlformats.org/officeDocument/2006/relationships/drawing" Target="../drawings/drawing90.xml" /></Relationships>
</file>

<file path=xl/worksheets/_rels/sheet91.xml.rels><?xml version="1.0" encoding="utf-8" standalone="yes"?><Relationships xmlns="http://schemas.openxmlformats.org/package/2006/relationships"><Relationship Id="rId1" Type="http://schemas.openxmlformats.org/officeDocument/2006/relationships/drawing" Target="../drawings/drawing91.xml" /></Relationships>
</file>

<file path=xl/worksheets/_rels/sheet92.xml.rels><?xml version="1.0" encoding="utf-8" standalone="yes"?><Relationships xmlns="http://schemas.openxmlformats.org/package/2006/relationships"><Relationship Id="rId1" Type="http://schemas.openxmlformats.org/officeDocument/2006/relationships/drawing" Target="../drawings/drawing92.xml" /></Relationships>
</file>

<file path=xl/worksheets/_rels/sheet93.xml.rels><?xml version="1.0" encoding="utf-8" standalone="yes"?><Relationships xmlns="http://schemas.openxmlformats.org/package/2006/relationships"><Relationship Id="rId1" Type="http://schemas.openxmlformats.org/officeDocument/2006/relationships/drawing" Target="../drawings/drawing93.xml" /></Relationships>
</file>

<file path=xl/worksheets/_rels/sheet94.xml.rels><?xml version="1.0" encoding="utf-8" standalone="yes"?><Relationships xmlns="http://schemas.openxmlformats.org/package/2006/relationships"><Relationship Id="rId1" Type="http://schemas.openxmlformats.org/officeDocument/2006/relationships/drawing" Target="../drawings/drawing94.xml" /></Relationships>
</file>

<file path=xl/worksheets/_rels/sheet95.xml.rels><?xml version="1.0" encoding="utf-8" standalone="yes"?><Relationships xmlns="http://schemas.openxmlformats.org/package/2006/relationships"><Relationship Id="rId1" Type="http://schemas.openxmlformats.org/officeDocument/2006/relationships/drawing" Target="../drawings/drawing95.xml" /></Relationships>
</file>

<file path=xl/worksheets/_rels/sheet96.xml.rels><?xml version="1.0" encoding="utf-8" standalone="yes"?><Relationships xmlns="http://schemas.openxmlformats.org/package/2006/relationships"><Relationship Id="rId1" Type="http://schemas.openxmlformats.org/officeDocument/2006/relationships/drawing" Target="../drawings/drawing96.xml" /></Relationships>
</file>

<file path=xl/worksheets/_rels/sheet97.xml.rels><?xml version="1.0" encoding="utf-8" standalone="yes"?><Relationships xmlns="http://schemas.openxmlformats.org/package/2006/relationships"><Relationship Id="rId1" Type="http://schemas.openxmlformats.org/officeDocument/2006/relationships/drawing" Target="../drawings/drawing97.xml" /></Relationships>
</file>

<file path=xl/worksheets/_rels/sheet98.xml.rels><?xml version="1.0" encoding="utf-8" standalone="yes"?><Relationships xmlns="http://schemas.openxmlformats.org/package/2006/relationships"><Relationship Id="rId1" Type="http://schemas.openxmlformats.org/officeDocument/2006/relationships/drawing" Target="../drawings/drawing98.xml" /></Relationships>
</file>

<file path=xl/worksheets/_rels/sheet99.xml.rels><?xml version="1.0" encoding="utf-8" standalone="yes"?><Relationships xmlns="http://schemas.openxmlformats.org/package/2006/relationships"><Relationship Id="rId1" Type="http://schemas.openxmlformats.org/officeDocument/2006/relationships/drawing" Target="../drawings/drawing99.xml" /></Relationships>
</file>

<file path=xl/worksheets/sheet1.xml><?xml version="1.0" encoding="utf-8"?>
<worksheet xmlns="http://schemas.openxmlformats.org/spreadsheetml/2006/main" xmlns:r="http://schemas.openxmlformats.org/officeDocument/2006/relationships">
  <dimension ref="A1:F14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0+C10+C13+C17+C19+C21+C24+C28+C30+C32+C34+C36+C38+C40+C42+C47+C49+C52+C85+C88+C94+C98+C101+C107+C110+C112+C115+C117+C122+C131+C134+C136+C138+C140+C143</f>
      </c>
    </row>
    <row r="7" spans="2:3" ht="12.75" customHeight="1">
      <c r="B7" s="8" t="s">
        <v>7</v>
      </c>
      <c s="10">
        <f>0+E10+E13+E17+E19+E21+E24+E28+E30+E32+E34+E36+E38+E40+E42+E47+E49+E52+E85+E88+E94+E98+E101+E107+E110+E112+E115+E117+E122+E131+E134+E136+E138+E140+E143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03-01-11'!K8+'PS 03-01-11'!M8</f>
      </c>
      <c s="14">
        <f>C11*0.21</f>
      </c>
      <c s="14">
        <f>C11+D11</f>
      </c>
      <c s="13">
        <f>'PS 03-01-11'!T7</f>
      </c>
    </row>
    <row r="12" spans="1:6" ht="12.75">
      <c r="A12" s="11" t="s">
        <v>198</v>
      </c>
      <c s="12" t="s">
        <v>199</v>
      </c>
      <c s="14">
        <f>'PS 03-01-12'!K8+'PS 03-01-12'!M8</f>
      </c>
      <c s="14">
        <f>C12*0.21</f>
      </c>
      <c s="14">
        <f>C12+D12</f>
      </c>
      <c s="13">
        <f>'PS 03-01-12'!T7</f>
      </c>
    </row>
    <row r="13" spans="1:6" ht="12.75">
      <c r="A13" s="11" t="s">
        <v>210</v>
      </c>
      <c s="12" t="s">
        <v>211</v>
      </c>
      <c s="14">
        <f>0+C14+C15+C16</f>
      </c>
      <c s="14">
        <f>C13*0.21</f>
      </c>
      <c s="14">
        <f>0+E14+E15+E16</f>
      </c>
      <c s="13">
        <f>0+F14+F15+F16</f>
      </c>
    </row>
    <row r="14" spans="1:6" ht="12.75">
      <c r="A14" s="11" t="s">
        <v>212</v>
      </c>
      <c s="12" t="s">
        <v>213</v>
      </c>
      <c s="14">
        <f>'PS 02-01-21'!K8+'PS 02-01-21'!M8</f>
      </c>
      <c s="14">
        <f>C14*0.21</f>
      </c>
      <c s="14">
        <f>C14+D14</f>
      </c>
      <c s="13">
        <f>'PS 02-01-21'!T7</f>
      </c>
    </row>
    <row r="15" spans="1:6" ht="12.75">
      <c r="A15" s="11" t="s">
        <v>309</v>
      </c>
      <c s="12" t="s">
        <v>310</v>
      </c>
      <c s="14">
        <f>'PS 02-01-22'!K8+'PS 02-01-22'!M8</f>
      </c>
      <c s="14">
        <f>C15*0.21</f>
      </c>
      <c s="14">
        <f>C15+D15</f>
      </c>
      <c s="13">
        <f>'PS 02-01-22'!T7</f>
      </c>
    </row>
    <row r="16" spans="1:6" ht="12.75">
      <c r="A16" s="11" t="s">
        <v>339</v>
      </c>
      <c s="12" t="s">
        <v>340</v>
      </c>
      <c s="14">
        <f>'PS 02-01-23'!K8+'PS 02-01-23'!M8</f>
      </c>
      <c s="14">
        <f>C16*0.21</f>
      </c>
      <c s="14">
        <f>C16+D16</f>
      </c>
      <c s="13">
        <f>'PS 02-01-23'!T7</f>
      </c>
    </row>
    <row r="17" spans="1:6" ht="12.75">
      <c r="A17" s="11" t="s">
        <v>345</v>
      </c>
      <c s="12" t="s">
        <v>346</v>
      </c>
      <c s="14">
        <f>0+C18</f>
      </c>
      <c s="14">
        <f>C17*0.21</f>
      </c>
      <c s="14">
        <f>0+E18</f>
      </c>
      <c s="13">
        <f>0+F18</f>
      </c>
    </row>
    <row r="18" spans="1:6" ht="12.75">
      <c r="A18" s="11" t="s">
        <v>347</v>
      </c>
      <c s="12" t="s">
        <v>348</v>
      </c>
      <c s="14">
        <f>'PS 02-04-51'!K8+'PS 02-04-51'!M8</f>
      </c>
      <c s="14">
        <f>C18*0.21</f>
      </c>
      <c s="14">
        <f>C18+D18</f>
      </c>
      <c s="13">
        <f>'PS 02-04-51'!T7</f>
      </c>
    </row>
    <row r="19" spans="1:6" ht="12.75">
      <c r="A19" s="11" t="s">
        <v>407</v>
      </c>
      <c s="12" t="s">
        <v>408</v>
      </c>
      <c s="14">
        <f>0+C20</f>
      </c>
      <c s="14">
        <f>C19*0.21</f>
      </c>
      <c s="14">
        <f>0+E20</f>
      </c>
      <c s="13">
        <f>0+F20</f>
      </c>
    </row>
    <row r="20" spans="1:6" ht="12.75">
      <c r="A20" s="11" t="s">
        <v>409</v>
      </c>
      <c s="12" t="s">
        <v>410</v>
      </c>
      <c s="14">
        <f>'PS 02-02-21'!K8+'PS 02-02-21'!M8</f>
      </c>
      <c s="14">
        <f>C20*0.21</f>
      </c>
      <c s="14">
        <f>C20+D20</f>
      </c>
      <c s="13">
        <f>'PS 02-02-21'!T7</f>
      </c>
    </row>
    <row r="21" spans="1:6" ht="12.75">
      <c r="A21" s="11" t="s">
        <v>523</v>
      </c>
      <c s="12" t="s">
        <v>524</v>
      </c>
      <c s="14">
        <f>0+C22+C23</f>
      </c>
      <c s="14">
        <f>C21*0.21</f>
      </c>
      <c s="14">
        <f>0+E22+E23</f>
      </c>
      <c s="13">
        <f>0+F22+F23</f>
      </c>
    </row>
    <row r="22" spans="1:6" ht="12.75">
      <c r="A22" s="11" t="s">
        <v>525</v>
      </c>
      <c s="12" t="s">
        <v>526</v>
      </c>
      <c s="14">
        <f>'PS 02-02-41'!K8+'PS 02-02-41'!M8</f>
      </c>
      <c s="14">
        <f>C22*0.21</f>
      </c>
      <c s="14">
        <f>C22+D22</f>
      </c>
      <c s="13">
        <f>'PS 02-02-41'!T7</f>
      </c>
    </row>
    <row r="23" spans="1:6" ht="12.75">
      <c r="A23" s="11" t="s">
        <v>602</v>
      </c>
      <c s="12" t="s">
        <v>603</v>
      </c>
      <c s="14">
        <f>'PS 02-02-42'!K8+'PS 02-02-42'!M8</f>
      </c>
      <c s="14">
        <f>C23*0.21</f>
      </c>
      <c s="14">
        <f>C23+D23</f>
      </c>
      <c s="13">
        <f>'PS 02-02-42'!T7</f>
      </c>
    </row>
    <row r="24" spans="1:6" ht="12.75">
      <c r="A24" s="11" t="s">
        <v>734</v>
      </c>
      <c s="12" t="s">
        <v>735</v>
      </c>
      <c s="14">
        <f>0+C25+C26+C27</f>
      </c>
      <c s="14">
        <f>C24*0.21</f>
      </c>
      <c s="14">
        <f>0+E25+E26+E27</f>
      </c>
      <c s="13">
        <f>0+F25+F26+F27</f>
      </c>
    </row>
    <row r="25" spans="1:6" ht="12.75">
      <c r="A25" s="11" t="s">
        <v>736</v>
      </c>
      <c s="12" t="s">
        <v>737</v>
      </c>
      <c s="14">
        <f>'PS 02-02-51'!K8+'PS 02-02-51'!M8</f>
      </c>
      <c s="14">
        <f>C25*0.21</f>
      </c>
      <c s="14">
        <f>C25+D25</f>
      </c>
      <c s="13">
        <f>'PS 02-02-51'!T7</f>
      </c>
    </row>
    <row r="26" spans="1:6" ht="12.75">
      <c r="A26" s="11" t="s">
        <v>933</v>
      </c>
      <c s="12" t="s">
        <v>934</v>
      </c>
      <c s="14">
        <f>'PS 02-02-52'!K8+'PS 02-02-52'!M8</f>
      </c>
      <c s="14">
        <f>C26*0.21</f>
      </c>
      <c s="14">
        <f>C26+D26</f>
      </c>
      <c s="13">
        <f>'PS 02-02-52'!T7</f>
      </c>
    </row>
    <row r="27" spans="1:6" ht="12.75">
      <c r="A27" s="11" t="s">
        <v>1015</v>
      </c>
      <c s="12" t="s">
        <v>1016</v>
      </c>
      <c s="14">
        <f>'PS 02-02-53'!K8+'PS 02-02-53'!M8</f>
      </c>
      <c s="14">
        <f>C27*0.21</f>
      </c>
      <c s="14">
        <f>C27+D27</f>
      </c>
      <c s="13">
        <f>'PS 02-02-53'!T7</f>
      </c>
    </row>
    <row r="28" spans="1:6" ht="12.75">
      <c r="A28" s="11" t="s">
        <v>1043</v>
      </c>
      <c s="12" t="s">
        <v>1044</v>
      </c>
      <c s="14">
        <f>0+C29</f>
      </c>
      <c s="14">
        <f>C28*0.21</f>
      </c>
      <c s="14">
        <f>0+E29</f>
      </c>
      <c s="13">
        <f>0+F29</f>
      </c>
    </row>
    <row r="29" spans="1:6" ht="12.75">
      <c r="A29" s="11" t="s">
        <v>1045</v>
      </c>
      <c s="12" t="s">
        <v>1046</v>
      </c>
      <c s="14">
        <f>'PS 02-02-61'!K8+'PS 02-02-61'!M8</f>
      </c>
      <c s="14">
        <f>C29*0.21</f>
      </c>
      <c s="14">
        <f>C29+D29</f>
      </c>
      <c s="13">
        <f>'PS 02-02-61'!T7</f>
      </c>
    </row>
    <row r="30" spans="1:6" ht="12.75">
      <c r="A30" s="11" t="s">
        <v>1089</v>
      </c>
      <c s="12" t="s">
        <v>1090</v>
      </c>
      <c s="14">
        <f>0+C31</f>
      </c>
      <c s="14">
        <f>C30*0.21</f>
      </c>
      <c s="14">
        <f>0+E31</f>
      </c>
      <c s="13">
        <f>0+F31</f>
      </c>
    </row>
    <row r="31" spans="1:6" ht="12.75">
      <c r="A31" s="11" t="s">
        <v>1091</v>
      </c>
      <c s="12" t="s">
        <v>1092</v>
      </c>
      <c s="14">
        <f>'PS 02-02-71'!K8+'PS 02-02-71'!M8</f>
      </c>
      <c s="14">
        <f>C31*0.21</f>
      </c>
      <c s="14">
        <f>C31+D31</f>
      </c>
      <c s="13">
        <f>'PS 02-02-71'!T7</f>
      </c>
    </row>
    <row r="32" spans="1:6" ht="12.75">
      <c r="A32" s="11" t="s">
        <v>1127</v>
      </c>
      <c s="12" t="s">
        <v>1128</v>
      </c>
      <c s="14">
        <f>0+C33</f>
      </c>
      <c s="14">
        <f>C32*0.21</f>
      </c>
      <c s="14">
        <f>0+E33</f>
      </c>
      <c s="13">
        <f>0+F33</f>
      </c>
    </row>
    <row r="33" spans="1:6" ht="12.75">
      <c r="A33" s="11" t="s">
        <v>1129</v>
      </c>
      <c s="12" t="s">
        <v>1130</v>
      </c>
      <c s="14">
        <f>'PS 80-02-81'!K8+'PS 80-02-81'!M8</f>
      </c>
      <c s="14">
        <f>C33*0.21</f>
      </c>
      <c s="14">
        <f>C33+D33</f>
      </c>
      <c s="13">
        <f>'PS 80-02-81'!T7</f>
      </c>
    </row>
    <row r="34" spans="1:6" ht="12.75">
      <c r="A34" s="11" t="s">
        <v>1158</v>
      </c>
      <c s="12" t="s">
        <v>1159</v>
      </c>
      <c s="14">
        <f>0+C35</f>
      </c>
      <c s="14">
        <f>C34*0.21</f>
      </c>
      <c s="14">
        <f>0+E35</f>
      </c>
      <c s="13">
        <f>0+F35</f>
      </c>
    </row>
    <row r="35" spans="1:6" ht="12.75">
      <c r="A35" s="11" t="s">
        <v>1160</v>
      </c>
      <c s="12" t="s">
        <v>1161</v>
      </c>
      <c s="14">
        <f>'PS 02-03-11'!K8+'PS 02-03-11'!M8</f>
      </c>
      <c s="14">
        <f>C35*0.21</f>
      </c>
      <c s="14">
        <f>C35+D35</f>
      </c>
      <c s="13">
        <f>'PS 02-03-11'!T7</f>
      </c>
    </row>
    <row r="36" spans="1:6" ht="12.75">
      <c r="A36" s="11" t="s">
        <v>1363</v>
      </c>
      <c s="12" t="s">
        <v>1364</v>
      </c>
      <c s="14">
        <f>0+C37</f>
      </c>
      <c s="14">
        <f>C36*0.21</f>
      </c>
      <c s="14">
        <f>0+E37</f>
      </c>
      <c s="13">
        <f>0+F37</f>
      </c>
    </row>
    <row r="37" spans="1:6" ht="12.75">
      <c r="A37" s="11" t="s">
        <v>1365</v>
      </c>
      <c s="12" t="s">
        <v>1366</v>
      </c>
      <c s="14">
        <f>'PS 02-03-51'!K8+'PS 02-03-51'!M8</f>
      </c>
      <c s="14">
        <f>C37*0.21</f>
      </c>
      <c s="14">
        <f>C37+D37</f>
      </c>
      <c s="13">
        <f>'PS 02-03-51'!T7</f>
      </c>
    </row>
    <row r="38" spans="1:6" ht="12.75">
      <c r="A38" s="11" t="s">
        <v>1485</v>
      </c>
      <c s="12" t="s">
        <v>1486</v>
      </c>
      <c s="14">
        <f>0+C39</f>
      </c>
      <c s="14">
        <f>C38*0.21</f>
      </c>
      <c s="14">
        <f>0+E39</f>
      </c>
      <c s="13">
        <f>0+F39</f>
      </c>
    </row>
    <row r="39" spans="1:6" ht="12.75">
      <c r="A39" s="11" t="s">
        <v>1487</v>
      </c>
      <c s="12" t="s">
        <v>1488</v>
      </c>
      <c s="14">
        <f>'PS 02-03-61'!K8+'PS 02-03-61'!M8</f>
      </c>
      <c s="14">
        <f>C39*0.21</f>
      </c>
      <c s="14">
        <f>C39+D39</f>
      </c>
      <c s="13">
        <f>'PS 02-03-61'!T7</f>
      </c>
    </row>
    <row r="40" spans="1:6" ht="12.75">
      <c r="A40" s="11" t="s">
        <v>1541</v>
      </c>
      <c s="12" t="s">
        <v>1542</v>
      </c>
      <c s="14">
        <f>0+C41</f>
      </c>
      <c s="14">
        <f>C40*0.21</f>
      </c>
      <c s="14">
        <f>0+E41</f>
      </c>
      <c s="13">
        <f>0+F41</f>
      </c>
    </row>
    <row r="41" spans="1:6" ht="12.75">
      <c r="A41" s="11" t="s">
        <v>1543</v>
      </c>
      <c s="12" t="s">
        <v>1544</v>
      </c>
      <c s="14">
        <f>'PS 02-04-11'!K8+'PS 02-04-11'!M8</f>
      </c>
      <c s="14">
        <f>C41*0.21</f>
      </c>
      <c s="14">
        <f>C41+D41</f>
      </c>
      <c s="13">
        <f>'PS 02-04-11'!T7</f>
      </c>
    </row>
    <row r="42" spans="1:6" ht="12.75">
      <c r="A42" s="11" t="s">
        <v>1569</v>
      </c>
      <c s="12" t="s">
        <v>1570</v>
      </c>
      <c s="14">
        <f>0+C43+C44+C45+C46</f>
      </c>
      <c s="14">
        <f>C42*0.21</f>
      </c>
      <c s="14">
        <f>0+E43+E44+E45+E46</f>
      </c>
      <c s="13">
        <f>0+F43+F44+F45+F46</f>
      </c>
    </row>
    <row r="43" spans="1:6" ht="12.75">
      <c r="A43" s="11" t="s">
        <v>1571</v>
      </c>
      <c s="12" t="s">
        <v>1572</v>
      </c>
      <c s="14">
        <f>'SO 02-10-01'!K8+'SO 02-10-01'!M8</f>
      </c>
      <c s="14">
        <f>C43*0.21</f>
      </c>
      <c s="14">
        <f>C43+D43</f>
      </c>
      <c s="13">
        <f>'SO 02-10-01'!T7</f>
      </c>
    </row>
    <row r="44" spans="1:6" ht="12.75">
      <c r="A44" s="11" t="s">
        <v>1703</v>
      </c>
      <c s="12" t="s">
        <v>1704</v>
      </c>
      <c s="14">
        <f>'SO 02-10-01.01'!K8+'SO 02-10-01.01'!M8</f>
      </c>
      <c s="14">
        <f>C44*0.21</f>
      </c>
      <c s="14">
        <f>C44+D44</f>
      </c>
      <c s="13">
        <f>'SO 02-10-01.01'!T7</f>
      </c>
    </row>
    <row r="45" spans="1:6" ht="12.75">
      <c r="A45" s="11" t="s">
        <v>1709</v>
      </c>
      <c s="12" t="s">
        <v>1710</v>
      </c>
      <c s="14">
        <f>'SO 02-11-01'!K8+'SO 02-11-01'!M8</f>
      </c>
      <c s="14">
        <f>C45*0.21</f>
      </c>
      <c s="14">
        <f>C45+D45</f>
      </c>
      <c s="13">
        <f>'SO 02-11-01'!T7</f>
      </c>
    </row>
    <row r="46" spans="1:6" ht="12.75">
      <c r="A46" s="11" t="s">
        <v>1969</v>
      </c>
      <c s="12" t="s">
        <v>1970</v>
      </c>
      <c s="14">
        <f>'SO 02-14-01'!K8+'SO 02-14-01'!M8</f>
      </c>
      <c s="14">
        <f>C46*0.21</f>
      </c>
      <c s="14">
        <f>C46+D46</f>
      </c>
      <c s="13">
        <f>'SO 02-14-01'!T7</f>
      </c>
    </row>
    <row r="47" spans="1:6" ht="12.75">
      <c r="A47" s="11" t="s">
        <v>2022</v>
      </c>
      <c s="12" t="s">
        <v>2023</v>
      </c>
      <c s="14">
        <f>0+C48</f>
      </c>
      <c s="14">
        <f>C47*0.21</f>
      </c>
      <c s="14">
        <f>0+E48</f>
      </c>
      <c s="13">
        <f>0+F48</f>
      </c>
    </row>
    <row r="48" spans="1:6" ht="12.75">
      <c r="A48" s="11" t="s">
        <v>2024</v>
      </c>
      <c s="12" t="s">
        <v>2025</v>
      </c>
      <c s="14">
        <f>'SO 02-61-02'!K8+'SO 02-61-02'!M8</f>
      </c>
      <c s="14">
        <f>C48*0.21</f>
      </c>
      <c s="14">
        <f>C48+D48</f>
      </c>
      <c s="13">
        <f>'SO 02-61-02'!T7</f>
      </c>
    </row>
    <row r="49" spans="1:6" ht="12.75">
      <c r="A49" s="11" t="s">
        <v>2141</v>
      </c>
      <c s="12" t="s">
        <v>2142</v>
      </c>
      <c s="14">
        <f>0+C50+C51</f>
      </c>
      <c s="14">
        <f>C49*0.21</f>
      </c>
      <c s="14">
        <f>0+E50+E51</f>
      </c>
      <c s="13">
        <f>0+F50+F51</f>
      </c>
    </row>
    <row r="50" spans="1:6" ht="12.75">
      <c r="A50" s="11" t="s">
        <v>2143</v>
      </c>
      <c s="12" t="s">
        <v>2144</v>
      </c>
      <c s="14">
        <f>'SO 02-12-01'!K8+'SO 02-12-01'!M8</f>
      </c>
      <c s="14">
        <f>C50*0.21</f>
      </c>
      <c s="14">
        <f>C50+D50</f>
      </c>
      <c s="13">
        <f>'SO 02-12-01'!T7</f>
      </c>
    </row>
    <row r="51" spans="1:6" ht="12.75">
      <c r="A51" s="11" t="s">
        <v>2276</v>
      </c>
      <c s="12" t="s">
        <v>2277</v>
      </c>
      <c s="14">
        <f>'SO 02-12-02'!K8+'SO 02-12-02'!M8</f>
      </c>
      <c s="14">
        <f>C51*0.21</f>
      </c>
      <c s="14">
        <f>C51+D51</f>
      </c>
      <c s="13">
        <f>'SO 02-12-02'!T7</f>
      </c>
    </row>
    <row r="52" spans="1:6" ht="12.75">
      <c r="A52" s="11" t="s">
        <v>2389</v>
      </c>
      <c s="12" t="s">
        <v>2390</v>
      </c>
      <c s="14">
        <f>0+C53+C54+C55+C56+C57+C58+C59+C60+C61+C62+C63+C64+C65+C66+C67+C68+C69+C70+C71+C72+C73+C74+C75+C76+C77+C78+C79+C80+C81+C82+C83+C84</f>
      </c>
      <c s="14">
        <f>C52*0.21</f>
      </c>
      <c s="14">
        <f>0+E53+E54+E55+E56+E57+E58+E59+E60+E61+E62+E63+E64+E65+E66+E67+E68+E69+E70+E71+E72+E73+E74+E75+E76+E77+E78+E79+E80+E81+E82+E83+E84</f>
      </c>
      <c s="13">
        <f>0+F53+F54+F55+F56+F57+F58+F59+F60+F61+F62+F63+F64+F65+F66+F67+F68+F69+F70+F71+F72+F73+F74+F75+F76+F77+F78+F79+F80+F81+F82+F83+F84</f>
      </c>
    </row>
    <row r="53" spans="1:6" ht="12.75">
      <c r="A53" s="11" t="s">
        <v>2391</v>
      </c>
      <c s="12" t="s">
        <v>2392</v>
      </c>
      <c s="14">
        <f>'SO 02-20-01'!K8+'SO 02-20-01'!M8</f>
      </c>
      <c s="14">
        <f>C53*0.21</f>
      </c>
      <c s="14">
        <f>C53+D53</f>
      </c>
      <c s="13">
        <f>'SO 02-20-01'!T7</f>
      </c>
    </row>
    <row r="54" spans="1:6" ht="12.75">
      <c r="A54" s="11" t="s">
        <v>2627</v>
      </c>
      <c s="12" t="s">
        <v>2628</v>
      </c>
      <c s="14">
        <f>'SO 02-20-10'!K8+'SO 02-20-10'!M8</f>
      </c>
      <c s="14">
        <f>C54*0.21</f>
      </c>
      <c s="14">
        <f>C54+D54</f>
      </c>
      <c s="13">
        <f>'SO 02-20-10'!T7</f>
      </c>
    </row>
    <row r="55" spans="1:6" ht="12.75">
      <c r="A55" s="11" t="s">
        <v>2724</v>
      </c>
      <c s="12" t="s">
        <v>2725</v>
      </c>
      <c s="14">
        <f>'SO 02-20-11'!K8+'SO 02-20-11'!M8</f>
      </c>
      <c s="14">
        <f>C55*0.21</f>
      </c>
      <c s="14">
        <f>C55+D55</f>
      </c>
      <c s="13">
        <f>'SO 02-20-11'!T7</f>
      </c>
    </row>
    <row r="56" spans="1:6" ht="12.75">
      <c r="A56" s="11" t="s">
        <v>2793</v>
      </c>
      <c s="12" t="s">
        <v>2794</v>
      </c>
      <c s="14">
        <f>'SO 02-20-13'!K8+'SO 02-20-13'!M8</f>
      </c>
      <c s="14">
        <f>C56*0.21</f>
      </c>
      <c s="14">
        <f>C56+D56</f>
      </c>
      <c s="13">
        <f>'SO 02-20-13'!T7</f>
      </c>
    </row>
    <row r="57" spans="1:6" ht="12.75">
      <c r="A57" s="11" t="s">
        <v>2862</v>
      </c>
      <c s="12" t="s">
        <v>2863</v>
      </c>
      <c s="14">
        <f>'SO 02-20-14'!K8+'SO 02-20-14'!M8</f>
      </c>
      <c s="14">
        <f>C57*0.21</f>
      </c>
      <c s="14">
        <f>C57+D57</f>
      </c>
      <c s="13">
        <f>'SO 02-20-14'!T7</f>
      </c>
    </row>
    <row r="58" spans="1:6" ht="12.75">
      <c r="A58" s="11" t="s">
        <v>2972</v>
      </c>
      <c s="12" t="s">
        <v>2973</v>
      </c>
      <c s="14">
        <f>'SO 02-20-15'!K8+'SO 02-20-15'!M8</f>
      </c>
      <c s="14">
        <f>C58*0.21</f>
      </c>
      <c s="14">
        <f>C58+D58</f>
      </c>
      <c s="13">
        <f>'SO 02-20-15'!T7</f>
      </c>
    </row>
    <row r="59" spans="1:6" ht="12.75">
      <c r="A59" s="11" t="s">
        <v>3026</v>
      </c>
      <c s="12" t="s">
        <v>3027</v>
      </c>
      <c s="14">
        <f>'SO 02-20-20'!K8+'SO 02-20-20'!M8</f>
      </c>
      <c s="14">
        <f>C59*0.21</f>
      </c>
      <c s="14">
        <f>C59+D59</f>
      </c>
      <c s="13">
        <f>'SO 02-20-20'!T7</f>
      </c>
    </row>
    <row r="60" spans="1:6" ht="12.75">
      <c r="A60" s="11" t="s">
        <v>3136</v>
      </c>
      <c s="12" t="s">
        <v>3137</v>
      </c>
      <c s="14">
        <f>'SO 02-20-23'!K8+'SO 02-20-23'!M8</f>
      </c>
      <c s="14">
        <f>C60*0.21</f>
      </c>
      <c s="14">
        <f>C60+D60</f>
      </c>
      <c s="13">
        <f>'SO 02-20-23'!T7</f>
      </c>
    </row>
    <row r="61" spans="1:6" ht="12.75">
      <c r="A61" s="11" t="s">
        <v>3229</v>
      </c>
      <c s="12" t="s">
        <v>3230</v>
      </c>
      <c s="14">
        <f>'SO 02-21-02'!K8+'SO 02-21-02'!M8</f>
      </c>
      <c s="14">
        <f>C61*0.21</f>
      </c>
      <c s="14">
        <f>C61+D61</f>
      </c>
      <c s="13">
        <f>'SO 02-21-02'!T7</f>
      </c>
    </row>
    <row r="62" spans="1:6" ht="12.75">
      <c r="A62" s="11" t="s">
        <v>3282</v>
      </c>
      <c s="12" t="s">
        <v>3283</v>
      </c>
      <c s="14">
        <f>'SO 02-21-03'!K8+'SO 02-21-03'!M8</f>
      </c>
      <c s="14">
        <f>C62*0.21</f>
      </c>
      <c s="14">
        <f>C62+D62</f>
      </c>
      <c s="13">
        <f>'SO 02-21-03'!T7</f>
      </c>
    </row>
    <row r="63" spans="1:6" ht="12.75">
      <c r="A63" s="11" t="s">
        <v>3310</v>
      </c>
      <c s="12" t="s">
        <v>3311</v>
      </c>
      <c s="14">
        <f>'SO 02-21-04'!K8+'SO 02-21-04'!M8</f>
      </c>
      <c s="14">
        <f>C63*0.21</f>
      </c>
      <c s="14">
        <f>C63+D63</f>
      </c>
      <c s="13">
        <f>'SO 02-21-04'!T7</f>
      </c>
    </row>
    <row r="64" spans="1:6" ht="12.75">
      <c r="A64" s="11" t="s">
        <v>3342</v>
      </c>
      <c s="12" t="s">
        <v>3343</v>
      </c>
      <c s="14">
        <f>'SO 02-21-07'!K8+'SO 02-21-07'!M8</f>
      </c>
      <c s="14">
        <f>C64*0.21</f>
      </c>
      <c s="14">
        <f>C64+D64</f>
      </c>
      <c s="13">
        <f>'SO 02-21-07'!T7</f>
      </c>
    </row>
    <row r="65" spans="1:6" ht="12.75">
      <c r="A65" s="11" t="s">
        <v>3366</v>
      </c>
      <c s="12" t="s">
        <v>3367</v>
      </c>
      <c s="14">
        <f>'SO 02-21-08'!K8+'SO 02-21-08'!M8</f>
      </c>
      <c s="14">
        <f>C65*0.21</f>
      </c>
      <c s="14">
        <f>C65+D65</f>
      </c>
      <c s="13">
        <f>'SO 02-21-08'!T7</f>
      </c>
    </row>
    <row r="66" spans="1:6" ht="12.75">
      <c r="A66" s="11" t="s">
        <v>3385</v>
      </c>
      <c s="12" t="s">
        <v>3386</v>
      </c>
      <c s="14">
        <f>'SO 02-21-09'!K8+'SO 02-21-09'!M8</f>
      </c>
      <c s="14">
        <f>C66*0.21</f>
      </c>
      <c s="14">
        <f>C66+D66</f>
      </c>
      <c s="13">
        <f>'SO 02-21-09'!T7</f>
      </c>
    </row>
    <row r="67" spans="1:6" ht="12.75">
      <c r="A67" s="11" t="s">
        <v>3409</v>
      </c>
      <c s="12" t="s">
        <v>3410</v>
      </c>
      <c s="14">
        <f>'SO 02-21-12'!K8+'SO 02-21-12'!M8</f>
      </c>
      <c s="14">
        <f>C67*0.21</f>
      </c>
      <c s="14">
        <f>C67+D67</f>
      </c>
      <c s="13">
        <f>'SO 02-21-12'!T7</f>
      </c>
    </row>
    <row r="68" spans="1:6" ht="12.75">
      <c r="A68" s="11" t="s">
        <v>3433</v>
      </c>
      <c s="12" t="s">
        <v>3434</v>
      </c>
      <c s="14">
        <f>'SO 02-21-16'!K8+'SO 02-21-16'!M8</f>
      </c>
      <c s="14">
        <f>C68*0.21</f>
      </c>
      <c s="14">
        <f>C68+D68</f>
      </c>
      <c s="13">
        <f>'SO 02-21-16'!T7</f>
      </c>
    </row>
    <row r="69" spans="1:6" ht="12.75">
      <c r="A69" s="11" t="s">
        <v>3458</v>
      </c>
      <c s="12" t="s">
        <v>3459</v>
      </c>
      <c s="14">
        <f>'SO 02-21-17'!K8+'SO 02-21-17'!M8</f>
      </c>
      <c s="14">
        <f>C69*0.21</f>
      </c>
      <c s="14">
        <f>C69+D69</f>
      </c>
      <c s="13">
        <f>'SO 02-21-17'!T7</f>
      </c>
    </row>
    <row r="70" spans="1:6" ht="12.75">
      <c r="A70" s="11" t="s">
        <v>3493</v>
      </c>
      <c s="12" t="s">
        <v>3494</v>
      </c>
      <c s="14">
        <f>'SO 02-21-18'!K8+'SO 02-21-18'!M8</f>
      </c>
      <c s="14">
        <f>C70*0.21</f>
      </c>
      <c s="14">
        <f>C70+D70</f>
      </c>
      <c s="13">
        <f>'SO 02-21-18'!T7</f>
      </c>
    </row>
    <row r="71" spans="1:6" ht="12.75">
      <c r="A71" s="11" t="s">
        <v>3527</v>
      </c>
      <c s="12" t="s">
        <v>3528</v>
      </c>
      <c s="14">
        <f>'SO 02-21-19'!K8+'SO 02-21-19'!M8</f>
      </c>
      <c s="14">
        <f>C71*0.21</f>
      </c>
      <c s="14">
        <f>C71+D71</f>
      </c>
      <c s="13">
        <f>'SO 02-21-19'!T7</f>
      </c>
    </row>
    <row r="72" spans="1:6" ht="12.75">
      <c r="A72" s="11" t="s">
        <v>3553</v>
      </c>
      <c s="12" t="s">
        <v>3554</v>
      </c>
      <c s="14">
        <f>'SO 02-21-21'!K8+'SO 02-21-21'!M8</f>
      </c>
      <c s="14">
        <f>C72*0.21</f>
      </c>
      <c s="14">
        <f>C72+D72</f>
      </c>
      <c s="13">
        <f>'SO 02-21-21'!T7</f>
      </c>
    </row>
    <row r="73" spans="1:6" ht="12.75">
      <c r="A73" s="11" t="s">
        <v>3598</v>
      </c>
      <c s="12" t="s">
        <v>3599</v>
      </c>
      <c s="14">
        <f>'SO 02-21-22'!K8+'SO 02-21-22'!M8</f>
      </c>
      <c s="14">
        <f>C73*0.21</f>
      </c>
      <c s="14">
        <f>C73+D73</f>
      </c>
      <c s="13">
        <f>'SO 02-21-22'!T7</f>
      </c>
    </row>
    <row r="74" spans="1:6" ht="12.75">
      <c r="A74" s="11" t="s">
        <v>3619</v>
      </c>
      <c s="12" t="s">
        <v>3620</v>
      </c>
      <c s="14">
        <f>'SO 02-21-24'!K8+'SO 02-21-24'!M8</f>
      </c>
      <c s="14">
        <f>C74*0.21</f>
      </c>
      <c s="14">
        <f>C74+D74</f>
      </c>
      <c s="13">
        <f>'SO 02-21-24'!T7</f>
      </c>
    </row>
    <row r="75" spans="1:6" ht="12.75">
      <c r="A75" s="11" t="s">
        <v>3633</v>
      </c>
      <c s="12" t="s">
        <v>3634</v>
      </c>
      <c s="14">
        <f>'SO 02-22-10'!K8+'SO 02-22-10'!M8</f>
      </c>
      <c s="14">
        <f>C75*0.21</f>
      </c>
      <c s="14">
        <f>C75+D75</f>
      </c>
      <c s="13">
        <f>'SO 02-22-10'!T7</f>
      </c>
    </row>
    <row r="76" spans="1:6" ht="12.75">
      <c r="A76" s="11" t="s">
        <v>3686</v>
      </c>
      <c s="12" t="s">
        <v>3687</v>
      </c>
      <c s="14">
        <f>'SO 02-22-23.1'!K8+'SO 02-22-23.1'!M8</f>
      </c>
      <c s="14">
        <f>C76*0.21</f>
      </c>
      <c s="14">
        <f>C76+D76</f>
      </c>
      <c s="13">
        <f>'SO 02-22-23.1'!T7</f>
      </c>
    </row>
    <row r="77" spans="1:6" ht="12.75">
      <c r="A77" s="11" t="s">
        <v>3716</v>
      </c>
      <c s="12" t="s">
        <v>3717</v>
      </c>
      <c s="14">
        <f>'SO 02-22-23.2'!K8+'SO 02-22-23.2'!M8</f>
      </c>
      <c s="14">
        <f>C77*0.21</f>
      </c>
      <c s="14">
        <f>C77+D77</f>
      </c>
      <c s="13">
        <f>'SO 02-22-23.2'!T7</f>
      </c>
    </row>
    <row r="78" spans="1:6" ht="12.75">
      <c r="A78" s="11" t="s">
        <v>3741</v>
      </c>
      <c s="12" t="s">
        <v>3742</v>
      </c>
      <c s="14">
        <f>'SO 02-23-05'!K8+'SO 02-23-05'!M8</f>
      </c>
      <c s="14">
        <f>C78*0.21</f>
      </c>
      <c s="14">
        <f>C78+D78</f>
      </c>
      <c s="13">
        <f>'SO 02-23-05'!T7</f>
      </c>
    </row>
    <row r="79" spans="1:6" ht="12.75">
      <c r="A79" s="11" t="s">
        <v>3819</v>
      </c>
      <c s="12" t="s">
        <v>3820</v>
      </c>
      <c s="14">
        <f>'SO 02-23-06'!K8+'SO 02-23-06'!M8</f>
      </c>
      <c s="14">
        <f>C79*0.21</f>
      </c>
      <c s="14">
        <f>C79+D79</f>
      </c>
      <c s="13">
        <f>'SO 02-23-06'!T7</f>
      </c>
    </row>
    <row r="80" spans="1:6" ht="12.75">
      <c r="A80" s="11" t="s">
        <v>3898</v>
      </c>
      <c s="12" t="s">
        <v>3899</v>
      </c>
      <c s="14">
        <f>'SO 02-50-10'!K8+'SO 02-50-10'!M8</f>
      </c>
      <c s="14">
        <f>C80*0.21</f>
      </c>
      <c s="14">
        <f>C80+D80</f>
      </c>
      <c s="13">
        <f>'SO 02-50-10'!T7</f>
      </c>
    </row>
    <row r="81" spans="1:6" ht="12.75">
      <c r="A81" s="11" t="s">
        <v>3915</v>
      </c>
      <c s="12" t="s">
        <v>3916</v>
      </c>
      <c s="14">
        <f>'SO 02-50-23'!K8+'SO 02-50-23'!M8</f>
      </c>
      <c s="14">
        <f>C81*0.21</f>
      </c>
      <c s="14">
        <f>C81+D81</f>
      </c>
      <c s="13">
        <f>'SO 02-50-23'!T7</f>
      </c>
    </row>
    <row r="82" spans="1:6" ht="12.75">
      <c r="A82" s="11" t="s">
        <v>3935</v>
      </c>
      <c s="12" t="s">
        <v>3936</v>
      </c>
      <c s="14">
        <f>'SO 02-59-31'!K8+'SO 02-59-31'!M8</f>
      </c>
      <c s="14">
        <f>C82*0.21</f>
      </c>
      <c s="14">
        <f>C82+D82</f>
      </c>
      <c s="13">
        <f>'SO 02-59-31'!T7</f>
      </c>
    </row>
    <row r="83" spans="1:6" ht="12.75">
      <c r="A83" s="11" t="s">
        <v>3953</v>
      </c>
      <c s="12" t="s">
        <v>3954</v>
      </c>
      <c s="14">
        <f>'SO 02-59-32'!K8+'SO 02-59-32'!M8</f>
      </c>
      <c s="14">
        <f>C83*0.21</f>
      </c>
      <c s="14">
        <f>C83+D83</f>
      </c>
      <c s="13">
        <f>'SO 02-59-32'!T7</f>
      </c>
    </row>
    <row r="84" spans="1:6" ht="12.75">
      <c r="A84" s="11" t="s">
        <v>3960</v>
      </c>
      <c s="12" t="s">
        <v>3961</v>
      </c>
      <c s="14">
        <f>'SO 04-21-24'!K8+'SO 04-21-24'!M8</f>
      </c>
      <c s="14">
        <f>C84*0.21</f>
      </c>
      <c s="14">
        <f>C84+D84</f>
      </c>
      <c s="13">
        <f>'SO 04-21-24'!T7</f>
      </c>
    </row>
    <row r="85" spans="1:6" ht="12.75">
      <c r="A85" s="11" t="s">
        <v>3977</v>
      </c>
      <c s="12" t="s">
        <v>3978</v>
      </c>
      <c s="14">
        <f>0+C86+C87</f>
      </c>
      <c s="14">
        <f>C85*0.21</f>
      </c>
      <c s="14">
        <f>0+E86+E87</f>
      </c>
      <c s="13">
        <f>0+F86+F87</f>
      </c>
    </row>
    <row r="86" spans="1:6" ht="12.75">
      <c r="A86" s="11" t="s">
        <v>3979</v>
      </c>
      <c s="12" t="s">
        <v>3980</v>
      </c>
      <c s="14">
        <f>'SO 02-30-01'!K8+'SO 02-30-01'!M8</f>
      </c>
      <c s="14">
        <f>C86*0.21</f>
      </c>
      <c s="14">
        <f>C86+D86</f>
      </c>
      <c s="13">
        <f>'SO 02-30-01'!T7</f>
      </c>
    </row>
    <row r="87" spans="1:6" ht="12.75">
      <c r="A87" s="11" t="s">
        <v>4024</v>
      </c>
      <c s="12" t="s">
        <v>4025</v>
      </c>
      <c s="14">
        <f>'SO 02-30-02'!K8+'SO 02-30-02'!M8</f>
      </c>
      <c s="14">
        <f>C87*0.21</f>
      </c>
      <c s="14">
        <f>C87+D87</f>
      </c>
      <c s="13">
        <f>'SO 02-30-02'!T7</f>
      </c>
    </row>
    <row r="88" spans="1:6" ht="12.75">
      <c r="A88" s="11" t="s">
        <v>4041</v>
      </c>
      <c s="12" t="s">
        <v>4042</v>
      </c>
      <c s="14">
        <f>0+C89+C90+C91+C92+C93</f>
      </c>
      <c s="14">
        <f>C88*0.21</f>
      </c>
      <c s="14">
        <f>0+E89+E90+E91+E92+E93</f>
      </c>
      <c s="13">
        <f>0+F89+F90+F91+F92+F93</f>
      </c>
    </row>
    <row r="89" spans="1:6" ht="12.75">
      <c r="A89" s="11" t="s">
        <v>4043</v>
      </c>
      <c s="12" t="s">
        <v>4044</v>
      </c>
      <c s="14">
        <f>'SO 02-31-01'!K8+'SO 02-31-01'!M8</f>
      </c>
      <c s="14">
        <f>C89*0.21</f>
      </c>
      <c s="14">
        <f>C89+D89</f>
      </c>
      <c s="13">
        <f>'SO 02-31-01'!T7</f>
      </c>
    </row>
    <row r="90" spans="1:6" ht="12.75">
      <c r="A90" s="11" t="s">
        <v>4113</v>
      </c>
      <c s="12" t="s">
        <v>4114</v>
      </c>
      <c s="14">
        <f>'SO 02-31-02'!K8+'SO 02-31-02'!M8</f>
      </c>
      <c s="14">
        <f>C90*0.21</f>
      </c>
      <c s="14">
        <f>C90+D90</f>
      </c>
      <c s="13">
        <f>'SO 02-31-02'!T7</f>
      </c>
    </row>
    <row r="91" spans="1:6" ht="12.75">
      <c r="A91" s="11" t="s">
        <v>4144</v>
      </c>
      <c s="12" t="s">
        <v>4145</v>
      </c>
      <c s="14">
        <f>'SO 02-32-01'!K8+'SO 02-32-01'!M8</f>
      </c>
      <c s="14">
        <f>C91*0.21</f>
      </c>
      <c s="14">
        <f>C91+D91</f>
      </c>
      <c s="13">
        <f>'SO 02-32-01'!T7</f>
      </c>
    </row>
    <row r="92" spans="1:6" ht="12.75">
      <c r="A92" s="11" t="s">
        <v>4150</v>
      </c>
      <c s="12" t="s">
        <v>4151</v>
      </c>
      <c s="14">
        <f>'SO 02-33-01'!K8+'SO 02-33-01'!M8</f>
      </c>
      <c s="14">
        <f>C92*0.21</f>
      </c>
      <c s="14">
        <f>C92+D92</f>
      </c>
      <c s="13">
        <f>'SO 02-33-01'!T7</f>
      </c>
    </row>
    <row r="93" spans="1:6" ht="12.75">
      <c r="A93" s="11" t="s">
        <v>4198</v>
      </c>
      <c s="12" t="s">
        <v>4199</v>
      </c>
      <c s="14">
        <f>'SO 02-33-02'!K8+'SO 02-33-02'!M8</f>
      </c>
      <c s="14">
        <f>C93*0.21</f>
      </c>
      <c s="14">
        <f>C93+D93</f>
      </c>
      <c s="13">
        <f>'SO 02-33-02'!T7</f>
      </c>
    </row>
    <row r="94" spans="1:6" ht="12.75">
      <c r="A94" s="11" t="s">
        <v>4269</v>
      </c>
      <c s="12" t="s">
        <v>4270</v>
      </c>
      <c s="14">
        <f>0+C95+C96+C97</f>
      </c>
      <c s="14">
        <f>C94*0.21</f>
      </c>
      <c s="14">
        <f>0+E95+E96+E97</f>
      </c>
      <c s="13">
        <f>0+F95+F96+F97</f>
      </c>
    </row>
    <row r="95" spans="1:6" ht="12.75">
      <c r="A95" s="11" t="s">
        <v>4271</v>
      </c>
      <c s="12" t="s">
        <v>4272</v>
      </c>
      <c s="14">
        <f>'SO 02-50-01'!K8+'SO 02-50-01'!M8</f>
      </c>
      <c s="14">
        <f>C95*0.21</f>
      </c>
      <c s="14">
        <f>C95+D95</f>
      </c>
      <c s="13">
        <f>'SO 02-50-01'!T7</f>
      </c>
    </row>
    <row r="96" spans="1:6" ht="12.75">
      <c r="A96" s="11" t="s">
        <v>4413</v>
      </c>
      <c s="12" t="s">
        <v>4414</v>
      </c>
      <c s="14">
        <f>'SO 02-50-02'!K8+'SO 02-50-02'!M8</f>
      </c>
      <c s="14">
        <f>C96*0.21</f>
      </c>
      <c s="14">
        <f>C96+D96</f>
      </c>
      <c s="13">
        <f>'SO 02-50-02'!T7</f>
      </c>
    </row>
    <row r="97" spans="1:6" ht="12.75">
      <c r="A97" s="11" t="s">
        <v>4464</v>
      </c>
      <c s="12" t="s">
        <v>4465</v>
      </c>
      <c s="14">
        <f>'SO 02-50-03'!K8+'SO 02-50-03'!M8</f>
      </c>
      <c s="14">
        <f>C97*0.21</f>
      </c>
      <c s="14">
        <f>C97+D97</f>
      </c>
      <c s="13">
        <f>'SO 02-50-03'!T7</f>
      </c>
    </row>
    <row r="98" spans="1:6" ht="12.75">
      <c r="A98" s="11" t="s">
        <v>4515</v>
      </c>
      <c s="12" t="s">
        <v>4516</v>
      </c>
      <c s="14">
        <f>0+C99+C100</f>
      </c>
      <c s="14">
        <f>C98*0.21</f>
      </c>
      <c s="14">
        <f>0+E99+E100</f>
      </c>
      <c s="13">
        <f>0+F99+F100</f>
      </c>
    </row>
    <row r="99" spans="1:6" ht="12.75">
      <c r="A99" s="11" t="s">
        <v>4517</v>
      </c>
      <c s="12" t="s">
        <v>4518</v>
      </c>
      <c s="14">
        <f>'SO 02-60-01'!K8+'SO 02-60-01'!M8</f>
      </c>
      <c s="14">
        <f>C99*0.21</f>
      </c>
      <c s="14">
        <f>C99+D99</f>
      </c>
      <c s="13">
        <f>'SO 02-60-01'!T7</f>
      </c>
    </row>
    <row r="100" spans="1:6" ht="12.75">
      <c r="A100" s="11" t="s">
        <v>4580</v>
      </c>
      <c s="12" t="s">
        <v>4581</v>
      </c>
      <c s="14">
        <f>'SO 02-60-02'!K8+'SO 02-60-02'!M8</f>
      </c>
      <c s="14">
        <f>C100*0.21</f>
      </c>
      <c s="14">
        <f>C100+D100</f>
      </c>
      <c s="13">
        <f>'SO 02-60-02'!T7</f>
      </c>
    </row>
    <row r="101" spans="1:6" ht="12.75">
      <c r="A101" s="11" t="s">
        <v>4597</v>
      </c>
      <c s="12" t="s">
        <v>4598</v>
      </c>
      <c s="14">
        <f>0+C102+C103+C104+C105+C106</f>
      </c>
      <c s="14">
        <f>C101*0.21</f>
      </c>
      <c s="14">
        <f>0+E102+E103+E104+E105+E106</f>
      </c>
      <c s="13">
        <f>0+F102+F103+F104+F105+F106</f>
      </c>
    </row>
    <row r="102" spans="1:6" ht="12.75">
      <c r="A102" s="11" t="s">
        <v>4599</v>
      </c>
      <c s="12" t="s">
        <v>4600</v>
      </c>
      <c s="14">
        <f>'SO 02-71-01'!K8+'SO 02-71-01'!M8</f>
      </c>
      <c s="14">
        <f>C102*0.21</f>
      </c>
      <c s="14">
        <f>C102+D102</f>
      </c>
      <c s="13">
        <f>'SO 02-71-01'!T7</f>
      </c>
    </row>
    <row r="103" spans="1:6" ht="25.5">
      <c r="A103" s="11" t="s">
        <v>4659</v>
      </c>
      <c s="12" t="s">
        <v>4660</v>
      </c>
      <c s="14">
        <f>'SO 02-71-01.3.1'!K8+'SO 02-71-01.3.1'!M8</f>
      </c>
      <c s="14">
        <f>C103*0.21</f>
      </c>
      <c s="14">
        <f>C103+D103</f>
      </c>
      <c s="13">
        <f>'SO 02-71-01.3.1'!T7</f>
      </c>
    </row>
    <row r="104" spans="1:6" ht="12.75">
      <c r="A104" s="11" t="s">
        <v>4707</v>
      </c>
      <c s="12" t="s">
        <v>4708</v>
      </c>
      <c s="14">
        <f>'SO 02-71-02'!K8+'SO 02-71-02'!M8</f>
      </c>
      <c s="14">
        <f>C104*0.21</f>
      </c>
      <c s="14">
        <f>C104+D104</f>
      </c>
      <c s="13">
        <f>'SO 02-71-02'!T7</f>
      </c>
    </row>
    <row r="105" spans="1:6" ht="12.75">
      <c r="A105" s="11" t="s">
        <v>5255</v>
      </c>
      <c s="12" t="s">
        <v>5256</v>
      </c>
      <c s="14">
        <f>'SO 02-71-02.3'!K8+'SO 02-71-02.3'!M8</f>
      </c>
      <c s="14">
        <f>C105*0.21</f>
      </c>
      <c s="14">
        <f>C105+D105</f>
      </c>
      <c s="13">
        <f>'SO 02-71-02.3'!T7</f>
      </c>
    </row>
    <row r="106" spans="1:6" ht="12.75">
      <c r="A106" s="11" t="s">
        <v>5377</v>
      </c>
      <c s="12" t="s">
        <v>5378</v>
      </c>
      <c s="14">
        <f>'SO 02-72-01'!K8+'SO 02-72-01'!M8</f>
      </c>
      <c s="14">
        <f>C106*0.21</f>
      </c>
      <c s="14">
        <f>C106+D106</f>
      </c>
      <c s="13">
        <f>'SO 02-72-01'!T7</f>
      </c>
    </row>
    <row r="107" spans="1:6" ht="12.75">
      <c r="A107" s="11" t="s">
        <v>5408</v>
      </c>
      <c s="12" t="s">
        <v>5409</v>
      </c>
      <c s="14">
        <f>0+C108+C109</f>
      </c>
      <c s="14">
        <f>C107*0.21</f>
      </c>
      <c s="14">
        <f>0+E108+E109</f>
      </c>
      <c s="13">
        <f>0+F108+F109</f>
      </c>
    </row>
    <row r="108" spans="1:6" ht="12.75">
      <c r="A108" s="11" t="s">
        <v>5410</v>
      </c>
      <c s="12" t="s">
        <v>5411</v>
      </c>
      <c s="14">
        <f>'SO 02-74-02'!K8+'SO 02-74-02'!M8</f>
      </c>
      <c s="14">
        <f>C108*0.21</f>
      </c>
      <c s="14">
        <f>C108+D108</f>
      </c>
      <c s="13">
        <f>'SO 02-74-02'!T7</f>
      </c>
    </row>
    <row r="109" spans="1:6" ht="12.75">
      <c r="A109" s="11" t="s">
        <v>5522</v>
      </c>
      <c s="12" t="s">
        <v>5523</v>
      </c>
      <c s="14">
        <f>'SO 02-75-01'!K8+'SO 02-75-01'!M8</f>
      </c>
      <c s="14">
        <f>C109*0.21</f>
      </c>
      <c s="14">
        <f>C109+D109</f>
      </c>
      <c s="13">
        <f>'SO 02-75-01'!T7</f>
      </c>
    </row>
    <row r="110" spans="1:6" ht="12.75">
      <c r="A110" s="11" t="s">
        <v>5594</v>
      </c>
      <c s="12" t="s">
        <v>5595</v>
      </c>
      <c s="14">
        <f>0+C111</f>
      </c>
      <c s="14">
        <f>C110*0.21</f>
      </c>
      <c s="14">
        <f>0+E111</f>
      </c>
      <c s="13">
        <f>0+F111</f>
      </c>
    </row>
    <row r="111" spans="1:6" ht="12.75">
      <c r="A111" s="11" t="s">
        <v>5596</v>
      </c>
      <c s="12" t="s">
        <v>5595</v>
      </c>
      <c s="14">
        <f>'SO 02-76-01'!K8+'SO 02-76-01'!M8</f>
      </c>
      <c s="14">
        <f>C111*0.21</f>
      </c>
      <c s="14">
        <f>C111+D111</f>
      </c>
      <c s="13">
        <f>'SO 02-76-01'!T7</f>
      </c>
    </row>
    <row r="112" spans="1:6" ht="12.75">
      <c r="A112" s="11" t="s">
        <v>5633</v>
      </c>
      <c s="12" t="s">
        <v>5634</v>
      </c>
      <c s="14">
        <f>0+C113+C114</f>
      </c>
      <c s="14">
        <f>C112*0.21</f>
      </c>
      <c s="14">
        <f>0+E113+E114</f>
      </c>
      <c s="13">
        <f>0+F113+F114</f>
      </c>
    </row>
    <row r="113" spans="1:6" ht="12.75">
      <c r="A113" s="11" t="s">
        <v>5635</v>
      </c>
      <c s="12" t="s">
        <v>5636</v>
      </c>
      <c s="14">
        <f>'SO 02-77-01'!K8+'SO 02-77-01'!M8</f>
      </c>
      <c s="14">
        <f>C113*0.21</f>
      </c>
      <c s="14">
        <f>C113+D113</f>
      </c>
      <c s="13">
        <f>'SO 02-77-01'!T7</f>
      </c>
    </row>
    <row r="114" spans="1:6" ht="12.75">
      <c r="A114" s="11" t="s">
        <v>5662</v>
      </c>
      <c s="12" t="s">
        <v>5663</v>
      </c>
      <c s="14">
        <f>'SO 02-77-02'!K8+'SO 02-77-02'!M8</f>
      </c>
      <c s="14">
        <f>C114*0.21</f>
      </c>
      <c s="14">
        <f>C114+D114</f>
      </c>
      <c s="13">
        <f>'SO 02-77-02'!T7</f>
      </c>
    </row>
    <row r="115" spans="1:6" ht="12.75">
      <c r="A115" s="11" t="s">
        <v>5700</v>
      </c>
      <c s="12" t="s">
        <v>5701</v>
      </c>
      <c s="14">
        <f>0+C116</f>
      </c>
      <c s="14">
        <f>C115*0.21</f>
      </c>
      <c s="14">
        <f>0+E116</f>
      </c>
      <c s="13">
        <f>0+F116</f>
      </c>
    </row>
    <row r="116" spans="1:6" ht="12.75">
      <c r="A116" s="11" t="s">
        <v>5702</v>
      </c>
      <c s="12" t="s">
        <v>5703</v>
      </c>
      <c s="14">
        <f>'SO 02-78-01'!K8+'SO 02-78-01'!M8</f>
      </c>
      <c s="14">
        <f>C116*0.21</f>
      </c>
      <c s="14">
        <f>C116+D116</f>
      </c>
      <c s="13">
        <f>'SO 02-78-01'!T7</f>
      </c>
    </row>
    <row r="117" spans="1:6" ht="12.75">
      <c r="A117" s="11" t="s">
        <v>5732</v>
      </c>
      <c s="12" t="s">
        <v>5733</v>
      </c>
      <c s="14">
        <f>0+C118+C119+C120+C121</f>
      </c>
      <c s="14">
        <f>C117*0.21</f>
      </c>
      <c s="14">
        <f>0+E118+E119+E120+E121</f>
      </c>
      <c s="13">
        <f>0+F118+F119+F120+F121</f>
      </c>
    </row>
    <row r="118" spans="1:6" ht="12.75">
      <c r="A118" s="11" t="s">
        <v>5734</v>
      </c>
      <c s="12" t="s">
        <v>5735</v>
      </c>
      <c s="14">
        <f>'SO 02-81-01'!K8+'SO 02-81-01'!M8</f>
      </c>
      <c s="14">
        <f>C118*0.21</f>
      </c>
      <c s="14">
        <f>C118+D118</f>
      </c>
      <c s="13">
        <f>'SO 02-81-01'!T7</f>
      </c>
    </row>
    <row r="119" spans="1:6" ht="12.75">
      <c r="A119" s="11" t="s">
        <v>6069</v>
      </c>
      <c s="12" t="s">
        <v>6070</v>
      </c>
      <c s="14">
        <f>'SO 02-81-02'!K8+'SO 02-81-02'!M8</f>
      </c>
      <c s="14">
        <f>C119*0.21</f>
      </c>
      <c s="14">
        <f>C119+D119</f>
      </c>
      <c s="13">
        <f>'SO 02-81-02'!T7</f>
      </c>
    </row>
    <row r="120" spans="1:6" ht="12.75">
      <c r="A120" s="11" t="s">
        <v>6122</v>
      </c>
      <c s="12" t="s">
        <v>6123</v>
      </c>
      <c s="14">
        <f>'SO 02-81-03'!K8+'SO 02-81-03'!M8</f>
      </c>
      <c s="14">
        <f>C120*0.21</f>
      </c>
      <c s="14">
        <f>C120+D120</f>
      </c>
      <c s="13">
        <f>'SO 02-81-03'!T7</f>
      </c>
    </row>
    <row r="121" spans="1:6" ht="12.75">
      <c r="A121" s="11" t="s">
        <v>6147</v>
      </c>
      <c s="12" t="s">
        <v>6148</v>
      </c>
      <c s="14">
        <f>'SO 03-81-01'!K8+'SO 03-81-01'!M8</f>
      </c>
      <c s="14">
        <f>C121*0.21</f>
      </c>
      <c s="14">
        <f>C121+D121</f>
      </c>
      <c s="13">
        <f>'SO 03-81-01'!T7</f>
      </c>
    </row>
    <row r="122" spans="1:6" ht="12.75">
      <c r="A122" s="11" t="s">
        <v>6153</v>
      </c>
      <c s="12" t="s">
        <v>6154</v>
      </c>
      <c s="14">
        <f>0+C123+C124+C125+C126+C127+C128+C129+C130</f>
      </c>
      <c s="14">
        <f>C122*0.21</f>
      </c>
      <c s="14">
        <f>0+E123+E124+E125+E126+E127+E128+E129+E130</f>
      </c>
      <c s="13">
        <f>0+F123+F124+F125+F126+F127+F128+F129+F130</f>
      </c>
    </row>
    <row r="123" spans="1:6" ht="12.75">
      <c r="A123" s="11" t="s">
        <v>6155</v>
      </c>
      <c s="12" t="s">
        <v>6156</v>
      </c>
      <c s="14">
        <f>'SO 02-86-01'!K8+'SO 02-86-01'!M8</f>
      </c>
      <c s="14">
        <f>C123*0.21</f>
      </c>
      <c s="14">
        <f>C123+D123</f>
      </c>
      <c s="13">
        <f>'SO 02-86-01'!T7</f>
      </c>
    </row>
    <row r="124" spans="1:6" ht="12.75">
      <c r="A124" s="11" t="s">
        <v>6247</v>
      </c>
      <c s="12" t="s">
        <v>6248</v>
      </c>
      <c s="14">
        <f>'SO 02-86-02'!K8+'SO 02-86-02'!M8</f>
      </c>
      <c s="14">
        <f>C124*0.21</f>
      </c>
      <c s="14">
        <f>C124+D124</f>
      </c>
      <c s="13">
        <f>'SO 02-86-02'!T7</f>
      </c>
    </row>
    <row r="125" spans="1:6" ht="25.5">
      <c r="A125" s="11" t="s">
        <v>6262</v>
      </c>
      <c s="12" t="s">
        <v>6263</v>
      </c>
      <c s="14">
        <f>'SO 02-86-03'!K8+'SO 02-86-03'!M8</f>
      </c>
      <c s="14">
        <f>C125*0.21</f>
      </c>
      <c s="14">
        <f>C125+D125</f>
      </c>
      <c s="13">
        <f>'SO 02-86-03'!T7</f>
      </c>
    </row>
    <row r="126" spans="1:6" ht="12.75">
      <c r="A126" s="11" t="s">
        <v>6308</v>
      </c>
      <c s="12" t="s">
        <v>6309</v>
      </c>
      <c s="14">
        <f>'SO 02-86-04'!K8+'SO 02-86-04'!M8</f>
      </c>
      <c s="14">
        <f>C126*0.21</f>
      </c>
      <c s="14">
        <f>C126+D126</f>
      </c>
      <c s="13">
        <f>'SO 02-86-04'!T7</f>
      </c>
    </row>
    <row r="127" spans="1:6" ht="12.75">
      <c r="A127" s="11" t="s">
        <v>6392</v>
      </c>
      <c s="12" t="s">
        <v>6393</v>
      </c>
      <c s="14">
        <f>'SO 02-86-05'!K8+'SO 02-86-05'!M8</f>
      </c>
      <c s="14">
        <f>C127*0.21</f>
      </c>
      <c s="14">
        <f>C127+D127</f>
      </c>
      <c s="13">
        <f>'SO 02-86-05'!T7</f>
      </c>
    </row>
    <row r="128" spans="1:6" ht="12.75">
      <c r="A128" s="11" t="s">
        <v>6415</v>
      </c>
      <c s="12" t="s">
        <v>6416</v>
      </c>
      <c s="14">
        <f>'SO 02-86-06'!K8+'SO 02-86-06'!M8</f>
      </c>
      <c s="14">
        <f>C128*0.21</f>
      </c>
      <c s="14">
        <f>C128+D128</f>
      </c>
      <c s="13">
        <f>'SO 02-86-06'!T7</f>
      </c>
    </row>
    <row r="129" spans="1:6" ht="12.75">
      <c r="A129" s="11" t="s">
        <v>6463</v>
      </c>
      <c s="12" t="s">
        <v>6464</v>
      </c>
      <c s="14">
        <f>'SO 02-86-07'!K8+'SO 02-86-07'!M8</f>
      </c>
      <c s="14">
        <f>C129*0.21</f>
      </c>
      <c s="14">
        <f>C129+D129</f>
      </c>
      <c s="13">
        <f>'SO 02-86-07'!T7</f>
      </c>
    </row>
    <row r="130" spans="1:6" ht="12.75">
      <c r="A130" s="11" t="s">
        <v>6496</v>
      </c>
      <c s="12" t="s">
        <v>6497</v>
      </c>
      <c s="14">
        <f>'SO 02-86-08'!K8+'SO 02-86-08'!M8</f>
      </c>
      <c s="14">
        <f>C130*0.21</f>
      </c>
      <c s="14">
        <f>C130+D130</f>
      </c>
      <c s="13">
        <f>'SO 02-86-08'!T7</f>
      </c>
    </row>
    <row r="131" spans="1:6" ht="12.75">
      <c r="A131" s="11" t="s">
        <v>6543</v>
      </c>
      <c s="12" t="s">
        <v>6544</v>
      </c>
      <c s="14">
        <f>0+C132+C133</f>
      </c>
      <c s="14">
        <f>C131*0.21</f>
      </c>
      <c s="14">
        <f>0+E132+E133</f>
      </c>
      <c s="13">
        <f>0+F132+F133</f>
      </c>
    </row>
    <row r="132" spans="1:6" ht="12.75">
      <c r="A132" s="11" t="s">
        <v>6545</v>
      </c>
      <c s="12" t="s">
        <v>6546</v>
      </c>
      <c s="14">
        <f>'SO 02-87-01'!K8+'SO 02-87-01'!M8</f>
      </c>
      <c s="14">
        <f>C132*0.21</f>
      </c>
      <c s="14">
        <f>C132+D132</f>
      </c>
      <c s="13">
        <f>'SO 02-87-01'!T7</f>
      </c>
    </row>
    <row r="133" spans="1:6" ht="12.75">
      <c r="A133" s="11" t="s">
        <v>6611</v>
      </c>
      <c s="12" t="s">
        <v>6612</v>
      </c>
      <c s="14">
        <f>'SO 03-87-01'!K8+'SO 03-87-01'!M8</f>
      </c>
      <c s="14">
        <f>C133*0.21</f>
      </c>
      <c s="14">
        <f>C133+D133</f>
      </c>
      <c s="13">
        <f>'SO 03-87-01'!T7</f>
      </c>
    </row>
    <row r="134" spans="1:6" ht="12.75">
      <c r="A134" s="11" t="s">
        <v>6616</v>
      </c>
      <c s="12" t="s">
        <v>6617</v>
      </c>
      <c s="14">
        <f>0+C135</f>
      </c>
      <c s="14">
        <f>C134*0.21</f>
      </c>
      <c s="14">
        <f>0+E135</f>
      </c>
      <c s="13">
        <f>0+F135</f>
      </c>
    </row>
    <row r="135" spans="1:6" ht="12.75">
      <c r="A135" s="11" t="s">
        <v>6618</v>
      </c>
      <c s="12" t="s">
        <v>6619</v>
      </c>
      <c s="14">
        <f>'SO 02-92-01'!K8+'SO 02-92-01'!M8</f>
      </c>
      <c s="14">
        <f>C135*0.21</f>
      </c>
      <c s="14">
        <f>C135+D135</f>
      </c>
      <c s="13">
        <f>'SO 02-92-01'!T7</f>
      </c>
    </row>
    <row r="136" spans="1:6" ht="12.75">
      <c r="A136" s="11" t="s">
        <v>6645</v>
      </c>
      <c s="12" t="s">
        <v>6646</v>
      </c>
      <c s="14">
        <f>0+C137</f>
      </c>
      <c s="14">
        <f>C136*0.21</f>
      </c>
      <c s="14">
        <f>0+E137</f>
      </c>
      <c s="13">
        <f>0+F137</f>
      </c>
    </row>
    <row r="137" spans="1:6" ht="25.5">
      <c r="A137" s="11" t="s">
        <v>6647</v>
      </c>
      <c s="12" t="s">
        <v>6648</v>
      </c>
      <c s="14">
        <f>'SO 02-96-01'!K8+'SO 02-96-01'!M8</f>
      </c>
      <c s="14">
        <f>C137*0.21</f>
      </c>
      <c s="14">
        <f>C137+D137</f>
      </c>
      <c s="13">
        <f>'SO 02-96-01'!T7</f>
      </c>
    </row>
    <row r="138" spans="1:6" ht="12.75">
      <c r="A138" s="11" t="s">
        <v>6653</v>
      </c>
      <c s="12" t="s">
        <v>6654</v>
      </c>
      <c s="14">
        <f>0+C139</f>
      </c>
      <c s="14">
        <f>C138*0.21</f>
      </c>
      <c s="14">
        <f>0+E139</f>
      </c>
      <c s="13">
        <f>0+F139</f>
      </c>
    </row>
    <row r="139" spans="1:6" ht="12.75">
      <c r="A139" s="11" t="s">
        <v>6655</v>
      </c>
      <c s="12" t="s">
        <v>6656</v>
      </c>
      <c s="14">
        <f>'SO 02-59-01'!K8+'SO 02-59-01'!M8</f>
      </c>
      <c s="14">
        <f>C139*0.21</f>
      </c>
      <c s="14">
        <f>C139+D139</f>
      </c>
      <c s="13">
        <f>'SO 02-59-01'!T7</f>
      </c>
    </row>
    <row r="140" spans="1:6" ht="12.75">
      <c r="A140" s="11" t="s">
        <v>6697</v>
      </c>
      <c s="12" t="s">
        <v>2138</v>
      </c>
      <c s="14">
        <f>0+C141+C142</f>
      </c>
      <c s="14">
        <f>C140*0.21</f>
      </c>
      <c s="14">
        <f>0+E141+E142</f>
      </c>
      <c s="13">
        <f>0+F141+F142</f>
      </c>
    </row>
    <row r="141" spans="1:6" ht="12.75">
      <c r="A141" s="11" t="s">
        <v>6698</v>
      </c>
      <c s="12" t="s">
        <v>3913</v>
      </c>
      <c s="14">
        <f>'SO 90-90'!K8+'SO 90-90'!M8</f>
      </c>
      <c s="14">
        <f>C141*0.21</f>
      </c>
      <c s="14">
        <f>C141+D141</f>
      </c>
      <c s="13">
        <f>'SO 90-90'!T7</f>
      </c>
    </row>
    <row r="142" spans="1:6" ht="12.75">
      <c r="A142" s="11" t="s">
        <v>6731</v>
      </c>
      <c s="12" t="s">
        <v>6732</v>
      </c>
      <c s="14">
        <f>'SO 98-98'!K8+'SO 98-98'!M8</f>
      </c>
      <c s="14">
        <f>C142*0.21</f>
      </c>
      <c s="14">
        <f>C142+D142</f>
      </c>
      <c s="13">
        <f>'SO 98-98'!T7</f>
      </c>
    </row>
    <row r="143" spans="1:6" ht="12.75">
      <c r="A143" s="11" t="s">
        <v>6767</v>
      </c>
      <c s="12" t="s">
        <v>6768</v>
      </c>
      <c s="14">
        <f>0+C144+C145+C146+C147</f>
      </c>
      <c s="14">
        <f>C143*0.21</f>
      </c>
      <c s="14">
        <f>0+E144+E145+E146+E147</f>
      </c>
      <c s="13">
        <f>0+F144+F145+F146+F147</f>
      </c>
    </row>
    <row r="144" spans="1:6" ht="25.5">
      <c r="A144" s="11" t="s">
        <v>6769</v>
      </c>
      <c s="12" t="s">
        <v>6770</v>
      </c>
      <c s="14">
        <f>'SO 02-11-01.1'!K8+'SO 02-11-01.1'!M8</f>
      </c>
      <c s="14">
        <f>C144*0.21</f>
      </c>
      <c s="14">
        <f>C144+D144</f>
      </c>
      <c s="13">
        <f>'SO 02-11-01.1'!T7</f>
      </c>
    </row>
    <row r="145" spans="1:6" ht="25.5">
      <c r="A145" s="11" t="s">
        <v>6896</v>
      </c>
      <c s="12" t="s">
        <v>6897</v>
      </c>
      <c s="14">
        <f>'SO 02-11-01.2'!K8+'SO 02-11-01.2'!M8</f>
      </c>
      <c s="14">
        <f>C145*0.21</f>
      </c>
      <c s="14">
        <f>C145+D145</f>
      </c>
      <c s="13">
        <f>'SO 02-11-01.2'!T7</f>
      </c>
    </row>
    <row r="146" spans="1:6" ht="25.5">
      <c r="A146" s="11" t="s">
        <v>6937</v>
      </c>
      <c s="12" t="s">
        <v>6938</v>
      </c>
      <c s="14">
        <f>'SO 02-11-01.3'!K8+'SO 02-11-01.3'!M8</f>
      </c>
      <c s="14">
        <f>C146*0.21</f>
      </c>
      <c s="14">
        <f>C146+D146</f>
      </c>
      <c s="13">
        <f>'SO 02-11-01.3'!T7</f>
      </c>
    </row>
    <row r="147" spans="1:6" ht="25.5">
      <c r="A147" s="11" t="s">
        <v>6963</v>
      </c>
      <c s="12" t="s">
        <v>6964</v>
      </c>
      <c s="14">
        <f>'SO 02-11-01.4'!K8+'SO 02-11-01.4'!M8</f>
      </c>
      <c s="14">
        <f>C147*0.21</f>
      </c>
      <c s="14">
        <f>C147+D147</f>
      </c>
      <c s="13">
        <f>'SO 02-11-01.4'!T7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523</v>
      </c>
      <c s="41">
        <f>Rekapitulace!C21</f>
      </c>
      <c s="20" t="s">
        <v>0</v>
      </c>
      <c t="s">
        <v>23</v>
      </c>
      <c t="s">
        <v>27</v>
      </c>
    </row>
    <row r="4" spans="1:16" ht="32" customHeight="1">
      <c r="A4" s="24" t="s">
        <v>20</v>
      </c>
      <c s="25" t="s">
        <v>28</v>
      </c>
      <c s="27" t="s">
        <v>523</v>
      </c>
      <c r="E4" s="26" t="s">
        <v>524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COUNTIFS(L8:L233,"=0",A8:A233,"P")+COUNTIFS(L8:L233,"",A8:A233,"P")+SUM(Q8:Q233)</f>
      </c>
    </row>
    <row r="8" spans="1:13" ht="12.75">
      <c r="A8" t="s">
        <v>44</v>
      </c>
      <c r="C8" s="28" t="s">
        <v>604</v>
      </c>
      <c r="E8" s="30" t="s">
        <v>603</v>
      </c>
      <c r="J8" s="29">
        <f>0+J9+J14+J19+J232</f>
      </c>
      <c s="29">
        <f>0+K9+K14+K19+K232</f>
      </c>
      <c s="29">
        <f>0+L9+L14+L19+L232</f>
      </c>
      <c s="29">
        <f>0+M9+M14+M19+M232</f>
      </c>
    </row>
    <row r="9" spans="1:13" ht="12.75">
      <c r="A9" t="s">
        <v>46</v>
      </c>
      <c r="C9" s="31" t="s">
        <v>605</v>
      </c>
      <c r="E9" s="33" t="s">
        <v>606</v>
      </c>
      <c r="J9" s="32">
        <f>0</f>
      </c>
      <c s="32">
        <f>0</f>
      </c>
      <c s="32">
        <f>0+L10</f>
      </c>
      <c s="32">
        <f>0+M10</f>
      </c>
    </row>
    <row r="10" spans="1:16" ht="12.75">
      <c r="A10" t="s">
        <v>49</v>
      </c>
      <c s="34" t="s">
        <v>47</v>
      </c>
      <c s="34" t="s">
        <v>607</v>
      </c>
      <c s="35" t="s">
        <v>5</v>
      </c>
      <c s="6" t="s">
        <v>608</v>
      </c>
      <c s="36" t="s">
        <v>165</v>
      </c>
      <c s="37">
        <v>20</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12.75">
      <c r="A13" t="s">
        <v>56</v>
      </c>
      <c r="E13" s="39" t="s">
        <v>609</v>
      </c>
    </row>
    <row r="14" spans="1:13" ht="12.75">
      <c r="A14" t="s">
        <v>46</v>
      </c>
      <c r="C14" s="31" t="s">
        <v>27</v>
      </c>
      <c r="E14" s="33" t="s">
        <v>610</v>
      </c>
      <c r="J14" s="32">
        <f>0</f>
      </c>
      <c s="32">
        <f>0</f>
      </c>
      <c s="32">
        <f>0+L15</f>
      </c>
      <c s="32">
        <f>0+M15</f>
      </c>
    </row>
    <row r="15" spans="1:16" ht="12.75">
      <c r="A15" t="s">
        <v>49</v>
      </c>
      <c s="34" t="s">
        <v>27</v>
      </c>
      <c s="34" t="s">
        <v>611</v>
      </c>
      <c s="35" t="s">
        <v>5</v>
      </c>
      <c s="6" t="s">
        <v>612</v>
      </c>
      <c s="36" t="s">
        <v>52</v>
      </c>
      <c s="37">
        <v>7</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369.75">
      <c r="A18" t="s">
        <v>56</v>
      </c>
      <c r="E18" s="39" t="s">
        <v>613</v>
      </c>
    </row>
    <row r="19" spans="1:13" ht="12.75">
      <c r="A19" t="s">
        <v>46</v>
      </c>
      <c r="C19" s="31" t="s">
        <v>65</v>
      </c>
      <c r="E19" s="33" t="s">
        <v>66</v>
      </c>
      <c r="J19" s="32">
        <f>0</f>
      </c>
      <c s="32">
        <f>0</f>
      </c>
      <c s="32">
        <f>0+L20+L24+L28+L32+L36+L40+L44+L48+L52+L56+L60+L64+L68+L72+L76+L80+L84+L88+L92+L96+L100+L104+L108+L112+L116+L120+L124+L128+L132+L136+L140+L144+L148+L152+L156+L160+L164+L168+L172+L176+L180+L184+L188+L192+L196+L200+L204+L208+L212+L216+L220+L224+L228</f>
      </c>
      <c s="32">
        <f>0+M20+M24+M28+M32+M36+M40+M44+M48+M52+M56+M60+M64+M68+M72+M76+M80+M84+M88+M92+M96+M100+M104+M108+M112+M116+M120+M124+M128+M132+M136+M140+M144+M148+M152+M156+M160+M164+M168+M172+M176+M180+M184+M188+M192+M196+M200+M204+M208+M212+M216+M220+M224+M228</f>
      </c>
    </row>
    <row r="20" spans="1:16" ht="12.75">
      <c r="A20" t="s">
        <v>49</v>
      </c>
      <c s="34" t="s">
        <v>26</v>
      </c>
      <c s="34" t="s">
        <v>417</v>
      </c>
      <c s="35" t="s">
        <v>5</v>
      </c>
      <c s="6" t="s">
        <v>418</v>
      </c>
      <c s="36" t="s">
        <v>70</v>
      </c>
      <c s="37">
        <v>270</v>
      </c>
      <c s="36">
        <v>0</v>
      </c>
      <c s="36">
        <f>ROUND(G20*H20,6)</f>
      </c>
      <c r="L20" s="38">
        <v>0</v>
      </c>
      <c s="32">
        <f>ROUND(ROUND(L20,2)*ROUND(G20,3),2)</f>
      </c>
      <c s="36" t="s">
        <v>53</v>
      </c>
      <c>
        <f>(M20*21)/100</f>
      </c>
      <c t="s">
        <v>27</v>
      </c>
    </row>
    <row r="21" spans="1:5" ht="12.75">
      <c r="A21" s="35" t="s">
        <v>54</v>
      </c>
      <c r="E21" s="39" t="s">
        <v>5</v>
      </c>
    </row>
    <row r="22" spans="1:5" ht="102">
      <c r="A22" s="35" t="s">
        <v>55</v>
      </c>
      <c r="E22" s="40" t="s">
        <v>614</v>
      </c>
    </row>
    <row r="23" spans="1:5" ht="102">
      <c r="A23" t="s">
        <v>56</v>
      </c>
      <c r="E23" s="39" t="s">
        <v>420</v>
      </c>
    </row>
    <row r="24" spans="1:16" ht="12.75">
      <c r="A24" t="s">
        <v>49</v>
      </c>
      <c s="34" t="s">
        <v>67</v>
      </c>
      <c s="34" t="s">
        <v>421</v>
      </c>
      <c s="35" t="s">
        <v>5</v>
      </c>
      <c s="6" t="s">
        <v>422</v>
      </c>
      <c s="36" t="s">
        <v>70</v>
      </c>
      <c s="37">
        <v>270</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40.25">
      <c r="A27" t="s">
        <v>56</v>
      </c>
      <c r="E27" s="39" t="s">
        <v>423</v>
      </c>
    </row>
    <row r="28" spans="1:16" ht="25.5">
      <c r="A28" t="s">
        <v>49</v>
      </c>
      <c s="34" t="s">
        <v>72</v>
      </c>
      <c s="34" t="s">
        <v>424</v>
      </c>
      <c s="35" t="s">
        <v>5</v>
      </c>
      <c s="6" t="s">
        <v>425</v>
      </c>
      <c s="36" t="s">
        <v>70</v>
      </c>
      <c s="37">
        <v>270</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140.25">
      <c r="A31" t="s">
        <v>56</v>
      </c>
      <c r="E31" s="39" t="s">
        <v>423</v>
      </c>
    </row>
    <row r="32" spans="1:16" ht="25.5">
      <c r="A32" t="s">
        <v>49</v>
      </c>
      <c s="34" t="s">
        <v>77</v>
      </c>
      <c s="34" t="s">
        <v>615</v>
      </c>
      <c s="35" t="s">
        <v>5</v>
      </c>
      <c s="6" t="s">
        <v>616</v>
      </c>
      <c s="36" t="s">
        <v>70</v>
      </c>
      <c s="37">
        <v>40</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76.5">
      <c r="A35" t="s">
        <v>56</v>
      </c>
      <c r="E35" s="39" t="s">
        <v>617</v>
      </c>
    </row>
    <row r="36" spans="1:16" ht="12.75">
      <c r="A36" t="s">
        <v>49</v>
      </c>
      <c s="34" t="s">
        <v>65</v>
      </c>
      <c s="34" t="s">
        <v>531</v>
      </c>
      <c s="35" t="s">
        <v>5</v>
      </c>
      <c s="6" t="s">
        <v>532</v>
      </c>
      <c s="36" t="s">
        <v>70</v>
      </c>
      <c s="37">
        <v>600</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89.25">
      <c r="A39" t="s">
        <v>56</v>
      </c>
      <c r="E39" s="39" t="s">
        <v>230</v>
      </c>
    </row>
    <row r="40" spans="1:16" ht="12.75">
      <c r="A40" t="s">
        <v>49</v>
      </c>
      <c s="34" t="s">
        <v>82</v>
      </c>
      <c s="34" t="s">
        <v>618</v>
      </c>
      <c s="35" t="s">
        <v>5</v>
      </c>
      <c s="6" t="s">
        <v>619</v>
      </c>
      <c s="36" t="s">
        <v>620</v>
      </c>
      <c s="37">
        <v>6.24</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153">
      <c r="A43" t="s">
        <v>56</v>
      </c>
      <c r="E43" s="39" t="s">
        <v>621</v>
      </c>
    </row>
    <row r="44" spans="1:16" ht="12.75">
      <c r="A44" t="s">
        <v>49</v>
      </c>
      <c s="34" t="s">
        <v>86</v>
      </c>
      <c s="34" t="s">
        <v>622</v>
      </c>
      <c s="35" t="s">
        <v>5</v>
      </c>
      <c s="6" t="s">
        <v>623</v>
      </c>
      <c s="36" t="s">
        <v>70</v>
      </c>
      <c s="37">
        <v>520</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14.75">
      <c r="A47" t="s">
        <v>56</v>
      </c>
      <c r="E47" s="39" t="s">
        <v>624</v>
      </c>
    </row>
    <row r="48" spans="1:16" ht="12.75">
      <c r="A48" t="s">
        <v>49</v>
      </c>
      <c s="34" t="s">
        <v>90</v>
      </c>
      <c s="34" t="s">
        <v>625</v>
      </c>
      <c s="35" t="s">
        <v>5</v>
      </c>
      <c s="6" t="s">
        <v>626</v>
      </c>
      <c s="36" t="s">
        <v>70</v>
      </c>
      <c s="37">
        <v>520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153">
      <c r="A51" t="s">
        <v>56</v>
      </c>
      <c r="E51" s="39" t="s">
        <v>627</v>
      </c>
    </row>
    <row r="52" spans="1:16" ht="12.75">
      <c r="A52" t="s">
        <v>49</v>
      </c>
      <c s="34" t="s">
        <v>94</v>
      </c>
      <c s="34" t="s">
        <v>628</v>
      </c>
      <c s="35" t="s">
        <v>5</v>
      </c>
      <c s="6" t="s">
        <v>629</v>
      </c>
      <c s="36" t="s">
        <v>70</v>
      </c>
      <c s="37">
        <v>520</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14.75">
      <c r="A55" t="s">
        <v>56</v>
      </c>
      <c r="E55" s="39" t="s">
        <v>630</v>
      </c>
    </row>
    <row r="56" spans="1:16" ht="12.75">
      <c r="A56" t="s">
        <v>49</v>
      </c>
      <c s="34" t="s">
        <v>99</v>
      </c>
      <c s="34" t="s">
        <v>631</v>
      </c>
      <c s="35" t="s">
        <v>5</v>
      </c>
      <c s="6" t="s">
        <v>632</v>
      </c>
      <c s="36" t="s">
        <v>633</v>
      </c>
      <c s="37">
        <v>8</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27.5">
      <c r="A59" t="s">
        <v>56</v>
      </c>
      <c r="E59" s="39" t="s">
        <v>634</v>
      </c>
    </row>
    <row r="60" spans="1:16" ht="12.75">
      <c r="A60" t="s">
        <v>49</v>
      </c>
      <c s="34" t="s">
        <v>102</v>
      </c>
      <c s="34" t="s">
        <v>635</v>
      </c>
      <c s="35" t="s">
        <v>5</v>
      </c>
      <c s="6" t="s">
        <v>636</v>
      </c>
      <c s="36" t="s">
        <v>70</v>
      </c>
      <c s="37">
        <v>520</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27.5">
      <c r="A63" t="s">
        <v>56</v>
      </c>
      <c r="E63" s="39" t="s">
        <v>637</v>
      </c>
    </row>
    <row r="64" spans="1:16" ht="12.75">
      <c r="A64" t="s">
        <v>49</v>
      </c>
      <c s="34" t="s">
        <v>106</v>
      </c>
      <c s="34" t="s">
        <v>638</v>
      </c>
      <c s="35" t="s">
        <v>5</v>
      </c>
      <c s="6" t="s">
        <v>639</v>
      </c>
      <c s="36" t="s">
        <v>97</v>
      </c>
      <c s="37">
        <v>2</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14.75">
      <c r="A67" t="s">
        <v>56</v>
      </c>
      <c r="E67" s="39" t="s">
        <v>601</v>
      </c>
    </row>
    <row r="68" spans="1:16" ht="12.75">
      <c r="A68" t="s">
        <v>49</v>
      </c>
      <c s="34" t="s">
        <v>110</v>
      </c>
      <c s="34" t="s">
        <v>640</v>
      </c>
      <c s="35" t="s">
        <v>5</v>
      </c>
      <c s="6" t="s">
        <v>641</v>
      </c>
      <c s="36" t="s">
        <v>97</v>
      </c>
      <c s="37">
        <v>2</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27.5">
      <c r="A71" t="s">
        <v>56</v>
      </c>
      <c r="E71" s="39" t="s">
        <v>287</v>
      </c>
    </row>
    <row r="72" spans="1:16" ht="12.75">
      <c r="A72" t="s">
        <v>49</v>
      </c>
      <c s="34" t="s">
        <v>114</v>
      </c>
      <c s="34" t="s">
        <v>447</v>
      </c>
      <c s="35" t="s">
        <v>5</v>
      </c>
      <c s="6" t="s">
        <v>448</v>
      </c>
      <c s="36" t="s">
        <v>97</v>
      </c>
      <c s="37">
        <v>16</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27.5">
      <c r="A75" t="s">
        <v>56</v>
      </c>
      <c r="E75" s="39" t="s">
        <v>450</v>
      </c>
    </row>
    <row r="76" spans="1:16" ht="12.75">
      <c r="A76" t="s">
        <v>49</v>
      </c>
      <c s="34" t="s">
        <v>118</v>
      </c>
      <c s="34" t="s">
        <v>642</v>
      </c>
      <c s="35" t="s">
        <v>5</v>
      </c>
      <c s="6" t="s">
        <v>643</v>
      </c>
      <c s="36" t="s">
        <v>97</v>
      </c>
      <c s="37">
        <v>16</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27.5">
      <c r="A79" t="s">
        <v>56</v>
      </c>
      <c r="E79" s="39" t="s">
        <v>450</v>
      </c>
    </row>
    <row r="80" spans="1:16" ht="12.75">
      <c r="A80" t="s">
        <v>49</v>
      </c>
      <c s="34" t="s">
        <v>122</v>
      </c>
      <c s="34" t="s">
        <v>451</v>
      </c>
      <c s="35" t="s">
        <v>5</v>
      </c>
      <c s="6" t="s">
        <v>452</v>
      </c>
      <c s="36" t="s">
        <v>97</v>
      </c>
      <c s="37">
        <v>10</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65.75">
      <c r="A83" t="s">
        <v>56</v>
      </c>
      <c r="E83" s="39" t="s">
        <v>283</v>
      </c>
    </row>
    <row r="84" spans="1:16" ht="12.75">
      <c r="A84" t="s">
        <v>49</v>
      </c>
      <c s="34" t="s">
        <v>126</v>
      </c>
      <c s="34" t="s">
        <v>454</v>
      </c>
      <c s="35" t="s">
        <v>5</v>
      </c>
      <c s="6" t="s">
        <v>455</v>
      </c>
      <c s="36" t="s">
        <v>97</v>
      </c>
      <c s="37">
        <v>10</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27.5">
      <c r="A87" t="s">
        <v>56</v>
      </c>
      <c r="E87" s="39" t="s">
        <v>287</v>
      </c>
    </row>
    <row r="88" spans="1:16" ht="12.75">
      <c r="A88" t="s">
        <v>49</v>
      </c>
      <c s="34" t="s">
        <v>130</v>
      </c>
      <c s="34" t="s">
        <v>644</v>
      </c>
      <c s="35" t="s">
        <v>5</v>
      </c>
      <c s="6" t="s">
        <v>645</v>
      </c>
      <c s="36" t="s">
        <v>646</v>
      </c>
      <c s="37">
        <v>32</v>
      </c>
      <c s="36">
        <v>0</v>
      </c>
      <c s="36">
        <f>ROUND(G88*H88,6)</f>
      </c>
      <c r="L88" s="38">
        <v>0</v>
      </c>
      <c s="32">
        <f>ROUND(ROUND(L88,2)*ROUND(G88,3),2)</f>
      </c>
      <c s="36" t="s">
        <v>53</v>
      </c>
      <c>
        <f>(M88*21)/100</f>
      </c>
      <c t="s">
        <v>27</v>
      </c>
    </row>
    <row r="89" spans="1:5" ht="12.75">
      <c r="A89" s="35" t="s">
        <v>54</v>
      </c>
      <c r="E89" s="39" t="s">
        <v>5</v>
      </c>
    </row>
    <row r="90" spans="1:5" ht="25.5">
      <c r="A90" s="35" t="s">
        <v>55</v>
      </c>
      <c r="E90" s="40" t="s">
        <v>647</v>
      </c>
    </row>
    <row r="91" spans="1:5" ht="165.75">
      <c r="A91" t="s">
        <v>56</v>
      </c>
      <c r="E91" s="39" t="s">
        <v>648</v>
      </c>
    </row>
    <row r="92" spans="1:16" ht="12.75">
      <c r="A92" t="s">
        <v>49</v>
      </c>
      <c s="34" t="s">
        <v>134</v>
      </c>
      <c s="34" t="s">
        <v>457</v>
      </c>
      <c s="35" t="s">
        <v>5</v>
      </c>
      <c s="6" t="s">
        <v>458</v>
      </c>
      <c s="36" t="s">
        <v>75</v>
      </c>
      <c s="37">
        <v>0.72</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02">
      <c r="A95" t="s">
        <v>56</v>
      </c>
      <c r="E95" s="39" t="s">
        <v>460</v>
      </c>
    </row>
    <row r="96" spans="1:16" ht="12.75">
      <c r="A96" t="s">
        <v>49</v>
      </c>
      <c s="34" t="s">
        <v>138</v>
      </c>
      <c s="34" t="s">
        <v>461</v>
      </c>
      <c s="35" t="s">
        <v>5</v>
      </c>
      <c s="6" t="s">
        <v>462</v>
      </c>
      <c s="36" t="s">
        <v>75</v>
      </c>
      <c s="37">
        <v>0.72</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02">
      <c r="A99" t="s">
        <v>56</v>
      </c>
      <c r="E99" s="39" t="s">
        <v>463</v>
      </c>
    </row>
    <row r="100" spans="1:16" ht="12.75">
      <c r="A100" t="s">
        <v>49</v>
      </c>
      <c s="34" t="s">
        <v>142</v>
      </c>
      <c s="34" t="s">
        <v>649</v>
      </c>
      <c s="35" t="s">
        <v>5</v>
      </c>
      <c s="6" t="s">
        <v>650</v>
      </c>
      <c s="36" t="s">
        <v>97</v>
      </c>
      <c s="37">
        <v>19</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02">
      <c r="A103" t="s">
        <v>56</v>
      </c>
      <c r="E103" s="39" t="s">
        <v>651</v>
      </c>
    </row>
    <row r="104" spans="1:16" ht="12.75">
      <c r="A104" t="s">
        <v>49</v>
      </c>
      <c s="34" t="s">
        <v>146</v>
      </c>
      <c s="34" t="s">
        <v>652</v>
      </c>
      <c s="35" t="s">
        <v>5</v>
      </c>
      <c s="6" t="s">
        <v>653</v>
      </c>
      <c s="36" t="s">
        <v>97</v>
      </c>
      <c s="37">
        <v>19</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02">
      <c r="A107" t="s">
        <v>56</v>
      </c>
      <c r="E107" s="39" t="s">
        <v>654</v>
      </c>
    </row>
    <row r="108" spans="1:16" ht="12.75">
      <c r="A108" t="s">
        <v>49</v>
      </c>
      <c s="34" t="s">
        <v>150</v>
      </c>
      <c s="34" t="s">
        <v>655</v>
      </c>
      <c s="35" t="s">
        <v>5</v>
      </c>
      <c s="6" t="s">
        <v>656</v>
      </c>
      <c s="36" t="s">
        <v>97</v>
      </c>
      <c s="37">
        <v>24</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89.25">
      <c r="A111" t="s">
        <v>56</v>
      </c>
      <c r="E111" s="39" t="s">
        <v>657</v>
      </c>
    </row>
    <row r="112" spans="1:16" ht="12.75">
      <c r="A112" t="s">
        <v>49</v>
      </c>
      <c s="34" t="s">
        <v>154</v>
      </c>
      <c s="34" t="s">
        <v>658</v>
      </c>
      <c s="35" t="s">
        <v>5</v>
      </c>
      <c s="6" t="s">
        <v>659</v>
      </c>
      <c s="36" t="s">
        <v>97</v>
      </c>
      <c s="37">
        <v>24</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76.5">
      <c r="A115" t="s">
        <v>56</v>
      </c>
      <c r="E115" s="39" t="s">
        <v>660</v>
      </c>
    </row>
    <row r="116" spans="1:16" ht="12.75">
      <c r="A116" t="s">
        <v>49</v>
      </c>
      <c s="34" t="s">
        <v>158</v>
      </c>
      <c s="34" t="s">
        <v>661</v>
      </c>
      <c s="35" t="s">
        <v>5</v>
      </c>
      <c s="6" t="s">
        <v>662</v>
      </c>
      <c s="36" t="s">
        <v>97</v>
      </c>
      <c s="37">
        <v>2</v>
      </c>
      <c s="36">
        <v>0</v>
      </c>
      <c s="36">
        <f>ROUND(G116*H116,6)</f>
      </c>
      <c r="L116" s="38">
        <v>0</v>
      </c>
      <c s="32">
        <f>ROUND(ROUND(L116,2)*ROUND(G116,3),2)</f>
      </c>
      <c s="36" t="s">
        <v>53</v>
      </c>
      <c>
        <f>(M116*21)/100</f>
      </c>
      <c t="s">
        <v>27</v>
      </c>
    </row>
    <row r="117" spans="1:5" ht="12.75">
      <c r="A117" s="35" t="s">
        <v>54</v>
      </c>
      <c r="E117" s="39" t="s">
        <v>5</v>
      </c>
    </row>
    <row r="118" spans="1:5" ht="12.75">
      <c r="A118" s="35" t="s">
        <v>55</v>
      </c>
      <c r="E118" s="40" t="s">
        <v>5</v>
      </c>
    </row>
    <row r="119" spans="1:5" ht="114.75">
      <c r="A119" t="s">
        <v>56</v>
      </c>
      <c r="E119" s="39" t="s">
        <v>601</v>
      </c>
    </row>
    <row r="120" spans="1:16" ht="12.75">
      <c r="A120" t="s">
        <v>49</v>
      </c>
      <c s="34" t="s">
        <v>162</v>
      </c>
      <c s="34" t="s">
        <v>663</v>
      </c>
      <c s="35" t="s">
        <v>5</v>
      </c>
      <c s="6" t="s">
        <v>664</v>
      </c>
      <c s="36" t="s">
        <v>97</v>
      </c>
      <c s="37">
        <v>2</v>
      </c>
      <c s="36">
        <v>0</v>
      </c>
      <c s="36">
        <f>ROUND(G120*H120,6)</f>
      </c>
      <c r="L120" s="38">
        <v>0</v>
      </c>
      <c s="32">
        <f>ROUND(ROUND(L120,2)*ROUND(G120,3),2)</f>
      </c>
      <c s="36" t="s">
        <v>53</v>
      </c>
      <c>
        <f>(M120*21)/100</f>
      </c>
      <c t="s">
        <v>27</v>
      </c>
    </row>
    <row r="121" spans="1:5" ht="12.75">
      <c r="A121" s="35" t="s">
        <v>54</v>
      </c>
      <c r="E121" s="39" t="s">
        <v>5</v>
      </c>
    </row>
    <row r="122" spans="1:5" ht="12.75">
      <c r="A122" s="35" t="s">
        <v>55</v>
      </c>
      <c r="E122" s="40" t="s">
        <v>5</v>
      </c>
    </row>
    <row r="123" spans="1:5" ht="140.25">
      <c r="A123" t="s">
        <v>56</v>
      </c>
      <c r="E123" s="39" t="s">
        <v>470</v>
      </c>
    </row>
    <row r="124" spans="1:16" ht="12.75">
      <c r="A124" t="s">
        <v>49</v>
      </c>
      <c s="34" t="s">
        <v>167</v>
      </c>
      <c s="34" t="s">
        <v>665</v>
      </c>
      <c s="35" t="s">
        <v>5</v>
      </c>
      <c s="6" t="s">
        <v>666</v>
      </c>
      <c s="36" t="s">
        <v>97</v>
      </c>
      <c s="37">
        <v>2</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14.75">
      <c r="A127" t="s">
        <v>56</v>
      </c>
      <c r="E127" s="39" t="s">
        <v>601</v>
      </c>
    </row>
    <row r="128" spans="1:16" ht="12.75">
      <c r="A128" t="s">
        <v>49</v>
      </c>
      <c s="34" t="s">
        <v>171</v>
      </c>
      <c s="34" t="s">
        <v>667</v>
      </c>
      <c s="35" t="s">
        <v>5</v>
      </c>
      <c s="6" t="s">
        <v>668</v>
      </c>
      <c s="36" t="s">
        <v>97</v>
      </c>
      <c s="37">
        <v>2</v>
      </c>
      <c s="36">
        <v>0</v>
      </c>
      <c s="36">
        <f>ROUND(G128*H128,6)</f>
      </c>
      <c r="L128" s="38">
        <v>0</v>
      </c>
      <c s="32">
        <f>ROUND(ROUND(L128,2)*ROUND(G128,3),2)</f>
      </c>
      <c s="36" t="s">
        <v>53</v>
      </c>
      <c>
        <f>(M128*21)/100</f>
      </c>
      <c t="s">
        <v>27</v>
      </c>
    </row>
    <row r="129" spans="1:5" ht="12.75">
      <c r="A129" s="35" t="s">
        <v>54</v>
      </c>
      <c r="E129" s="39" t="s">
        <v>5</v>
      </c>
    </row>
    <row r="130" spans="1:5" ht="12.75">
      <c r="A130" s="35" t="s">
        <v>55</v>
      </c>
      <c r="E130" s="40" t="s">
        <v>5</v>
      </c>
    </row>
    <row r="131" spans="1:5" ht="127.5">
      <c r="A131" t="s">
        <v>56</v>
      </c>
      <c r="E131" s="39" t="s">
        <v>287</v>
      </c>
    </row>
    <row r="132" spans="1:16" ht="12.75">
      <c r="A132" t="s">
        <v>49</v>
      </c>
      <c s="34" t="s">
        <v>175</v>
      </c>
      <c s="34" t="s">
        <v>669</v>
      </c>
      <c s="35" t="s">
        <v>5</v>
      </c>
      <c s="6" t="s">
        <v>670</v>
      </c>
      <c s="36" t="s">
        <v>97</v>
      </c>
      <c s="37">
        <v>12</v>
      </c>
      <c s="36">
        <v>0</v>
      </c>
      <c s="36">
        <f>ROUND(G132*H132,6)</f>
      </c>
      <c r="L132" s="38">
        <v>0</v>
      </c>
      <c s="32">
        <f>ROUND(ROUND(L132,2)*ROUND(G132,3),2)</f>
      </c>
      <c s="36" t="s">
        <v>53</v>
      </c>
      <c>
        <f>(M132*21)/100</f>
      </c>
      <c t="s">
        <v>27</v>
      </c>
    </row>
    <row r="133" spans="1:5" ht="12.75">
      <c r="A133" s="35" t="s">
        <v>54</v>
      </c>
      <c r="E133" s="39" t="s">
        <v>5</v>
      </c>
    </row>
    <row r="134" spans="1:5" ht="12.75">
      <c r="A134" s="35" t="s">
        <v>55</v>
      </c>
      <c r="E134" s="40" t="s">
        <v>5</v>
      </c>
    </row>
    <row r="135" spans="1:5" ht="191.25">
      <c r="A135" t="s">
        <v>56</v>
      </c>
      <c r="E135" s="39" t="s">
        <v>671</v>
      </c>
    </row>
    <row r="136" spans="1:16" ht="12.75">
      <c r="A136" t="s">
        <v>49</v>
      </c>
      <c s="34" t="s">
        <v>179</v>
      </c>
      <c s="34" t="s">
        <v>672</v>
      </c>
      <c s="35" t="s">
        <v>5</v>
      </c>
      <c s="6" t="s">
        <v>673</v>
      </c>
      <c s="36" t="s">
        <v>97</v>
      </c>
      <c s="37">
        <v>12</v>
      </c>
      <c s="36">
        <v>0</v>
      </c>
      <c s="36">
        <f>ROUND(G136*H136,6)</f>
      </c>
      <c r="L136" s="38">
        <v>0</v>
      </c>
      <c s="32">
        <f>ROUND(ROUND(L136,2)*ROUND(G136,3),2)</f>
      </c>
      <c s="36" t="s">
        <v>53</v>
      </c>
      <c>
        <f>(M136*21)/100</f>
      </c>
      <c t="s">
        <v>27</v>
      </c>
    </row>
    <row r="137" spans="1:5" ht="12.75">
      <c r="A137" s="35" t="s">
        <v>54</v>
      </c>
      <c r="E137" s="39" t="s">
        <v>5</v>
      </c>
    </row>
    <row r="138" spans="1:5" ht="12.75">
      <c r="A138" s="35" t="s">
        <v>55</v>
      </c>
      <c r="E138" s="40" t="s">
        <v>5</v>
      </c>
    </row>
    <row r="139" spans="1:5" ht="114.75">
      <c r="A139" t="s">
        <v>56</v>
      </c>
      <c r="E139" s="39" t="s">
        <v>674</v>
      </c>
    </row>
    <row r="140" spans="1:16" ht="12.75">
      <c r="A140" t="s">
        <v>49</v>
      </c>
      <c s="34" t="s">
        <v>183</v>
      </c>
      <c s="34" t="s">
        <v>675</v>
      </c>
      <c s="35" t="s">
        <v>5</v>
      </c>
      <c s="6" t="s">
        <v>676</v>
      </c>
      <c s="36" t="s">
        <v>97</v>
      </c>
      <c s="37">
        <v>12</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40.25">
      <c r="A143" t="s">
        <v>56</v>
      </c>
      <c r="E143" s="39" t="s">
        <v>470</v>
      </c>
    </row>
    <row r="144" spans="1:16" ht="25.5">
      <c r="A144" t="s">
        <v>49</v>
      </c>
      <c s="34" t="s">
        <v>187</v>
      </c>
      <c s="34" t="s">
        <v>677</v>
      </c>
      <c s="35" t="s">
        <v>5</v>
      </c>
      <c s="6" t="s">
        <v>678</v>
      </c>
      <c s="36" t="s">
        <v>97</v>
      </c>
      <c s="37">
        <v>2</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91.25">
      <c r="A147" t="s">
        <v>56</v>
      </c>
      <c r="E147" s="39" t="s">
        <v>671</v>
      </c>
    </row>
    <row r="148" spans="1:16" ht="12.75">
      <c r="A148" t="s">
        <v>49</v>
      </c>
      <c s="34" t="s">
        <v>193</v>
      </c>
      <c s="34" t="s">
        <v>679</v>
      </c>
      <c s="35" t="s">
        <v>5</v>
      </c>
      <c s="6" t="s">
        <v>680</v>
      </c>
      <c s="36" t="s">
        <v>97</v>
      </c>
      <c s="37">
        <v>2</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91.25">
      <c r="A151" t="s">
        <v>56</v>
      </c>
      <c r="E151" s="39" t="s">
        <v>671</v>
      </c>
    </row>
    <row r="152" spans="1:16" ht="25.5">
      <c r="A152" t="s">
        <v>49</v>
      </c>
      <c s="34" t="s">
        <v>270</v>
      </c>
      <c s="34" t="s">
        <v>681</v>
      </c>
      <c s="35" t="s">
        <v>5</v>
      </c>
      <c s="6" t="s">
        <v>682</v>
      </c>
      <c s="36" t="s">
        <v>97</v>
      </c>
      <c s="37">
        <v>2</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91.25">
      <c r="A155" t="s">
        <v>56</v>
      </c>
      <c r="E155" s="39" t="s">
        <v>671</v>
      </c>
    </row>
    <row r="156" spans="1:16" ht="12.75">
      <c r="A156" t="s">
        <v>49</v>
      </c>
      <c s="34" t="s">
        <v>271</v>
      </c>
      <c s="34" t="s">
        <v>683</v>
      </c>
      <c s="35" t="s">
        <v>5</v>
      </c>
      <c s="6" t="s">
        <v>684</v>
      </c>
      <c s="36" t="s">
        <v>97</v>
      </c>
      <c s="37">
        <v>2</v>
      </c>
      <c s="36">
        <v>0</v>
      </c>
      <c s="36">
        <f>ROUND(G156*H156,6)</f>
      </c>
      <c r="L156" s="38">
        <v>0</v>
      </c>
      <c s="32">
        <f>ROUND(ROUND(L156,2)*ROUND(G156,3),2)</f>
      </c>
      <c s="36" t="s">
        <v>53</v>
      </c>
      <c>
        <f>(M156*21)/100</f>
      </c>
      <c t="s">
        <v>27</v>
      </c>
    </row>
    <row r="157" spans="1:5" ht="12.75">
      <c r="A157" s="35" t="s">
        <v>54</v>
      </c>
      <c r="E157" s="39" t="s">
        <v>5</v>
      </c>
    </row>
    <row r="158" spans="1:5" ht="12.75">
      <c r="A158" s="35" t="s">
        <v>55</v>
      </c>
      <c r="E158" s="40" t="s">
        <v>5</v>
      </c>
    </row>
    <row r="159" spans="1:5" ht="140.25">
      <c r="A159" t="s">
        <v>56</v>
      </c>
      <c r="E159" s="39" t="s">
        <v>470</v>
      </c>
    </row>
    <row r="160" spans="1:16" ht="12.75">
      <c r="A160" t="s">
        <v>49</v>
      </c>
      <c s="34" t="s">
        <v>272</v>
      </c>
      <c s="34" t="s">
        <v>685</v>
      </c>
      <c s="35" t="s">
        <v>5</v>
      </c>
      <c s="6" t="s">
        <v>686</v>
      </c>
      <c s="36" t="s">
        <v>97</v>
      </c>
      <c s="37">
        <v>8</v>
      </c>
      <c s="36">
        <v>0</v>
      </c>
      <c s="36">
        <f>ROUND(G160*H160,6)</f>
      </c>
      <c r="L160" s="38">
        <v>0</v>
      </c>
      <c s="32">
        <f>ROUND(ROUND(L160,2)*ROUND(G160,3),2)</f>
      </c>
      <c s="36" t="s">
        <v>53</v>
      </c>
      <c>
        <f>(M160*21)/100</f>
      </c>
      <c t="s">
        <v>27</v>
      </c>
    </row>
    <row r="161" spans="1:5" ht="12.75">
      <c r="A161" s="35" t="s">
        <v>54</v>
      </c>
      <c r="E161" s="39" t="s">
        <v>5</v>
      </c>
    </row>
    <row r="162" spans="1:5" ht="12.75">
      <c r="A162" s="35" t="s">
        <v>55</v>
      </c>
      <c r="E162" s="40" t="s">
        <v>5</v>
      </c>
    </row>
    <row r="163" spans="1:5" ht="191.25">
      <c r="A163" t="s">
        <v>56</v>
      </c>
      <c r="E163" s="39" t="s">
        <v>687</v>
      </c>
    </row>
    <row r="164" spans="1:16" ht="12.75">
      <c r="A164" t="s">
        <v>49</v>
      </c>
      <c s="34" t="s">
        <v>273</v>
      </c>
      <c s="34" t="s">
        <v>688</v>
      </c>
      <c s="35" t="s">
        <v>5</v>
      </c>
      <c s="6" t="s">
        <v>689</v>
      </c>
      <c s="36" t="s">
        <v>97</v>
      </c>
      <c s="37">
        <v>12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91.25">
      <c r="A167" t="s">
        <v>56</v>
      </c>
      <c r="E167" s="39" t="s">
        <v>671</v>
      </c>
    </row>
    <row r="168" spans="1:16" ht="12.75">
      <c r="A168" t="s">
        <v>49</v>
      </c>
      <c s="34" t="s">
        <v>274</v>
      </c>
      <c s="34" t="s">
        <v>690</v>
      </c>
      <c s="35" t="s">
        <v>5</v>
      </c>
      <c s="6" t="s">
        <v>691</v>
      </c>
      <c s="36" t="s">
        <v>97</v>
      </c>
      <c s="37">
        <v>12</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91.25">
      <c r="A171" t="s">
        <v>56</v>
      </c>
      <c r="E171" s="39" t="s">
        <v>671</v>
      </c>
    </row>
    <row r="172" spans="1:16" ht="12.75">
      <c r="A172" t="s">
        <v>49</v>
      </c>
      <c s="34" t="s">
        <v>278</v>
      </c>
      <c s="34" t="s">
        <v>692</v>
      </c>
      <c s="35" t="s">
        <v>5</v>
      </c>
      <c s="6" t="s">
        <v>693</v>
      </c>
      <c s="36" t="s">
        <v>97</v>
      </c>
      <c s="37">
        <v>12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27.5">
      <c r="A175" t="s">
        <v>56</v>
      </c>
      <c r="E175" s="39" t="s">
        <v>694</v>
      </c>
    </row>
    <row r="176" spans="1:16" ht="12.75">
      <c r="A176" t="s">
        <v>49</v>
      </c>
      <c s="34" t="s">
        <v>279</v>
      </c>
      <c s="34" t="s">
        <v>695</v>
      </c>
      <c s="35" t="s">
        <v>5</v>
      </c>
      <c s="6" t="s">
        <v>696</v>
      </c>
      <c s="36" t="s">
        <v>97</v>
      </c>
      <c s="37">
        <v>12</v>
      </c>
      <c s="36">
        <v>0</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53">
      <c r="A179" t="s">
        <v>56</v>
      </c>
      <c r="E179" s="39" t="s">
        <v>697</v>
      </c>
    </row>
    <row r="180" spans="1:16" ht="12.75">
      <c r="A180" t="s">
        <v>49</v>
      </c>
      <c s="34" t="s">
        <v>280</v>
      </c>
      <c s="34" t="s">
        <v>698</v>
      </c>
      <c s="35" t="s">
        <v>5</v>
      </c>
      <c s="6" t="s">
        <v>699</v>
      </c>
      <c s="36" t="s">
        <v>499</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40.25">
      <c r="A183" t="s">
        <v>56</v>
      </c>
      <c r="E183" s="39" t="s">
        <v>503</v>
      </c>
    </row>
    <row r="184" spans="1:16" ht="25.5">
      <c r="A184" t="s">
        <v>49</v>
      </c>
      <c s="34" t="s">
        <v>284</v>
      </c>
      <c s="34" t="s">
        <v>700</v>
      </c>
      <c s="35" t="s">
        <v>5</v>
      </c>
      <c s="6" t="s">
        <v>701</v>
      </c>
      <c s="36" t="s">
        <v>165</v>
      </c>
      <c s="37">
        <v>20</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56</v>
      </c>
      <c r="E187" s="39" t="s">
        <v>702</v>
      </c>
    </row>
    <row r="188" spans="1:16" ht="12.75">
      <c r="A188" t="s">
        <v>49</v>
      </c>
      <c s="34" t="s">
        <v>290</v>
      </c>
      <c s="34" t="s">
        <v>703</v>
      </c>
      <c s="35" t="s">
        <v>5</v>
      </c>
      <c s="6" t="s">
        <v>704</v>
      </c>
      <c s="36" t="s">
        <v>97</v>
      </c>
      <c s="37">
        <v>12</v>
      </c>
      <c s="36">
        <v>0</v>
      </c>
      <c s="36">
        <f>ROUND(G188*H188,6)</f>
      </c>
      <c r="L188" s="38">
        <v>0</v>
      </c>
      <c s="32">
        <f>ROUND(ROUND(L188,2)*ROUND(G188,3),2)</f>
      </c>
      <c s="36" t="s">
        <v>53</v>
      </c>
      <c>
        <f>(M188*21)/100</f>
      </c>
      <c t="s">
        <v>27</v>
      </c>
    </row>
    <row r="189" spans="1:5" ht="12.75">
      <c r="A189" s="35" t="s">
        <v>54</v>
      </c>
      <c r="E189" s="39" t="s">
        <v>5</v>
      </c>
    </row>
    <row r="190" spans="1:5" ht="12.75">
      <c r="A190" s="35" t="s">
        <v>55</v>
      </c>
      <c r="E190" s="40" t="s">
        <v>5</v>
      </c>
    </row>
    <row r="191" spans="1:5" ht="102">
      <c r="A191" t="s">
        <v>56</v>
      </c>
      <c r="E191" s="39" t="s">
        <v>705</v>
      </c>
    </row>
    <row r="192" spans="1:16" ht="12.75">
      <c r="A192" t="s">
        <v>49</v>
      </c>
      <c s="34" t="s">
        <v>297</v>
      </c>
      <c s="34" t="s">
        <v>706</v>
      </c>
      <c s="35" t="s">
        <v>5</v>
      </c>
      <c s="6" t="s">
        <v>707</v>
      </c>
      <c s="36" t="s">
        <v>97</v>
      </c>
      <c s="37">
        <v>10</v>
      </c>
      <c s="36">
        <v>0</v>
      </c>
      <c s="36">
        <f>ROUND(G192*H192,6)</f>
      </c>
      <c r="L192" s="38">
        <v>0</v>
      </c>
      <c s="32">
        <f>ROUND(ROUND(L192,2)*ROUND(G192,3),2)</f>
      </c>
      <c s="36" t="s">
        <v>53</v>
      </c>
      <c>
        <f>(M192*21)/100</f>
      </c>
      <c t="s">
        <v>27</v>
      </c>
    </row>
    <row r="193" spans="1:5" ht="12.75">
      <c r="A193" s="35" t="s">
        <v>54</v>
      </c>
      <c r="E193" s="39" t="s">
        <v>5</v>
      </c>
    </row>
    <row r="194" spans="1:5" ht="12.75">
      <c r="A194" s="35" t="s">
        <v>55</v>
      </c>
      <c r="E194" s="40" t="s">
        <v>5</v>
      </c>
    </row>
    <row r="195" spans="1:5" ht="140.25">
      <c r="A195" t="s">
        <v>56</v>
      </c>
      <c r="E195" s="39" t="s">
        <v>470</v>
      </c>
    </row>
    <row r="196" spans="1:16" ht="12.75">
      <c r="A196" t="s">
        <v>49</v>
      </c>
      <c s="34" t="s">
        <v>300</v>
      </c>
      <c s="34" t="s">
        <v>708</v>
      </c>
      <c s="35" t="s">
        <v>5</v>
      </c>
      <c s="6" t="s">
        <v>709</v>
      </c>
      <c s="36" t="s">
        <v>97</v>
      </c>
      <c s="37">
        <v>4</v>
      </c>
      <c s="36">
        <v>0</v>
      </c>
      <c s="36">
        <f>ROUND(G196*H196,6)</f>
      </c>
      <c r="L196" s="38">
        <v>0</v>
      </c>
      <c s="32">
        <f>ROUND(ROUND(L196,2)*ROUND(G196,3),2)</f>
      </c>
      <c s="36" t="s">
        <v>53</v>
      </c>
      <c>
        <f>(M196*21)/100</f>
      </c>
      <c t="s">
        <v>27</v>
      </c>
    </row>
    <row r="197" spans="1:5" ht="12.75">
      <c r="A197" s="35" t="s">
        <v>54</v>
      </c>
      <c r="E197" s="39" t="s">
        <v>5</v>
      </c>
    </row>
    <row r="198" spans="1:5" ht="12.75">
      <c r="A198" s="35" t="s">
        <v>55</v>
      </c>
      <c r="E198" s="40" t="s">
        <v>5</v>
      </c>
    </row>
    <row r="199" spans="1:5" ht="114.75">
      <c r="A199" t="s">
        <v>56</v>
      </c>
      <c r="E199" s="39" t="s">
        <v>601</v>
      </c>
    </row>
    <row r="200" spans="1:16" ht="12.75">
      <c r="A200" t="s">
        <v>49</v>
      </c>
      <c s="34" t="s">
        <v>304</v>
      </c>
      <c s="34" t="s">
        <v>710</v>
      </c>
      <c s="35" t="s">
        <v>5</v>
      </c>
      <c s="6" t="s">
        <v>711</v>
      </c>
      <c s="36" t="s">
        <v>97</v>
      </c>
      <c s="37">
        <v>16</v>
      </c>
      <c s="36">
        <v>0</v>
      </c>
      <c s="36">
        <f>ROUND(G200*H200,6)</f>
      </c>
      <c r="L200" s="38">
        <v>0</v>
      </c>
      <c s="32">
        <f>ROUND(ROUND(L200,2)*ROUND(G200,3),2)</f>
      </c>
      <c s="36" t="s">
        <v>53</v>
      </c>
      <c>
        <f>(M200*21)/100</f>
      </c>
      <c t="s">
        <v>27</v>
      </c>
    </row>
    <row r="201" spans="1:5" ht="12.75">
      <c r="A201" s="35" t="s">
        <v>54</v>
      </c>
      <c r="E201" s="39" t="s">
        <v>5</v>
      </c>
    </row>
    <row r="202" spans="1:5" ht="12.75">
      <c r="A202" s="35" t="s">
        <v>55</v>
      </c>
      <c r="E202" s="40" t="s">
        <v>5</v>
      </c>
    </row>
    <row r="203" spans="1:5" ht="114.75">
      <c r="A203" t="s">
        <v>56</v>
      </c>
      <c r="E203" s="39" t="s">
        <v>601</v>
      </c>
    </row>
    <row r="204" spans="1:16" ht="12.75">
      <c r="A204" t="s">
        <v>49</v>
      </c>
      <c s="34" t="s">
        <v>308</v>
      </c>
      <c s="34" t="s">
        <v>712</v>
      </c>
      <c s="35" t="s">
        <v>5</v>
      </c>
      <c s="6" t="s">
        <v>713</v>
      </c>
      <c s="36" t="s">
        <v>97</v>
      </c>
      <c s="37">
        <v>20</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40.25">
      <c r="A207" t="s">
        <v>56</v>
      </c>
      <c r="E207" s="39" t="s">
        <v>470</v>
      </c>
    </row>
    <row r="208" spans="1:16" ht="12.75">
      <c r="A208" t="s">
        <v>49</v>
      </c>
      <c s="34" t="s">
        <v>714</v>
      </c>
      <c s="34" t="s">
        <v>558</v>
      </c>
      <c s="35" t="s">
        <v>5</v>
      </c>
      <c s="6" t="s">
        <v>559</v>
      </c>
      <c s="36" t="s">
        <v>97</v>
      </c>
      <c s="37">
        <v>8</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78.5">
      <c r="A211" t="s">
        <v>56</v>
      </c>
      <c r="E211" s="39" t="s">
        <v>547</v>
      </c>
    </row>
    <row r="212" spans="1:16" ht="12.75">
      <c r="A212" t="s">
        <v>49</v>
      </c>
      <c s="34" t="s">
        <v>715</v>
      </c>
      <c s="34" t="s">
        <v>560</v>
      </c>
      <c s="35" t="s">
        <v>5</v>
      </c>
      <c s="6" t="s">
        <v>561</v>
      </c>
      <c s="36" t="s">
        <v>97</v>
      </c>
      <c s="37">
        <v>8</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56</v>
      </c>
      <c r="E215" s="39" t="s">
        <v>287</v>
      </c>
    </row>
    <row r="216" spans="1:16" ht="12.75">
      <c r="A216" t="s">
        <v>49</v>
      </c>
      <c s="34" t="s">
        <v>716</v>
      </c>
      <c s="34" t="s">
        <v>717</v>
      </c>
      <c s="35" t="s">
        <v>5</v>
      </c>
      <c s="6" t="s">
        <v>718</v>
      </c>
      <c s="36" t="s">
        <v>97</v>
      </c>
      <c s="37">
        <v>7</v>
      </c>
      <c s="36">
        <v>0</v>
      </c>
      <c s="36">
        <f>ROUND(G216*H216,6)</f>
      </c>
      <c r="L216" s="38">
        <v>0</v>
      </c>
      <c s="32">
        <f>ROUND(ROUND(L216,2)*ROUND(G216,3),2)</f>
      </c>
      <c s="36" t="s">
        <v>196</v>
      </c>
      <c>
        <f>(M216*21)/100</f>
      </c>
      <c t="s">
        <v>27</v>
      </c>
    </row>
    <row r="217" spans="1:5" ht="12.75">
      <c r="A217" s="35" t="s">
        <v>54</v>
      </c>
      <c r="E217" s="39" t="s">
        <v>5</v>
      </c>
    </row>
    <row r="218" spans="1:5" ht="12.75">
      <c r="A218" s="35" t="s">
        <v>55</v>
      </c>
      <c r="E218" s="40" t="s">
        <v>5</v>
      </c>
    </row>
    <row r="219" spans="1:5" ht="191.25">
      <c r="A219" t="s">
        <v>56</v>
      </c>
      <c r="E219" s="39" t="s">
        <v>467</v>
      </c>
    </row>
    <row r="220" spans="1:16" ht="12.75">
      <c r="A220" t="s">
        <v>49</v>
      </c>
      <c s="34" t="s">
        <v>719</v>
      </c>
      <c s="34" t="s">
        <v>720</v>
      </c>
      <c s="35" t="s">
        <v>5</v>
      </c>
      <c s="6" t="s">
        <v>721</v>
      </c>
      <c s="36" t="s">
        <v>165</v>
      </c>
      <c s="37">
        <v>20</v>
      </c>
      <c s="36">
        <v>0</v>
      </c>
      <c s="36">
        <f>ROUND(G220*H220,6)</f>
      </c>
      <c r="L220" s="38">
        <v>0</v>
      </c>
      <c s="32">
        <f>ROUND(ROUND(L220,2)*ROUND(G220,3),2)</f>
      </c>
      <c s="36" t="s">
        <v>196</v>
      </c>
      <c>
        <f>(M220*21)/100</f>
      </c>
      <c t="s">
        <v>27</v>
      </c>
    </row>
    <row r="221" spans="1:5" ht="12.75">
      <c r="A221" s="35" t="s">
        <v>54</v>
      </c>
      <c r="E221" s="39" t="s">
        <v>5</v>
      </c>
    </row>
    <row r="222" spans="1:5" ht="12.75">
      <c r="A222" s="35" t="s">
        <v>55</v>
      </c>
      <c r="E222" s="40" t="s">
        <v>5</v>
      </c>
    </row>
    <row r="223" spans="1:5" ht="63.75">
      <c r="A223" t="s">
        <v>56</v>
      </c>
      <c r="E223" s="39" t="s">
        <v>722</v>
      </c>
    </row>
    <row r="224" spans="1:16" ht="25.5">
      <c r="A224" t="s">
        <v>49</v>
      </c>
      <c s="34" t="s">
        <v>723</v>
      </c>
      <c s="34" t="s">
        <v>724</v>
      </c>
      <c s="35" t="s">
        <v>5</v>
      </c>
      <c s="6" t="s">
        <v>725</v>
      </c>
      <c s="36" t="s">
        <v>97</v>
      </c>
      <c s="37">
        <v>2</v>
      </c>
      <c s="36">
        <v>0</v>
      </c>
      <c s="36">
        <f>ROUND(G224*H224,6)</f>
      </c>
      <c r="L224" s="38">
        <v>0</v>
      </c>
      <c s="32">
        <f>ROUND(ROUND(L224,2)*ROUND(G224,3),2)</f>
      </c>
      <c s="36" t="s">
        <v>196</v>
      </c>
      <c>
        <f>(M224*21)/100</f>
      </c>
      <c t="s">
        <v>27</v>
      </c>
    </row>
    <row r="225" spans="1:5" ht="12.75">
      <c r="A225" s="35" t="s">
        <v>54</v>
      </c>
      <c r="E225" s="39" t="s">
        <v>5</v>
      </c>
    </row>
    <row r="226" spans="1:5" ht="12.75">
      <c r="A226" s="35" t="s">
        <v>55</v>
      </c>
      <c r="E226" s="40" t="s">
        <v>5</v>
      </c>
    </row>
    <row r="227" spans="1:5" ht="114.75">
      <c r="A227" t="s">
        <v>56</v>
      </c>
      <c r="E227" s="39" t="s">
        <v>601</v>
      </c>
    </row>
    <row r="228" spans="1:16" ht="25.5">
      <c r="A228" t="s">
        <v>49</v>
      </c>
      <c s="34" t="s">
        <v>726</v>
      </c>
      <c s="34" t="s">
        <v>727</v>
      </c>
      <c s="35" t="s">
        <v>5</v>
      </c>
      <c s="6" t="s">
        <v>728</v>
      </c>
      <c s="36" t="s">
        <v>97</v>
      </c>
      <c s="37">
        <v>8</v>
      </c>
      <c s="36">
        <v>0</v>
      </c>
      <c s="36">
        <f>ROUND(G228*H228,6)</f>
      </c>
      <c r="L228" s="38">
        <v>0</v>
      </c>
      <c s="32">
        <f>ROUND(ROUND(L228,2)*ROUND(G228,3),2)</f>
      </c>
      <c s="36" t="s">
        <v>196</v>
      </c>
      <c>
        <f>(M228*21)/100</f>
      </c>
      <c t="s">
        <v>27</v>
      </c>
    </row>
    <row r="229" spans="1:5" ht="12.75">
      <c r="A229" s="35" t="s">
        <v>54</v>
      </c>
      <c r="E229" s="39" t="s">
        <v>5</v>
      </c>
    </row>
    <row r="230" spans="1:5" ht="12.75">
      <c r="A230" s="35" t="s">
        <v>55</v>
      </c>
      <c r="E230" s="40" t="s">
        <v>5</v>
      </c>
    </row>
    <row r="231" spans="1:5" ht="114.75">
      <c r="A231" t="s">
        <v>56</v>
      </c>
      <c r="E231" s="39" t="s">
        <v>601</v>
      </c>
    </row>
    <row r="232" spans="1:13" ht="12.75">
      <c r="A232" t="s">
        <v>46</v>
      </c>
      <c r="C232" s="31" t="s">
        <v>86</v>
      </c>
      <c r="E232" s="33" t="s">
        <v>729</v>
      </c>
      <c r="J232" s="32">
        <f>0</f>
      </c>
      <c s="32">
        <f>0</f>
      </c>
      <c s="32">
        <f>0+L233</f>
      </c>
      <c s="32">
        <f>0+M233</f>
      </c>
    </row>
    <row r="233" spans="1:16" ht="25.5">
      <c r="A233" t="s">
        <v>49</v>
      </c>
      <c s="34" t="s">
        <v>730</v>
      </c>
      <c s="34" t="s">
        <v>731</v>
      </c>
      <c s="35" t="s">
        <v>5</v>
      </c>
      <c s="6" t="s">
        <v>732</v>
      </c>
      <c s="36" t="s">
        <v>97</v>
      </c>
      <c s="37">
        <v>10</v>
      </c>
      <c s="36">
        <v>0</v>
      </c>
      <c s="36">
        <f>ROUND(G233*H233,6)</f>
      </c>
      <c r="L233" s="38">
        <v>0</v>
      </c>
      <c s="32">
        <f>ROUND(ROUND(L233,2)*ROUND(G233,3),2)</f>
      </c>
      <c s="36" t="s">
        <v>196</v>
      </c>
      <c>
        <f>(M233*21)/100</f>
      </c>
      <c t="s">
        <v>27</v>
      </c>
    </row>
    <row r="234" spans="1:5" ht="12.75">
      <c r="A234" s="35" t="s">
        <v>54</v>
      </c>
      <c r="E234" s="39" t="s">
        <v>5</v>
      </c>
    </row>
    <row r="235" spans="1:5" ht="12.75">
      <c r="A235" s="35" t="s">
        <v>55</v>
      </c>
      <c r="E235" s="40" t="s">
        <v>5</v>
      </c>
    </row>
    <row r="236" spans="1:5" ht="127.5">
      <c r="A236" t="s">
        <v>56</v>
      </c>
      <c r="E236" s="39" t="s">
        <v>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0.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6697</v>
      </c>
      <c s="41">
        <f>Rekapitulace!C140</f>
      </c>
      <c s="20" t="s">
        <v>0</v>
      </c>
      <c t="s">
        <v>23</v>
      </c>
      <c t="s">
        <v>27</v>
      </c>
    </row>
    <row r="4" spans="1:16" ht="32" customHeight="1">
      <c r="A4" s="24" t="s">
        <v>20</v>
      </c>
      <c s="25" t="s">
        <v>28</v>
      </c>
      <c s="27" t="s">
        <v>6697</v>
      </c>
      <c r="E4" s="26" t="s">
        <v>2138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6699</v>
      </c>
      <c r="E8" s="30" t="s">
        <v>3913</v>
      </c>
      <c r="J8" s="29">
        <f>0+J9</f>
      </c>
      <c s="29">
        <f>0+K9</f>
      </c>
      <c s="29">
        <f>0+L9</f>
      </c>
      <c s="29">
        <f>0+M9</f>
      </c>
    </row>
    <row r="9" spans="1:13" ht="12.75">
      <c r="A9" t="s">
        <v>46</v>
      </c>
      <c r="C9" s="31" t="s">
        <v>288</v>
      </c>
      <c r="E9" s="33" t="s">
        <v>507</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47</v>
      </c>
      <c s="34" t="s">
        <v>1479</v>
      </c>
      <c s="35" t="s">
        <v>292</v>
      </c>
      <c s="6" t="s">
        <v>4576</v>
      </c>
      <c s="36" t="s">
        <v>294</v>
      </c>
      <c s="37">
        <v>160161.289</v>
      </c>
      <c s="36">
        <v>0</v>
      </c>
      <c s="36">
        <f>ROUND(G10*H10,6)</f>
      </c>
      <c r="L10" s="38">
        <v>0</v>
      </c>
      <c s="32">
        <f>ROUND(ROUND(L10,2)*ROUND(G10,3),2)</f>
      </c>
      <c s="36" t="s">
        <v>196</v>
      </c>
      <c>
        <f>(M10*21)/100</f>
      </c>
      <c t="s">
        <v>27</v>
      </c>
    </row>
    <row r="11" spans="1:5" ht="12.75">
      <c r="A11" s="35" t="s">
        <v>54</v>
      </c>
      <c r="E11" s="39" t="s">
        <v>295</v>
      </c>
    </row>
    <row r="12" spans="1:5" ht="12.75">
      <c r="A12" s="35" t="s">
        <v>55</v>
      </c>
      <c r="E12" s="40" t="s">
        <v>5</v>
      </c>
    </row>
    <row r="13" spans="1:5" ht="165.75">
      <c r="A13" t="s">
        <v>56</v>
      </c>
      <c r="E13" s="39" t="s">
        <v>3130</v>
      </c>
    </row>
    <row r="14" spans="1:16" ht="25.5">
      <c r="A14" t="s">
        <v>49</v>
      </c>
      <c s="34" t="s">
        <v>27</v>
      </c>
      <c s="34" t="s">
        <v>508</v>
      </c>
      <c s="35" t="s">
        <v>292</v>
      </c>
      <c s="6" t="s">
        <v>6700</v>
      </c>
      <c s="36" t="s">
        <v>294</v>
      </c>
      <c s="37">
        <v>2972.41</v>
      </c>
      <c s="36">
        <v>0</v>
      </c>
      <c s="36">
        <f>ROUND(G14*H14,6)</f>
      </c>
      <c r="L14" s="38">
        <v>0</v>
      </c>
      <c s="32">
        <f>ROUND(ROUND(L14,2)*ROUND(G14,3),2)</f>
      </c>
      <c s="36" t="s">
        <v>196</v>
      </c>
      <c>
        <f>(M14*21)/100</f>
      </c>
      <c t="s">
        <v>27</v>
      </c>
    </row>
    <row r="15" spans="1:5" ht="12.75">
      <c r="A15" s="35" t="s">
        <v>54</v>
      </c>
      <c r="E15" s="39" t="s">
        <v>295</v>
      </c>
    </row>
    <row r="16" spans="1:5" ht="12.75">
      <c r="A16" s="35" t="s">
        <v>55</v>
      </c>
      <c r="E16" s="40" t="s">
        <v>5</v>
      </c>
    </row>
    <row r="17" spans="1:5" ht="165.75">
      <c r="A17" t="s">
        <v>56</v>
      </c>
      <c r="E17" s="39" t="s">
        <v>3130</v>
      </c>
    </row>
    <row r="18" spans="1:16" ht="25.5">
      <c r="A18" t="s">
        <v>49</v>
      </c>
      <c s="34" t="s">
        <v>26</v>
      </c>
      <c s="34" t="s">
        <v>291</v>
      </c>
      <c s="35" t="s">
        <v>292</v>
      </c>
      <c s="6" t="s">
        <v>6701</v>
      </c>
      <c s="36" t="s">
        <v>294</v>
      </c>
      <c s="37">
        <v>7655.041</v>
      </c>
      <c s="36">
        <v>0</v>
      </c>
      <c s="36">
        <f>ROUND(G18*H18,6)</f>
      </c>
      <c r="L18" s="38">
        <v>0</v>
      </c>
      <c s="32">
        <f>ROUND(ROUND(L18,2)*ROUND(G18,3),2)</f>
      </c>
      <c s="36" t="s">
        <v>196</v>
      </c>
      <c>
        <f>(M18*21)/100</f>
      </c>
      <c t="s">
        <v>27</v>
      </c>
    </row>
    <row r="19" spans="1:5" ht="12.75">
      <c r="A19" s="35" t="s">
        <v>54</v>
      </c>
      <c r="E19" s="39" t="s">
        <v>295</v>
      </c>
    </row>
    <row r="20" spans="1:5" ht="12.75">
      <c r="A20" s="35" t="s">
        <v>55</v>
      </c>
      <c r="E20" s="40" t="s">
        <v>5</v>
      </c>
    </row>
    <row r="21" spans="1:5" ht="165.75">
      <c r="A21" t="s">
        <v>56</v>
      </c>
      <c r="E21" s="39" t="s">
        <v>3130</v>
      </c>
    </row>
    <row r="22" spans="1:16" ht="25.5">
      <c r="A22" t="s">
        <v>49</v>
      </c>
      <c s="34" t="s">
        <v>67</v>
      </c>
      <c s="34" t="s">
        <v>510</v>
      </c>
      <c s="35" t="s">
        <v>292</v>
      </c>
      <c s="6" t="s">
        <v>6702</v>
      </c>
      <c s="36" t="s">
        <v>294</v>
      </c>
      <c s="37">
        <v>783.747</v>
      </c>
      <c s="36">
        <v>0</v>
      </c>
      <c s="36">
        <f>ROUND(G22*H22,6)</f>
      </c>
      <c r="L22" s="38">
        <v>0</v>
      </c>
      <c s="32">
        <f>ROUND(ROUND(L22,2)*ROUND(G22,3),2)</f>
      </c>
      <c s="36" t="s">
        <v>196</v>
      </c>
      <c>
        <f>(M22*21)/100</f>
      </c>
      <c t="s">
        <v>27</v>
      </c>
    </row>
    <row r="23" spans="1:5" ht="12.75">
      <c r="A23" s="35" t="s">
        <v>54</v>
      </c>
      <c r="E23" s="39" t="s">
        <v>295</v>
      </c>
    </row>
    <row r="24" spans="1:5" ht="12.75">
      <c r="A24" s="35" t="s">
        <v>55</v>
      </c>
      <c r="E24" s="40" t="s">
        <v>5</v>
      </c>
    </row>
    <row r="25" spans="1:5" ht="165.75">
      <c r="A25" t="s">
        <v>56</v>
      </c>
      <c r="E25" s="39" t="s">
        <v>3130</v>
      </c>
    </row>
    <row r="26" spans="1:16" ht="38.25">
      <c r="A26" t="s">
        <v>49</v>
      </c>
      <c s="34" t="s">
        <v>72</v>
      </c>
      <c s="34" t="s">
        <v>5623</v>
      </c>
      <c s="35" t="s">
        <v>292</v>
      </c>
      <c s="6" t="s">
        <v>6703</v>
      </c>
      <c s="36" t="s">
        <v>294</v>
      </c>
      <c s="37">
        <v>10.481</v>
      </c>
      <c s="36">
        <v>0</v>
      </c>
      <c s="36">
        <f>ROUND(G26*H26,6)</f>
      </c>
      <c r="L26" s="38">
        <v>0</v>
      </c>
      <c s="32">
        <f>ROUND(ROUND(L26,2)*ROUND(G26,3),2)</f>
      </c>
      <c s="36" t="s">
        <v>196</v>
      </c>
      <c>
        <f>(M26*21)/100</f>
      </c>
      <c t="s">
        <v>27</v>
      </c>
    </row>
    <row r="27" spans="1:5" ht="12.75">
      <c r="A27" s="35" t="s">
        <v>54</v>
      </c>
      <c r="E27" s="39" t="s">
        <v>295</v>
      </c>
    </row>
    <row r="28" spans="1:5" ht="12.75">
      <c r="A28" s="35" t="s">
        <v>55</v>
      </c>
      <c r="E28" s="40" t="s">
        <v>5</v>
      </c>
    </row>
    <row r="29" spans="1:5" ht="165.75">
      <c r="A29" t="s">
        <v>56</v>
      </c>
      <c r="E29" s="39" t="s">
        <v>3130</v>
      </c>
    </row>
    <row r="30" spans="1:16" ht="25.5">
      <c r="A30" t="s">
        <v>49</v>
      </c>
      <c s="34" t="s">
        <v>77</v>
      </c>
      <c s="34" t="s">
        <v>3932</v>
      </c>
      <c s="35" t="s">
        <v>292</v>
      </c>
      <c s="6" t="s">
        <v>6704</v>
      </c>
      <c s="36" t="s">
        <v>294</v>
      </c>
      <c s="37">
        <v>5659.529</v>
      </c>
      <c s="36">
        <v>0</v>
      </c>
      <c s="36">
        <f>ROUND(G30*H30,6)</f>
      </c>
      <c r="L30" s="38">
        <v>0</v>
      </c>
      <c s="32">
        <f>ROUND(ROUND(L30,2)*ROUND(G30,3),2)</f>
      </c>
      <c s="36" t="s">
        <v>196</v>
      </c>
      <c>
        <f>(M30*21)/100</f>
      </c>
      <c t="s">
        <v>27</v>
      </c>
    </row>
    <row r="31" spans="1:5" ht="12.75">
      <c r="A31" s="35" t="s">
        <v>54</v>
      </c>
      <c r="E31" s="39" t="s">
        <v>295</v>
      </c>
    </row>
    <row r="32" spans="1:5" ht="12.75">
      <c r="A32" s="35" t="s">
        <v>55</v>
      </c>
      <c r="E32" s="40" t="s">
        <v>5</v>
      </c>
    </row>
    <row r="33" spans="1:5" ht="165.75">
      <c r="A33" t="s">
        <v>56</v>
      </c>
      <c r="E33" s="39" t="s">
        <v>3130</v>
      </c>
    </row>
    <row r="34" spans="1:16" ht="25.5">
      <c r="A34" t="s">
        <v>49</v>
      </c>
      <c s="34" t="s">
        <v>65</v>
      </c>
      <c s="34" t="s">
        <v>298</v>
      </c>
      <c s="35" t="s">
        <v>292</v>
      </c>
      <c s="6" t="s">
        <v>3133</v>
      </c>
      <c s="36" t="s">
        <v>294</v>
      </c>
      <c s="37">
        <v>12386.59</v>
      </c>
      <c s="36">
        <v>0</v>
      </c>
      <c s="36">
        <f>ROUND(G34*H34,6)</f>
      </c>
      <c r="L34" s="38">
        <v>0</v>
      </c>
      <c s="32">
        <f>ROUND(ROUND(L34,2)*ROUND(G34,3),2)</f>
      </c>
      <c s="36" t="s">
        <v>196</v>
      </c>
      <c>
        <f>(M34*21)/100</f>
      </c>
      <c t="s">
        <v>27</v>
      </c>
    </row>
    <row r="35" spans="1:5" ht="12.75">
      <c r="A35" s="35" t="s">
        <v>54</v>
      </c>
      <c r="E35" s="39" t="s">
        <v>295</v>
      </c>
    </row>
    <row r="36" spans="1:5" ht="12.75">
      <c r="A36" s="35" t="s">
        <v>55</v>
      </c>
      <c r="E36" s="40" t="s">
        <v>5</v>
      </c>
    </row>
    <row r="37" spans="1:5" ht="165.75">
      <c r="A37" t="s">
        <v>56</v>
      </c>
      <c r="E37" s="39" t="s">
        <v>3130</v>
      </c>
    </row>
    <row r="38" spans="1:16" ht="25.5">
      <c r="A38" t="s">
        <v>49</v>
      </c>
      <c s="34" t="s">
        <v>82</v>
      </c>
      <c s="34" t="s">
        <v>1693</v>
      </c>
      <c s="35" t="s">
        <v>292</v>
      </c>
      <c s="6" t="s">
        <v>6705</v>
      </c>
      <c s="36" t="s">
        <v>294</v>
      </c>
      <c s="37">
        <v>8028.023</v>
      </c>
      <c s="36">
        <v>0</v>
      </c>
      <c s="36">
        <f>ROUND(G38*H38,6)</f>
      </c>
      <c r="L38" s="38">
        <v>0</v>
      </c>
      <c s="32">
        <f>ROUND(ROUND(L38,2)*ROUND(G38,3),2)</f>
      </c>
      <c s="36" t="s">
        <v>196</v>
      </c>
      <c>
        <f>(M38*21)/100</f>
      </c>
      <c t="s">
        <v>27</v>
      </c>
    </row>
    <row r="39" spans="1:5" ht="12.75">
      <c r="A39" s="35" t="s">
        <v>54</v>
      </c>
      <c r="E39" s="39" t="s">
        <v>295</v>
      </c>
    </row>
    <row r="40" spans="1:5" ht="12.75">
      <c r="A40" s="35" t="s">
        <v>55</v>
      </c>
      <c r="E40" s="40" t="s">
        <v>5</v>
      </c>
    </row>
    <row r="41" spans="1:5" ht="165.75">
      <c r="A41" t="s">
        <v>56</v>
      </c>
      <c r="E41" s="39" t="s">
        <v>3130</v>
      </c>
    </row>
    <row r="42" spans="1:16" ht="25.5">
      <c r="A42" t="s">
        <v>49</v>
      </c>
      <c s="34" t="s">
        <v>86</v>
      </c>
      <c s="34" t="s">
        <v>4021</v>
      </c>
      <c s="35" t="s">
        <v>292</v>
      </c>
      <c s="6" t="s">
        <v>6706</v>
      </c>
      <c s="36" t="s">
        <v>294</v>
      </c>
      <c s="37">
        <v>850.3</v>
      </c>
      <c s="36">
        <v>0</v>
      </c>
      <c s="36">
        <f>ROUND(G42*H42,6)</f>
      </c>
      <c r="L42" s="38">
        <v>0</v>
      </c>
      <c s="32">
        <f>ROUND(ROUND(L42,2)*ROUND(G42,3),2)</f>
      </c>
      <c s="36" t="s">
        <v>196</v>
      </c>
      <c>
        <f>(M42*21)/100</f>
      </c>
      <c t="s">
        <v>27</v>
      </c>
    </row>
    <row r="43" spans="1:5" ht="12.75">
      <c r="A43" s="35" t="s">
        <v>54</v>
      </c>
      <c r="E43" s="39" t="s">
        <v>295</v>
      </c>
    </row>
    <row r="44" spans="1:5" ht="12.75">
      <c r="A44" s="35" t="s">
        <v>55</v>
      </c>
      <c r="E44" s="40" t="s">
        <v>5</v>
      </c>
    </row>
    <row r="45" spans="1:5" ht="165.75">
      <c r="A45" t="s">
        <v>56</v>
      </c>
      <c r="E45" s="39" t="s">
        <v>3680</v>
      </c>
    </row>
    <row r="46" spans="1:16" ht="25.5">
      <c r="A46" t="s">
        <v>49</v>
      </c>
      <c s="34" t="s">
        <v>90</v>
      </c>
      <c s="34" t="s">
        <v>5728</v>
      </c>
      <c s="35" t="s">
        <v>292</v>
      </c>
      <c s="6" t="s">
        <v>6707</v>
      </c>
      <c s="36" t="s">
        <v>294</v>
      </c>
      <c s="37">
        <v>2</v>
      </c>
      <c s="36">
        <v>0</v>
      </c>
      <c s="36">
        <f>ROUND(G46*H46,6)</f>
      </c>
      <c r="L46" s="38">
        <v>0</v>
      </c>
      <c s="32">
        <f>ROUND(ROUND(L46,2)*ROUND(G46,3),2)</f>
      </c>
      <c s="36" t="s">
        <v>196</v>
      </c>
      <c>
        <f>(M46*21)/100</f>
      </c>
      <c t="s">
        <v>27</v>
      </c>
    </row>
    <row r="47" spans="1:5" ht="12.75">
      <c r="A47" s="35" t="s">
        <v>54</v>
      </c>
      <c r="E47" s="39" t="s">
        <v>295</v>
      </c>
    </row>
    <row r="48" spans="1:5" ht="12.75">
      <c r="A48" s="35" t="s">
        <v>55</v>
      </c>
      <c r="E48" s="40" t="s">
        <v>5</v>
      </c>
    </row>
    <row r="49" spans="1:5" ht="165.75">
      <c r="A49" t="s">
        <v>56</v>
      </c>
      <c r="E49" s="39" t="s">
        <v>3130</v>
      </c>
    </row>
    <row r="50" spans="1:16" ht="25.5">
      <c r="A50" t="s">
        <v>49</v>
      </c>
      <c s="34" t="s">
        <v>94</v>
      </c>
      <c s="34" t="s">
        <v>1695</v>
      </c>
      <c s="35" t="s">
        <v>292</v>
      </c>
      <c s="6" t="s">
        <v>6708</v>
      </c>
      <c s="36" t="s">
        <v>294</v>
      </c>
      <c s="37">
        <v>4214.6</v>
      </c>
      <c s="36">
        <v>0</v>
      </c>
      <c s="36">
        <f>ROUND(G50*H50,6)</f>
      </c>
      <c r="L50" s="38">
        <v>0</v>
      </c>
      <c s="32">
        <f>ROUND(ROUND(L50,2)*ROUND(G50,3),2)</f>
      </c>
      <c s="36" t="s">
        <v>196</v>
      </c>
      <c>
        <f>(M50*21)/100</f>
      </c>
      <c t="s">
        <v>27</v>
      </c>
    </row>
    <row r="51" spans="1:5" ht="12.75">
      <c r="A51" s="35" t="s">
        <v>54</v>
      </c>
      <c r="E51" s="39" t="s">
        <v>295</v>
      </c>
    </row>
    <row r="52" spans="1:5" ht="12.75">
      <c r="A52" s="35" t="s">
        <v>55</v>
      </c>
      <c r="E52" s="40" t="s">
        <v>5</v>
      </c>
    </row>
    <row r="53" spans="1:5" ht="165.75">
      <c r="A53" t="s">
        <v>56</v>
      </c>
      <c r="E53" s="39" t="s">
        <v>3130</v>
      </c>
    </row>
    <row r="54" spans="1:16" ht="25.5">
      <c r="A54" t="s">
        <v>49</v>
      </c>
      <c s="34" t="s">
        <v>99</v>
      </c>
      <c s="34" t="s">
        <v>301</v>
      </c>
      <c s="35" t="s">
        <v>292</v>
      </c>
      <c s="6" t="s">
        <v>6709</v>
      </c>
      <c s="36" t="s">
        <v>294</v>
      </c>
      <c s="37">
        <v>4</v>
      </c>
      <c s="36">
        <v>0</v>
      </c>
      <c s="36">
        <f>ROUND(G54*H54,6)</f>
      </c>
      <c r="L54" s="38">
        <v>0</v>
      </c>
      <c s="32">
        <f>ROUND(ROUND(L54,2)*ROUND(G54,3),2)</f>
      </c>
      <c s="36" t="s">
        <v>196</v>
      </c>
      <c>
        <f>(M54*21)/100</f>
      </c>
      <c t="s">
        <v>27</v>
      </c>
    </row>
    <row r="55" spans="1:5" ht="25.5">
      <c r="A55" s="35" t="s">
        <v>54</v>
      </c>
      <c r="E55" s="39" t="s">
        <v>6710</v>
      </c>
    </row>
    <row r="56" spans="1:5" ht="12.75">
      <c r="A56" s="35" t="s">
        <v>55</v>
      </c>
      <c r="E56" s="40" t="s">
        <v>5</v>
      </c>
    </row>
    <row r="57" spans="1:5" ht="165.75">
      <c r="A57" t="s">
        <v>56</v>
      </c>
      <c r="E57" s="39" t="s">
        <v>3130</v>
      </c>
    </row>
    <row r="58" spans="1:16" ht="25.5">
      <c r="A58" t="s">
        <v>49</v>
      </c>
      <c s="34" t="s">
        <v>102</v>
      </c>
      <c s="34" t="s">
        <v>1156</v>
      </c>
      <c s="35" t="s">
        <v>292</v>
      </c>
      <c s="6" t="s">
        <v>6711</v>
      </c>
      <c s="36" t="s">
        <v>294</v>
      </c>
      <c s="37">
        <v>50.351</v>
      </c>
      <c s="36">
        <v>0</v>
      </c>
      <c s="36">
        <f>ROUND(G58*H58,6)</f>
      </c>
      <c r="L58" s="38">
        <v>0</v>
      </c>
      <c s="32">
        <f>ROUND(ROUND(L58,2)*ROUND(G58,3),2)</f>
      </c>
      <c s="36" t="s">
        <v>196</v>
      </c>
      <c>
        <f>(M58*21)/100</f>
      </c>
      <c t="s">
        <v>27</v>
      </c>
    </row>
    <row r="59" spans="1:5" ht="12.75">
      <c r="A59" s="35" t="s">
        <v>54</v>
      </c>
      <c r="E59" s="39" t="s">
        <v>295</v>
      </c>
    </row>
    <row r="60" spans="1:5" ht="12.75">
      <c r="A60" s="35" t="s">
        <v>55</v>
      </c>
      <c r="E60" s="40" t="s">
        <v>5</v>
      </c>
    </row>
    <row r="61" spans="1:5" ht="165.75">
      <c r="A61" t="s">
        <v>56</v>
      </c>
      <c r="E61" s="39" t="s">
        <v>3130</v>
      </c>
    </row>
    <row r="62" spans="1:16" ht="38.25">
      <c r="A62" t="s">
        <v>49</v>
      </c>
      <c s="34" t="s">
        <v>106</v>
      </c>
      <c s="34" t="s">
        <v>1482</v>
      </c>
      <c s="35" t="s">
        <v>292</v>
      </c>
      <c s="6" t="s">
        <v>6712</v>
      </c>
      <c s="36" t="s">
        <v>294</v>
      </c>
      <c s="37">
        <v>7.994</v>
      </c>
      <c s="36">
        <v>0</v>
      </c>
      <c s="36">
        <f>ROUND(G62*H62,6)</f>
      </c>
      <c r="L62" s="38">
        <v>0</v>
      </c>
      <c s="32">
        <f>ROUND(ROUND(L62,2)*ROUND(G62,3),2)</f>
      </c>
      <c s="36" t="s">
        <v>196</v>
      </c>
      <c>
        <f>(M62*21)/100</f>
      </c>
      <c t="s">
        <v>27</v>
      </c>
    </row>
    <row r="63" spans="1:5" ht="12.75">
      <c r="A63" s="35" t="s">
        <v>54</v>
      </c>
      <c r="E63" s="39" t="s">
        <v>295</v>
      </c>
    </row>
    <row r="64" spans="1:5" ht="12.75">
      <c r="A64" s="35" t="s">
        <v>55</v>
      </c>
      <c r="E64" s="40" t="s">
        <v>5</v>
      </c>
    </row>
    <row r="65" spans="1:5" ht="165.75">
      <c r="A65" t="s">
        <v>56</v>
      </c>
      <c r="E65" s="39" t="s">
        <v>3130</v>
      </c>
    </row>
    <row r="66" spans="1:16" ht="25.5">
      <c r="A66" t="s">
        <v>49</v>
      </c>
      <c s="34" t="s">
        <v>110</v>
      </c>
      <c s="34" t="s">
        <v>1697</v>
      </c>
      <c s="35" t="s">
        <v>292</v>
      </c>
      <c s="6" t="s">
        <v>6713</v>
      </c>
      <c s="36" t="s">
        <v>294</v>
      </c>
      <c s="37">
        <v>6.334</v>
      </c>
      <c s="36">
        <v>0</v>
      </c>
      <c s="36">
        <f>ROUND(G66*H66,6)</f>
      </c>
      <c r="L66" s="38">
        <v>0</v>
      </c>
      <c s="32">
        <f>ROUND(ROUND(L66,2)*ROUND(G66,3),2)</f>
      </c>
      <c s="36" t="s">
        <v>196</v>
      </c>
      <c>
        <f>(M66*21)/100</f>
      </c>
      <c t="s">
        <v>27</v>
      </c>
    </row>
    <row r="67" spans="1:5" ht="12.75">
      <c r="A67" s="35" t="s">
        <v>54</v>
      </c>
      <c r="E67" s="39" t="s">
        <v>295</v>
      </c>
    </row>
    <row r="68" spans="1:5" ht="12.75">
      <c r="A68" s="35" t="s">
        <v>55</v>
      </c>
      <c r="E68" s="40" t="s">
        <v>5</v>
      </c>
    </row>
    <row r="69" spans="1:5" ht="165.75">
      <c r="A69" t="s">
        <v>56</v>
      </c>
      <c r="E69" s="39" t="s">
        <v>3130</v>
      </c>
    </row>
    <row r="70" spans="1:16" ht="25.5">
      <c r="A70" t="s">
        <v>49</v>
      </c>
      <c s="34" t="s">
        <v>114</v>
      </c>
      <c s="34" t="s">
        <v>6065</v>
      </c>
      <c s="35" t="s">
        <v>292</v>
      </c>
      <c s="6" t="s">
        <v>6714</v>
      </c>
      <c s="36" t="s">
        <v>294</v>
      </c>
      <c s="37">
        <v>9.5</v>
      </c>
      <c s="36">
        <v>0</v>
      </c>
      <c s="36">
        <f>ROUND(G70*H70,6)</f>
      </c>
      <c r="L70" s="38">
        <v>0</v>
      </c>
      <c s="32">
        <f>ROUND(ROUND(L70,2)*ROUND(G70,3),2)</f>
      </c>
      <c s="36" t="s">
        <v>196</v>
      </c>
      <c>
        <f>(M70*21)/100</f>
      </c>
      <c t="s">
        <v>27</v>
      </c>
    </row>
    <row r="71" spans="1:5" ht="12.75">
      <c r="A71" s="35" t="s">
        <v>54</v>
      </c>
      <c r="E71" s="39" t="s">
        <v>295</v>
      </c>
    </row>
    <row r="72" spans="1:5" ht="12.75">
      <c r="A72" s="35" t="s">
        <v>55</v>
      </c>
      <c r="E72" s="40" t="s">
        <v>5</v>
      </c>
    </row>
    <row r="73" spans="1:5" ht="165.75">
      <c r="A73" t="s">
        <v>56</v>
      </c>
      <c r="E73" s="39" t="s">
        <v>3130</v>
      </c>
    </row>
    <row r="74" spans="1:16" ht="38.25">
      <c r="A74" t="s">
        <v>49</v>
      </c>
      <c s="34" t="s">
        <v>118</v>
      </c>
      <c s="34" t="s">
        <v>512</v>
      </c>
      <c s="35" t="s">
        <v>292</v>
      </c>
      <c s="6" t="s">
        <v>6715</v>
      </c>
      <c s="36" t="s">
        <v>294</v>
      </c>
      <c s="37">
        <v>4.5</v>
      </c>
      <c s="36">
        <v>0</v>
      </c>
      <c s="36">
        <f>ROUND(G74*H74,6)</f>
      </c>
      <c r="L74" s="38">
        <v>0</v>
      </c>
      <c s="32">
        <f>ROUND(ROUND(L74,2)*ROUND(G74,3),2)</f>
      </c>
      <c s="36" t="s">
        <v>196</v>
      </c>
      <c>
        <f>(M74*21)/100</f>
      </c>
      <c t="s">
        <v>27</v>
      </c>
    </row>
    <row r="75" spans="1:5" ht="25.5">
      <c r="A75" s="35" t="s">
        <v>54</v>
      </c>
      <c r="E75" s="39" t="s">
        <v>6710</v>
      </c>
    </row>
    <row r="76" spans="1:5" ht="12.75">
      <c r="A76" s="35" t="s">
        <v>55</v>
      </c>
      <c r="E76" s="40" t="s">
        <v>5</v>
      </c>
    </row>
    <row r="77" spans="1:5" ht="165.75">
      <c r="A77" t="s">
        <v>56</v>
      </c>
      <c r="E77" s="39" t="s">
        <v>3130</v>
      </c>
    </row>
    <row r="78" spans="1:16" ht="38.25">
      <c r="A78" t="s">
        <v>49</v>
      </c>
      <c s="34" t="s">
        <v>122</v>
      </c>
      <c s="34" t="s">
        <v>305</v>
      </c>
      <c s="35" t="s">
        <v>292</v>
      </c>
      <c s="6" t="s">
        <v>6716</v>
      </c>
      <c s="36" t="s">
        <v>294</v>
      </c>
      <c s="37">
        <v>4015.012</v>
      </c>
      <c s="36">
        <v>0</v>
      </c>
      <c s="36">
        <f>ROUND(G78*H78,6)</f>
      </c>
      <c r="L78" s="38">
        <v>0</v>
      </c>
      <c s="32">
        <f>ROUND(ROUND(L78,2)*ROUND(G78,3),2)</f>
      </c>
      <c s="36" t="s">
        <v>196</v>
      </c>
      <c>
        <f>(M78*21)/100</f>
      </c>
      <c t="s">
        <v>27</v>
      </c>
    </row>
    <row r="79" spans="1:5" ht="51">
      <c r="A79" s="35" t="s">
        <v>54</v>
      </c>
      <c r="E79" s="39" t="s">
        <v>6717</v>
      </c>
    </row>
    <row r="80" spans="1:5" ht="12.75">
      <c r="A80" s="35" t="s">
        <v>55</v>
      </c>
      <c r="E80" s="40" t="s">
        <v>5</v>
      </c>
    </row>
    <row r="81" spans="1:5" ht="165.75">
      <c r="A81" t="s">
        <v>56</v>
      </c>
      <c r="E81" s="39" t="s">
        <v>3130</v>
      </c>
    </row>
    <row r="82" spans="1:16" ht="38.25">
      <c r="A82" t="s">
        <v>49</v>
      </c>
      <c s="34" t="s">
        <v>126</v>
      </c>
      <c s="34" t="s">
        <v>1699</v>
      </c>
      <c s="35" t="s">
        <v>292</v>
      </c>
      <c s="6" t="s">
        <v>6718</v>
      </c>
      <c s="36" t="s">
        <v>294</v>
      </c>
      <c s="37">
        <v>4014.012</v>
      </c>
      <c s="36">
        <v>0</v>
      </c>
      <c s="36">
        <f>ROUND(G82*H82,6)</f>
      </c>
      <c r="L82" s="38">
        <v>0</v>
      </c>
      <c s="32">
        <f>ROUND(ROUND(L82,2)*ROUND(G82,3),2)</f>
      </c>
      <c s="36" t="s">
        <v>196</v>
      </c>
      <c>
        <f>(M82*21)/100</f>
      </c>
      <c t="s">
        <v>27</v>
      </c>
    </row>
    <row r="83" spans="1:5" ht="38.25">
      <c r="A83" s="35" t="s">
        <v>54</v>
      </c>
      <c r="E83" s="39" t="s">
        <v>6719</v>
      </c>
    </row>
    <row r="84" spans="1:5" ht="12.75">
      <c r="A84" s="35" t="s">
        <v>55</v>
      </c>
      <c r="E84" s="40" t="s">
        <v>5</v>
      </c>
    </row>
    <row r="85" spans="1:5" ht="165.75">
      <c r="A85" t="s">
        <v>56</v>
      </c>
      <c r="E85" s="39" t="s">
        <v>3130</v>
      </c>
    </row>
    <row r="86" spans="1:16" ht="38.25">
      <c r="A86" t="s">
        <v>49</v>
      </c>
      <c s="34" t="s">
        <v>130</v>
      </c>
      <c s="34" t="s">
        <v>1964</v>
      </c>
      <c s="35" t="s">
        <v>292</v>
      </c>
      <c s="6" t="s">
        <v>6720</v>
      </c>
      <c s="36" t="s">
        <v>294</v>
      </c>
      <c s="37">
        <v>4010.08</v>
      </c>
      <c s="36">
        <v>0</v>
      </c>
      <c s="36">
        <f>ROUND(G86*H86,6)</f>
      </c>
      <c r="L86" s="38">
        <v>0</v>
      </c>
      <c s="32">
        <f>ROUND(ROUND(L86,2)*ROUND(G86,3),2)</f>
      </c>
      <c s="36" t="s">
        <v>196</v>
      </c>
      <c>
        <f>(M86*21)/100</f>
      </c>
      <c t="s">
        <v>27</v>
      </c>
    </row>
    <row r="87" spans="1:5" ht="38.25">
      <c r="A87" s="35" t="s">
        <v>54</v>
      </c>
      <c r="E87" s="39" t="s">
        <v>6719</v>
      </c>
    </row>
    <row r="88" spans="1:5" ht="12.75">
      <c r="A88" s="35" t="s">
        <v>55</v>
      </c>
      <c r="E88" s="40" t="s">
        <v>5</v>
      </c>
    </row>
    <row r="89" spans="1:5" ht="165.75">
      <c r="A89" t="s">
        <v>56</v>
      </c>
      <c r="E89" s="39" t="s">
        <v>3130</v>
      </c>
    </row>
    <row r="90" spans="1:16" ht="38.25">
      <c r="A90" t="s">
        <v>49</v>
      </c>
      <c s="34" t="s">
        <v>134</v>
      </c>
      <c s="34" t="s">
        <v>1967</v>
      </c>
      <c s="35" t="s">
        <v>292</v>
      </c>
      <c s="6" t="s">
        <v>6721</v>
      </c>
      <c s="36" t="s">
        <v>294</v>
      </c>
      <c s="37">
        <v>4010.08</v>
      </c>
      <c s="36">
        <v>0</v>
      </c>
      <c s="36">
        <f>ROUND(G90*H90,6)</f>
      </c>
      <c r="L90" s="38">
        <v>0</v>
      </c>
      <c s="32">
        <f>ROUND(ROUND(L90,2)*ROUND(G90,3),2)</f>
      </c>
      <c s="36" t="s">
        <v>196</v>
      </c>
      <c>
        <f>(M90*21)/100</f>
      </c>
      <c t="s">
        <v>27</v>
      </c>
    </row>
    <row r="91" spans="1:5" ht="51">
      <c r="A91" s="35" t="s">
        <v>54</v>
      </c>
      <c r="E91" s="39" t="s">
        <v>6717</v>
      </c>
    </row>
    <row r="92" spans="1:5" ht="12.75">
      <c r="A92" s="35" t="s">
        <v>55</v>
      </c>
      <c r="E92" s="40" t="s">
        <v>5</v>
      </c>
    </row>
    <row r="93" spans="1:5" ht="165.75">
      <c r="A93" t="s">
        <v>56</v>
      </c>
      <c r="E93" s="39" t="s">
        <v>3130</v>
      </c>
    </row>
    <row r="94" spans="1:16" ht="38.25">
      <c r="A94" t="s">
        <v>49</v>
      </c>
      <c s="34" t="s">
        <v>138</v>
      </c>
      <c s="34" t="s">
        <v>2789</v>
      </c>
      <c s="35" t="s">
        <v>292</v>
      </c>
      <c s="6" t="s">
        <v>6722</v>
      </c>
      <c s="36" t="s">
        <v>294</v>
      </c>
      <c s="37">
        <v>661.576</v>
      </c>
      <c s="36">
        <v>0</v>
      </c>
      <c s="36">
        <f>ROUND(G94*H94,6)</f>
      </c>
      <c r="L94" s="38">
        <v>0</v>
      </c>
      <c s="32">
        <f>ROUND(ROUND(L94,2)*ROUND(G94,3),2)</f>
      </c>
      <c s="36" t="s">
        <v>196</v>
      </c>
      <c>
        <f>(M94*21)/100</f>
      </c>
      <c t="s">
        <v>27</v>
      </c>
    </row>
    <row r="95" spans="1:5" ht="12.75">
      <c r="A95" s="35" t="s">
        <v>54</v>
      </c>
      <c r="E95" s="39" t="s">
        <v>5</v>
      </c>
    </row>
    <row r="96" spans="1:5" ht="12.75">
      <c r="A96" s="35" t="s">
        <v>55</v>
      </c>
      <c r="E96" s="40" t="s">
        <v>5</v>
      </c>
    </row>
    <row r="97" spans="1:5" ht="12.75">
      <c r="A97" t="s">
        <v>56</v>
      </c>
      <c r="E97" s="39" t="s">
        <v>5</v>
      </c>
    </row>
    <row r="98" spans="1:16" ht="25.5">
      <c r="A98" t="s">
        <v>49</v>
      </c>
      <c s="34" t="s">
        <v>142</v>
      </c>
      <c s="34" t="s">
        <v>1538</v>
      </c>
      <c s="35" t="s">
        <v>292</v>
      </c>
      <c s="6" t="s">
        <v>6723</v>
      </c>
      <c s="36" t="s">
        <v>294</v>
      </c>
      <c s="37">
        <v>1393.869</v>
      </c>
      <c s="36">
        <v>0</v>
      </c>
      <c s="36">
        <f>ROUND(G98*H98,6)</f>
      </c>
      <c r="L98" s="38">
        <v>0</v>
      </c>
      <c s="32">
        <f>ROUND(ROUND(L98,2)*ROUND(G98,3),2)</f>
      </c>
      <c s="36" t="s">
        <v>196</v>
      </c>
      <c>
        <f>(M98*21)/100</f>
      </c>
      <c t="s">
        <v>27</v>
      </c>
    </row>
    <row r="99" spans="1:5" ht="25.5">
      <c r="A99" s="35" t="s">
        <v>54</v>
      </c>
      <c r="E99" s="39" t="s">
        <v>4411</v>
      </c>
    </row>
    <row r="100" spans="1:5" ht="12.75">
      <c r="A100" s="35" t="s">
        <v>55</v>
      </c>
      <c r="E100" s="40" t="s">
        <v>5</v>
      </c>
    </row>
    <row r="101" spans="1:5" ht="165.75">
      <c r="A101" t="s">
        <v>56</v>
      </c>
      <c r="E101" s="39" t="s">
        <v>3130</v>
      </c>
    </row>
    <row r="102" spans="1:16" ht="25.5">
      <c r="A102" t="s">
        <v>49</v>
      </c>
      <c s="34" t="s">
        <v>146</v>
      </c>
      <c s="34" t="s">
        <v>514</v>
      </c>
      <c s="35" t="s">
        <v>292</v>
      </c>
      <c s="6" t="s">
        <v>6724</v>
      </c>
      <c s="36" t="s">
        <v>294</v>
      </c>
      <c s="37">
        <v>42.3</v>
      </c>
      <c s="36">
        <v>0</v>
      </c>
      <c s="36">
        <f>ROUND(G102*H102,6)</f>
      </c>
      <c r="L102" s="38">
        <v>0</v>
      </c>
      <c s="32">
        <f>ROUND(ROUND(L102,2)*ROUND(G102,3),2)</f>
      </c>
      <c s="36" t="s">
        <v>196</v>
      </c>
      <c>
        <f>(M102*21)/100</f>
      </c>
      <c t="s">
        <v>27</v>
      </c>
    </row>
    <row r="103" spans="1:5" ht="25.5">
      <c r="A103" s="35" t="s">
        <v>54</v>
      </c>
      <c r="E103" s="39" t="s">
        <v>4411</v>
      </c>
    </row>
    <row r="104" spans="1:5" ht="12.75">
      <c r="A104" s="35" t="s">
        <v>55</v>
      </c>
      <c r="E104" s="40" t="s">
        <v>5</v>
      </c>
    </row>
    <row r="105" spans="1:5" ht="165.75">
      <c r="A105" t="s">
        <v>56</v>
      </c>
      <c r="E105" s="39" t="s">
        <v>3130</v>
      </c>
    </row>
    <row r="106" spans="1:16" ht="25.5">
      <c r="A106" t="s">
        <v>49</v>
      </c>
      <c s="34" t="s">
        <v>150</v>
      </c>
      <c s="34" t="s">
        <v>517</v>
      </c>
      <c s="35" t="s">
        <v>292</v>
      </c>
      <c s="6" t="s">
        <v>6725</v>
      </c>
      <c s="36" t="s">
        <v>294</v>
      </c>
      <c s="37">
        <v>13.995</v>
      </c>
      <c s="36">
        <v>0</v>
      </c>
      <c s="36">
        <f>ROUND(G106*H106,6)</f>
      </c>
      <c r="L106" s="38">
        <v>0</v>
      </c>
      <c s="32">
        <f>ROUND(ROUND(L106,2)*ROUND(G106,3),2)</f>
      </c>
      <c s="36" t="s">
        <v>196</v>
      </c>
      <c>
        <f>(M106*21)/100</f>
      </c>
      <c t="s">
        <v>27</v>
      </c>
    </row>
    <row r="107" spans="1:5" ht="25.5">
      <c r="A107" s="35" t="s">
        <v>54</v>
      </c>
      <c r="E107" s="39" t="s">
        <v>4411</v>
      </c>
    </row>
    <row r="108" spans="1:5" ht="12.75">
      <c r="A108" s="35" t="s">
        <v>55</v>
      </c>
      <c r="E108" s="40" t="s">
        <v>5</v>
      </c>
    </row>
    <row r="109" spans="1:5" ht="165.75">
      <c r="A109" t="s">
        <v>56</v>
      </c>
      <c r="E109" s="39" t="s">
        <v>3130</v>
      </c>
    </row>
    <row r="110" spans="1:16" ht="25.5">
      <c r="A110" t="s">
        <v>49</v>
      </c>
      <c s="34" t="s">
        <v>154</v>
      </c>
      <c s="34" t="s">
        <v>6067</v>
      </c>
      <c s="35" t="s">
        <v>292</v>
      </c>
      <c s="6" t="s">
        <v>6726</v>
      </c>
      <c s="36" t="s">
        <v>294</v>
      </c>
      <c s="37">
        <v>1</v>
      </c>
      <c s="36">
        <v>0</v>
      </c>
      <c s="36">
        <f>ROUND(G110*H110,6)</f>
      </c>
      <c r="L110" s="38">
        <v>0</v>
      </c>
      <c s="32">
        <f>ROUND(ROUND(L110,2)*ROUND(G110,3),2)</f>
      </c>
      <c s="36" t="s">
        <v>196</v>
      </c>
      <c>
        <f>(M110*21)/100</f>
      </c>
      <c t="s">
        <v>27</v>
      </c>
    </row>
    <row r="111" spans="1:5" ht="12.75">
      <c r="A111" s="35" t="s">
        <v>54</v>
      </c>
      <c r="E111" s="39" t="s">
        <v>295</v>
      </c>
    </row>
    <row r="112" spans="1:5" ht="12.75">
      <c r="A112" s="35" t="s">
        <v>55</v>
      </c>
      <c r="E112" s="40" t="s">
        <v>5</v>
      </c>
    </row>
    <row r="113" spans="1:5" ht="165.75">
      <c r="A113" t="s">
        <v>56</v>
      </c>
      <c r="E113" s="39" t="s">
        <v>3130</v>
      </c>
    </row>
    <row r="114" spans="1:16" ht="25.5">
      <c r="A114" t="s">
        <v>49</v>
      </c>
      <c s="34" t="s">
        <v>158</v>
      </c>
      <c s="34" t="s">
        <v>519</v>
      </c>
      <c s="35" t="s">
        <v>292</v>
      </c>
      <c s="6" t="s">
        <v>6727</v>
      </c>
      <c s="36" t="s">
        <v>294</v>
      </c>
      <c s="37">
        <v>0.13</v>
      </c>
      <c s="36">
        <v>0</v>
      </c>
      <c s="36">
        <f>ROUND(G114*H114,6)</f>
      </c>
      <c r="L114" s="38">
        <v>0</v>
      </c>
      <c s="32">
        <f>ROUND(ROUND(L114,2)*ROUND(G114,3),2)</f>
      </c>
      <c s="36" t="s">
        <v>196</v>
      </c>
      <c>
        <f>(M114*21)/100</f>
      </c>
      <c t="s">
        <v>27</v>
      </c>
    </row>
    <row r="115" spans="1:5" ht="12.75">
      <c r="A115" s="35" t="s">
        <v>54</v>
      </c>
      <c r="E115" s="39" t="s">
        <v>295</v>
      </c>
    </row>
    <row r="116" spans="1:5" ht="12.75">
      <c r="A116" s="35" t="s">
        <v>55</v>
      </c>
      <c r="E116" s="40" t="s">
        <v>5</v>
      </c>
    </row>
    <row r="117" spans="1:5" ht="165.75">
      <c r="A117" t="s">
        <v>56</v>
      </c>
      <c r="E117" s="39" t="s">
        <v>3130</v>
      </c>
    </row>
    <row r="118" spans="1:16" ht="25.5">
      <c r="A118" t="s">
        <v>49</v>
      </c>
      <c s="34" t="s">
        <v>162</v>
      </c>
      <c s="34" t="s">
        <v>521</v>
      </c>
      <c s="35" t="s">
        <v>292</v>
      </c>
      <c s="6" t="s">
        <v>6728</v>
      </c>
      <c s="36" t="s">
        <v>294</v>
      </c>
      <c s="37">
        <v>0.23</v>
      </c>
      <c s="36">
        <v>0</v>
      </c>
      <c s="36">
        <f>ROUND(G118*H118,6)</f>
      </c>
      <c r="L118" s="38">
        <v>0</v>
      </c>
      <c s="32">
        <f>ROUND(ROUND(L118,2)*ROUND(G118,3),2)</f>
      </c>
      <c s="36" t="s">
        <v>196</v>
      </c>
      <c>
        <f>(M118*21)/100</f>
      </c>
      <c t="s">
        <v>27</v>
      </c>
    </row>
    <row r="119" spans="1:5" ht="12.75">
      <c r="A119" s="35" t="s">
        <v>54</v>
      </c>
      <c r="E119" s="39" t="s">
        <v>295</v>
      </c>
    </row>
    <row r="120" spans="1:5" ht="12.75">
      <c r="A120" s="35" t="s">
        <v>55</v>
      </c>
      <c r="E120" s="40" t="s">
        <v>5</v>
      </c>
    </row>
    <row r="121" spans="1:5" ht="165.75">
      <c r="A121" t="s">
        <v>56</v>
      </c>
      <c r="E121" s="39" t="s">
        <v>3130</v>
      </c>
    </row>
    <row r="122" spans="1:16" ht="25.5">
      <c r="A122" t="s">
        <v>49</v>
      </c>
      <c s="34" t="s">
        <v>167</v>
      </c>
      <c s="34" t="s">
        <v>2721</v>
      </c>
      <c s="35" t="s">
        <v>292</v>
      </c>
      <c s="6" t="s">
        <v>6729</v>
      </c>
      <c s="36" t="s">
        <v>294</v>
      </c>
      <c s="37">
        <v>7</v>
      </c>
      <c s="36">
        <v>0</v>
      </c>
      <c s="36">
        <f>ROUND(G122*H122,6)</f>
      </c>
      <c r="L122" s="38">
        <v>0</v>
      </c>
      <c s="32">
        <f>ROUND(ROUND(L122,2)*ROUND(G122,3),2)</f>
      </c>
      <c s="36" t="s">
        <v>196</v>
      </c>
      <c>
        <f>(M122*21)/100</f>
      </c>
      <c t="s">
        <v>27</v>
      </c>
    </row>
    <row r="123" spans="1:5" ht="12.75">
      <c r="A123" s="35" t="s">
        <v>54</v>
      </c>
      <c r="E123" s="39" t="s">
        <v>295</v>
      </c>
    </row>
    <row r="124" spans="1:5" ht="12.75">
      <c r="A124" s="35" t="s">
        <v>55</v>
      </c>
      <c r="E124" s="40" t="s">
        <v>6730</v>
      </c>
    </row>
    <row r="125" spans="1:5" ht="165.75">
      <c r="A125" t="s">
        <v>56</v>
      </c>
      <c r="E12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1.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6697</v>
      </c>
      <c s="41">
        <f>Rekapitulace!C140</f>
      </c>
      <c s="20" t="s">
        <v>0</v>
      </c>
      <c t="s">
        <v>23</v>
      </c>
      <c t="s">
        <v>27</v>
      </c>
    </row>
    <row r="4" spans="1:16" ht="32" customHeight="1">
      <c r="A4" s="24" t="s">
        <v>20</v>
      </c>
      <c s="25" t="s">
        <v>28</v>
      </c>
      <c s="27" t="s">
        <v>6697</v>
      </c>
      <c r="E4" s="26" t="s">
        <v>2138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COUNTIFS(L8:L51,"=0",A8:A51,"P")+COUNTIFS(L8:L51,"",A8:A51,"P")+SUM(Q8:Q51)</f>
      </c>
    </row>
    <row r="8" spans="1:13" ht="12.75">
      <c r="A8" t="s">
        <v>44</v>
      </c>
      <c r="C8" s="28" t="s">
        <v>6733</v>
      </c>
      <c r="E8" s="30" t="s">
        <v>6732</v>
      </c>
      <c r="J8" s="29">
        <f>0+J9+J26</f>
      </c>
      <c s="29">
        <f>0+K9+K26</f>
      </c>
      <c s="29">
        <f>0+L9+L26</f>
      </c>
      <c s="29">
        <f>0+M9+M26</f>
      </c>
    </row>
    <row r="9" spans="1:13" ht="12.75">
      <c r="A9" t="s">
        <v>46</v>
      </c>
      <c r="C9" s="31" t="s">
        <v>47</v>
      </c>
      <c r="E9" s="33" t="s">
        <v>6734</v>
      </c>
      <c r="J9" s="32">
        <f>0</f>
      </c>
      <c s="32">
        <f>0</f>
      </c>
      <c s="32">
        <f>0+L10+L14+L18+L22</f>
      </c>
      <c s="32">
        <f>0+M10+M14+M18+M22</f>
      </c>
    </row>
    <row r="10" spans="1:16" ht="12.75">
      <c r="A10" t="s">
        <v>49</v>
      </c>
      <c s="34" t="s">
        <v>47</v>
      </c>
      <c s="34" t="s">
        <v>6735</v>
      </c>
      <c s="35" t="s">
        <v>5</v>
      </c>
      <c s="6" t="s">
        <v>6736</v>
      </c>
      <c s="36" t="s">
        <v>226</v>
      </c>
      <c s="37">
        <v>1</v>
      </c>
      <c s="36">
        <v>0</v>
      </c>
      <c s="36">
        <f>ROUND(G10*H10,6)</f>
      </c>
      <c r="L10" s="38">
        <v>0</v>
      </c>
      <c s="32">
        <f>ROUND(ROUND(L10,2)*ROUND(G10,3),2)</f>
      </c>
      <c s="36" t="s">
        <v>196</v>
      </c>
      <c>
        <f>(M10*21)/100</f>
      </c>
      <c t="s">
        <v>27</v>
      </c>
    </row>
    <row r="11" spans="1:5" ht="12.75">
      <c r="A11" s="35" t="s">
        <v>54</v>
      </c>
      <c r="E11" s="39" t="s">
        <v>6737</v>
      </c>
    </row>
    <row r="12" spans="1:5" ht="12.75">
      <c r="A12" s="35" t="s">
        <v>55</v>
      </c>
      <c r="E12" s="40" t="s">
        <v>5</v>
      </c>
    </row>
    <row r="13" spans="1:5" ht="12.75">
      <c r="A13" t="s">
        <v>56</v>
      </c>
      <c r="E13" s="39" t="s">
        <v>5</v>
      </c>
    </row>
    <row r="14" spans="1:16" ht="12.75">
      <c r="A14" t="s">
        <v>49</v>
      </c>
      <c s="34" t="s">
        <v>27</v>
      </c>
      <c s="34" t="s">
        <v>6738</v>
      </c>
      <c s="35" t="s">
        <v>5</v>
      </c>
      <c s="6" t="s">
        <v>6739</v>
      </c>
      <c s="36" t="s">
        <v>226</v>
      </c>
      <c s="37">
        <v>1</v>
      </c>
      <c s="36">
        <v>0</v>
      </c>
      <c s="36">
        <f>ROUND(G14*H14,6)</f>
      </c>
      <c r="L14" s="38">
        <v>0</v>
      </c>
      <c s="32">
        <f>ROUND(ROUND(L14,2)*ROUND(G14,3),2)</f>
      </c>
      <c s="36" t="s">
        <v>196</v>
      </c>
      <c>
        <f>(M14*21)/100</f>
      </c>
      <c t="s">
        <v>27</v>
      </c>
    </row>
    <row r="15" spans="1:5" ht="12.75">
      <c r="A15" s="35" t="s">
        <v>54</v>
      </c>
      <c r="E15" s="39" t="s">
        <v>6740</v>
      </c>
    </row>
    <row r="16" spans="1:5" ht="12.75">
      <c r="A16" s="35" t="s">
        <v>55</v>
      </c>
      <c r="E16" s="40" t="s">
        <v>5</v>
      </c>
    </row>
    <row r="17" spans="1:5" ht="12.75">
      <c r="A17" t="s">
        <v>56</v>
      </c>
      <c r="E17" s="39" t="s">
        <v>5</v>
      </c>
    </row>
    <row r="18" spans="1:16" ht="12.75">
      <c r="A18" t="s">
        <v>49</v>
      </c>
      <c s="34" t="s">
        <v>26</v>
      </c>
      <c s="34" t="s">
        <v>6741</v>
      </c>
      <c s="35" t="s">
        <v>5</v>
      </c>
      <c s="6" t="s">
        <v>6742</v>
      </c>
      <c s="36" t="s">
        <v>226</v>
      </c>
      <c s="37">
        <v>1</v>
      </c>
      <c s="36">
        <v>0</v>
      </c>
      <c s="36">
        <f>ROUND(G18*H18,6)</f>
      </c>
      <c r="L18" s="38">
        <v>0</v>
      </c>
      <c s="32">
        <f>ROUND(ROUND(L18,2)*ROUND(G18,3),2)</f>
      </c>
      <c s="36" t="s">
        <v>196</v>
      </c>
      <c>
        <f>(M18*21)/100</f>
      </c>
      <c t="s">
        <v>27</v>
      </c>
    </row>
    <row r="19" spans="1:5" ht="12.75">
      <c r="A19" s="35" t="s">
        <v>54</v>
      </c>
      <c r="E19" s="39" t="s">
        <v>6743</v>
      </c>
    </row>
    <row r="20" spans="1:5" ht="12.75">
      <c r="A20" s="35" t="s">
        <v>55</v>
      </c>
      <c r="E20" s="40" t="s">
        <v>5</v>
      </c>
    </row>
    <row r="21" spans="1:5" ht="12.75">
      <c r="A21" t="s">
        <v>56</v>
      </c>
      <c r="E21" s="39" t="s">
        <v>5</v>
      </c>
    </row>
    <row r="22" spans="1:16" ht="12.75">
      <c r="A22" t="s">
        <v>49</v>
      </c>
      <c s="34" t="s">
        <v>67</v>
      </c>
      <c s="34" t="s">
        <v>6744</v>
      </c>
      <c s="35" t="s">
        <v>5</v>
      </c>
      <c s="6" t="s">
        <v>6745</v>
      </c>
      <c s="36" t="s">
        <v>226</v>
      </c>
      <c s="37">
        <v>1</v>
      </c>
      <c s="36">
        <v>0</v>
      </c>
      <c s="36">
        <f>ROUND(G22*H22,6)</f>
      </c>
      <c r="L22" s="38">
        <v>0</v>
      </c>
      <c s="32">
        <f>ROUND(ROUND(L22,2)*ROUND(G22,3),2)</f>
      </c>
      <c s="36" t="s">
        <v>196</v>
      </c>
      <c>
        <f>(M22*21)/100</f>
      </c>
      <c t="s">
        <v>27</v>
      </c>
    </row>
    <row r="23" spans="1:5" ht="12.75">
      <c r="A23" s="35" t="s">
        <v>54</v>
      </c>
      <c r="E23" s="39" t="s">
        <v>5</v>
      </c>
    </row>
    <row r="24" spans="1:5" ht="12.75">
      <c r="A24" s="35" t="s">
        <v>55</v>
      </c>
      <c r="E24" s="40" t="s">
        <v>5</v>
      </c>
    </row>
    <row r="25" spans="1:5" ht="12.75">
      <c r="A25" t="s">
        <v>56</v>
      </c>
      <c r="E25" s="39" t="s">
        <v>5</v>
      </c>
    </row>
    <row r="26" spans="1:13" ht="12.75">
      <c r="A26" t="s">
        <v>46</v>
      </c>
      <c r="C26" s="31" t="s">
        <v>27</v>
      </c>
      <c r="E26" s="33" t="s">
        <v>2138</v>
      </c>
      <c r="J26" s="32">
        <f>0</f>
      </c>
      <c s="32">
        <f>0</f>
      </c>
      <c s="32">
        <f>0+L27+L31+L35+L39+L43+L47+L51</f>
      </c>
      <c s="32">
        <f>0+M27+M31+M35+M39+M43+M47+M51</f>
      </c>
    </row>
    <row r="27" spans="1:16" ht="12.75">
      <c r="A27" t="s">
        <v>49</v>
      </c>
      <c s="34" t="s">
        <v>72</v>
      </c>
      <c s="34" t="s">
        <v>6746</v>
      </c>
      <c s="35" t="s">
        <v>5</v>
      </c>
      <c s="6" t="s">
        <v>6747</v>
      </c>
      <c s="36" t="s">
        <v>226</v>
      </c>
      <c s="37">
        <v>1</v>
      </c>
      <c s="36">
        <v>0</v>
      </c>
      <c s="36">
        <f>ROUND(G27*H27,6)</f>
      </c>
      <c r="L27" s="38">
        <v>0</v>
      </c>
      <c s="32">
        <f>ROUND(ROUND(L27,2)*ROUND(G27,3),2)</f>
      </c>
      <c s="36" t="s">
        <v>196</v>
      </c>
      <c>
        <f>(M27*21)/100</f>
      </c>
      <c t="s">
        <v>27</v>
      </c>
    </row>
    <row r="28" spans="1:5" ht="12.75">
      <c r="A28" s="35" t="s">
        <v>54</v>
      </c>
      <c r="E28" s="39" t="s">
        <v>6748</v>
      </c>
    </row>
    <row r="29" spans="1:5" ht="12.75">
      <c r="A29" s="35" t="s">
        <v>55</v>
      </c>
      <c r="E29" s="40" t="s">
        <v>5</v>
      </c>
    </row>
    <row r="30" spans="1:5" ht="12.75">
      <c r="A30" t="s">
        <v>56</v>
      </c>
      <c r="E30" s="39" t="s">
        <v>5</v>
      </c>
    </row>
    <row r="31" spans="1:16" ht="12.75">
      <c r="A31" t="s">
        <v>49</v>
      </c>
      <c s="34" t="s">
        <v>77</v>
      </c>
      <c s="34" t="s">
        <v>6749</v>
      </c>
      <c s="35" t="s">
        <v>5</v>
      </c>
      <c s="6" t="s">
        <v>6750</v>
      </c>
      <c s="36" t="s">
        <v>226</v>
      </c>
      <c s="37">
        <v>1</v>
      </c>
      <c s="36">
        <v>0</v>
      </c>
      <c s="36">
        <f>ROUND(G31*H31,6)</f>
      </c>
      <c r="L31" s="38">
        <v>0</v>
      </c>
      <c s="32">
        <f>ROUND(ROUND(L31,2)*ROUND(G31,3),2)</f>
      </c>
      <c s="36" t="s">
        <v>196</v>
      </c>
      <c>
        <f>(M31*21)/100</f>
      </c>
      <c t="s">
        <v>27</v>
      </c>
    </row>
    <row r="32" spans="1:5" ht="12.75">
      <c r="A32" s="35" t="s">
        <v>54</v>
      </c>
      <c r="E32" s="39" t="s">
        <v>6751</v>
      </c>
    </row>
    <row r="33" spans="1:5" ht="12.75">
      <c r="A33" s="35" t="s">
        <v>55</v>
      </c>
      <c r="E33" s="40" t="s">
        <v>5</v>
      </c>
    </row>
    <row r="34" spans="1:5" ht="12.75">
      <c r="A34" t="s">
        <v>56</v>
      </c>
      <c r="E34" s="39" t="s">
        <v>5</v>
      </c>
    </row>
    <row r="35" spans="1:16" ht="12.75">
      <c r="A35" t="s">
        <v>49</v>
      </c>
      <c s="34" t="s">
        <v>65</v>
      </c>
      <c s="34" t="s">
        <v>6752</v>
      </c>
      <c s="35" t="s">
        <v>5</v>
      </c>
      <c s="6" t="s">
        <v>6753</v>
      </c>
      <c s="36" t="s">
        <v>226</v>
      </c>
      <c s="37">
        <v>1</v>
      </c>
      <c s="36">
        <v>0</v>
      </c>
      <c s="36">
        <f>ROUND(G35*H35,6)</f>
      </c>
      <c r="L35" s="38">
        <v>0</v>
      </c>
      <c s="32">
        <f>ROUND(ROUND(L35,2)*ROUND(G35,3),2)</f>
      </c>
      <c s="36" t="s">
        <v>196</v>
      </c>
      <c>
        <f>(M35*21)/100</f>
      </c>
      <c t="s">
        <v>27</v>
      </c>
    </row>
    <row r="36" spans="1:5" ht="12.75">
      <c r="A36" s="35" t="s">
        <v>54</v>
      </c>
      <c r="E36" s="39" t="s">
        <v>6754</v>
      </c>
    </row>
    <row r="37" spans="1:5" ht="12.75">
      <c r="A37" s="35" t="s">
        <v>55</v>
      </c>
      <c r="E37" s="40" t="s">
        <v>5</v>
      </c>
    </row>
    <row r="38" spans="1:5" ht="12.75">
      <c r="A38" t="s">
        <v>56</v>
      </c>
      <c r="E38" s="39" t="s">
        <v>5</v>
      </c>
    </row>
    <row r="39" spans="1:16" ht="12.75">
      <c r="A39" t="s">
        <v>49</v>
      </c>
      <c s="34" t="s">
        <v>82</v>
      </c>
      <c s="34" t="s">
        <v>6755</v>
      </c>
      <c s="35" t="s">
        <v>5</v>
      </c>
      <c s="6" t="s">
        <v>6756</v>
      </c>
      <c s="36" t="s">
        <v>226</v>
      </c>
      <c s="37">
        <v>1</v>
      </c>
      <c s="36">
        <v>0</v>
      </c>
      <c s="36">
        <f>ROUND(G39*H39,6)</f>
      </c>
      <c r="L39" s="38">
        <v>0</v>
      </c>
      <c s="32">
        <f>ROUND(ROUND(L39,2)*ROUND(G39,3),2)</f>
      </c>
      <c s="36" t="s">
        <v>196</v>
      </c>
      <c>
        <f>(M39*21)/100</f>
      </c>
      <c t="s">
        <v>27</v>
      </c>
    </row>
    <row r="40" spans="1:5" ht="12.75">
      <c r="A40" s="35" t="s">
        <v>54</v>
      </c>
      <c r="E40" s="39" t="s">
        <v>6757</v>
      </c>
    </row>
    <row r="41" spans="1:5" ht="12.75">
      <c r="A41" s="35" t="s">
        <v>55</v>
      </c>
      <c r="E41" s="40" t="s">
        <v>5</v>
      </c>
    </row>
    <row r="42" spans="1:5" ht="12.75">
      <c r="A42" t="s">
        <v>56</v>
      </c>
      <c r="E42" s="39" t="s">
        <v>5</v>
      </c>
    </row>
    <row r="43" spans="1:16" ht="12.75">
      <c r="A43" t="s">
        <v>49</v>
      </c>
      <c s="34" t="s">
        <v>86</v>
      </c>
      <c s="34" t="s">
        <v>6758</v>
      </c>
      <c s="35" t="s">
        <v>5</v>
      </c>
      <c s="6" t="s">
        <v>6759</v>
      </c>
      <c s="36" t="s">
        <v>226</v>
      </c>
      <c s="37">
        <v>1</v>
      </c>
      <c s="36">
        <v>0</v>
      </c>
      <c s="36">
        <f>ROUND(G43*H43,6)</f>
      </c>
      <c r="L43" s="38">
        <v>0</v>
      </c>
      <c s="32">
        <f>ROUND(ROUND(L43,2)*ROUND(G43,3),2)</f>
      </c>
      <c s="36" t="s">
        <v>196</v>
      </c>
      <c>
        <f>(M43*21)/100</f>
      </c>
      <c t="s">
        <v>27</v>
      </c>
    </row>
    <row r="44" spans="1:5" ht="12.75">
      <c r="A44" s="35" t="s">
        <v>54</v>
      </c>
      <c r="E44" s="39" t="s">
        <v>6760</v>
      </c>
    </row>
    <row r="45" spans="1:5" ht="12.75">
      <c r="A45" s="35" t="s">
        <v>55</v>
      </c>
      <c r="E45" s="40" t="s">
        <v>5</v>
      </c>
    </row>
    <row r="46" spans="1:5" ht="12.75">
      <c r="A46" t="s">
        <v>56</v>
      </c>
      <c r="E46" s="39" t="s">
        <v>5</v>
      </c>
    </row>
    <row r="47" spans="1:16" ht="12.75">
      <c r="A47" t="s">
        <v>49</v>
      </c>
      <c s="34" t="s">
        <v>90</v>
      </c>
      <c s="34" t="s">
        <v>6761</v>
      </c>
      <c s="35" t="s">
        <v>5</v>
      </c>
      <c s="6" t="s">
        <v>6762</v>
      </c>
      <c s="36" t="s">
        <v>6763</v>
      </c>
      <c s="37">
        <v>1</v>
      </c>
      <c s="36">
        <v>0</v>
      </c>
      <c s="36">
        <f>ROUND(G47*H47,6)</f>
      </c>
      <c r="L47" s="38">
        <v>0</v>
      </c>
      <c s="32">
        <f>ROUND(ROUND(L47,2)*ROUND(G47,3),2)</f>
      </c>
      <c s="36" t="s">
        <v>196</v>
      </c>
      <c>
        <f>(M47*21)/100</f>
      </c>
      <c t="s">
        <v>27</v>
      </c>
    </row>
    <row r="48" spans="1:5" ht="12.75">
      <c r="A48" s="35" t="s">
        <v>54</v>
      </c>
      <c r="E48" s="39" t="s">
        <v>5</v>
      </c>
    </row>
    <row r="49" spans="1:5" ht="12.75">
      <c r="A49" s="35" t="s">
        <v>55</v>
      </c>
      <c r="E49" s="40" t="s">
        <v>5</v>
      </c>
    </row>
    <row r="50" spans="1:5" ht="12.75">
      <c r="A50" t="s">
        <v>56</v>
      </c>
      <c r="E50" s="39" t="s">
        <v>5</v>
      </c>
    </row>
    <row r="51" spans="1:16" ht="12.75">
      <c r="A51" t="s">
        <v>49</v>
      </c>
      <c s="34" t="s">
        <v>94</v>
      </c>
      <c s="34" t="s">
        <v>6764</v>
      </c>
      <c s="35" t="s">
        <v>5</v>
      </c>
      <c s="6" t="s">
        <v>6765</v>
      </c>
      <c s="36" t="s">
        <v>6763</v>
      </c>
      <c s="37">
        <v>1</v>
      </c>
      <c s="36">
        <v>0</v>
      </c>
      <c s="36">
        <f>ROUND(G51*H51,6)</f>
      </c>
      <c r="L51" s="38">
        <v>0</v>
      </c>
      <c s="32">
        <f>ROUND(ROUND(L51,2)*ROUND(G51,3),2)</f>
      </c>
      <c s="36" t="s">
        <v>196</v>
      </c>
      <c>
        <f>(M51*21)/100</f>
      </c>
      <c t="s">
        <v>27</v>
      </c>
    </row>
    <row r="52" spans="1:5" ht="38.25">
      <c r="A52" s="35" t="s">
        <v>54</v>
      </c>
      <c r="E52" s="39" t="s">
        <v>6766</v>
      </c>
    </row>
    <row r="53" spans="1:5" ht="12.75">
      <c r="A53" s="35" t="s">
        <v>55</v>
      </c>
      <c r="E53" s="40" t="s">
        <v>5</v>
      </c>
    </row>
    <row r="54" spans="1:5" ht="12.75">
      <c r="A54" t="s">
        <v>56</v>
      </c>
      <c r="E5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2.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6767</v>
      </c>
      <c s="41">
        <f>Rekapitulace!C143</f>
      </c>
      <c s="20" t="s">
        <v>0</v>
      </c>
      <c t="s">
        <v>23</v>
      </c>
      <c t="s">
        <v>27</v>
      </c>
    </row>
    <row r="4" spans="1:16" ht="32" customHeight="1">
      <c r="A4" s="24" t="s">
        <v>20</v>
      </c>
      <c s="25" t="s">
        <v>28</v>
      </c>
      <c s="27" t="s">
        <v>6767</v>
      </c>
      <c r="E4" s="26" t="s">
        <v>6768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25.5">
      <c r="A8" t="s">
        <v>44</v>
      </c>
      <c r="C8" s="28" t="s">
        <v>6771</v>
      </c>
      <c r="E8" s="30" t="s">
        <v>6770</v>
      </c>
      <c r="J8" s="29">
        <f>0+J9+J62+J71+J84+J125+J150</f>
      </c>
      <c s="29">
        <f>0+K9+K62+K71+K84+K125+K150</f>
      </c>
      <c s="29">
        <f>0+L9+L62+L71+L84+L125+L150</f>
      </c>
      <c s="29">
        <f>0+M9+M62+M71+M84+M125+M150</f>
      </c>
    </row>
    <row r="9" spans="1:13" ht="12.75">
      <c r="A9" t="s">
        <v>46</v>
      </c>
      <c r="C9" s="31" t="s">
        <v>47</v>
      </c>
      <c r="E9" s="33" t="s">
        <v>6772</v>
      </c>
      <c r="J9" s="32">
        <f>0</f>
      </c>
      <c s="32">
        <f>0</f>
      </c>
      <c s="32">
        <f>0+L10+L14+L18+L22+L26+L30+L34+L38+L42+L46+L50+L54+L58</f>
      </c>
      <c s="32">
        <f>0+M10+M14+M18+M22+M26+M30+M34+M38+M42+M46+M50+M54+M58</f>
      </c>
    </row>
    <row r="10" spans="1:16" ht="25.5">
      <c r="A10" t="s">
        <v>49</v>
      </c>
      <c s="34" t="s">
        <v>47</v>
      </c>
      <c s="34" t="s">
        <v>6773</v>
      </c>
      <c s="35" t="s">
        <v>5</v>
      </c>
      <c s="6" t="s">
        <v>6774</v>
      </c>
      <c s="36" t="s">
        <v>1550</v>
      </c>
      <c s="37">
        <v>35</v>
      </c>
      <c s="36">
        <v>0</v>
      </c>
      <c s="36">
        <f>ROUND(G10*H10,6)</f>
      </c>
      <c r="L10" s="38">
        <v>0</v>
      </c>
      <c s="32">
        <f>ROUND(ROUND(L10,2)*ROUND(G10,3),2)</f>
      </c>
      <c s="36" t="s">
        <v>6775</v>
      </c>
      <c>
        <f>(M10*21)/100</f>
      </c>
      <c t="s">
        <v>27</v>
      </c>
    </row>
    <row r="11" spans="1:5" ht="12.75">
      <c r="A11" s="35" t="s">
        <v>54</v>
      </c>
      <c r="E11" s="39" t="s">
        <v>5</v>
      </c>
    </row>
    <row r="12" spans="1:5" ht="12.75">
      <c r="A12" s="35" t="s">
        <v>55</v>
      </c>
      <c r="E12" s="40" t="s">
        <v>6776</v>
      </c>
    </row>
    <row r="13" spans="1:5" ht="25.5">
      <c r="A13" t="s">
        <v>56</v>
      </c>
      <c r="E13" s="39" t="s">
        <v>6777</v>
      </c>
    </row>
    <row r="14" spans="1:16" ht="25.5">
      <c r="A14" t="s">
        <v>49</v>
      </c>
      <c s="34" t="s">
        <v>27</v>
      </c>
      <c s="34" t="s">
        <v>6778</v>
      </c>
      <c s="35" t="s">
        <v>5</v>
      </c>
      <c s="6" t="s">
        <v>6774</v>
      </c>
      <c s="36" t="s">
        <v>1550</v>
      </c>
      <c s="37">
        <v>69</v>
      </c>
      <c s="36">
        <v>0</v>
      </c>
      <c s="36">
        <f>ROUND(G14*H14,6)</f>
      </c>
      <c r="L14" s="38">
        <v>0</v>
      </c>
      <c s="32">
        <f>ROUND(ROUND(L14,2)*ROUND(G14,3),2)</f>
      </c>
      <c s="36" t="s">
        <v>6775</v>
      </c>
      <c>
        <f>(M14*21)/100</f>
      </c>
      <c t="s">
        <v>27</v>
      </c>
    </row>
    <row r="15" spans="1:5" ht="12.75">
      <c r="A15" s="35" t="s">
        <v>54</v>
      </c>
      <c r="E15" s="39" t="s">
        <v>5</v>
      </c>
    </row>
    <row r="16" spans="1:5" ht="25.5">
      <c r="A16" s="35" t="s">
        <v>55</v>
      </c>
      <c r="E16" s="40" t="s">
        <v>6779</v>
      </c>
    </row>
    <row r="17" spans="1:5" ht="38.25">
      <c r="A17" t="s">
        <v>56</v>
      </c>
      <c r="E17" s="39" t="s">
        <v>6780</v>
      </c>
    </row>
    <row r="18" spans="1:16" ht="25.5">
      <c r="A18" t="s">
        <v>49</v>
      </c>
      <c s="34" t="s">
        <v>26</v>
      </c>
      <c s="34" t="s">
        <v>6781</v>
      </c>
      <c s="35" t="s">
        <v>5</v>
      </c>
      <c s="6" t="s">
        <v>6782</v>
      </c>
      <c s="36" t="s">
        <v>70</v>
      </c>
      <c s="37">
        <v>958</v>
      </c>
      <c s="36">
        <v>0</v>
      </c>
      <c s="36">
        <f>ROUND(G18*H18,6)</f>
      </c>
      <c r="L18" s="38">
        <v>0</v>
      </c>
      <c s="32">
        <f>ROUND(ROUND(L18,2)*ROUND(G18,3),2)</f>
      </c>
      <c s="36" t="s">
        <v>6775</v>
      </c>
      <c>
        <f>(M18*21)/100</f>
      </c>
      <c t="s">
        <v>27</v>
      </c>
    </row>
    <row r="19" spans="1:5" ht="12.75">
      <c r="A19" s="35" t="s">
        <v>54</v>
      </c>
      <c r="E19" s="39" t="s">
        <v>5</v>
      </c>
    </row>
    <row r="20" spans="1:5" ht="25.5">
      <c r="A20" s="35" t="s">
        <v>55</v>
      </c>
      <c r="E20" s="40" t="s">
        <v>6783</v>
      </c>
    </row>
    <row r="21" spans="1:5" ht="25.5">
      <c r="A21" t="s">
        <v>56</v>
      </c>
      <c r="E21" s="39" t="s">
        <v>6784</v>
      </c>
    </row>
    <row r="22" spans="1:16" ht="12.75">
      <c r="A22" t="s">
        <v>49</v>
      </c>
      <c s="34" t="s">
        <v>67</v>
      </c>
      <c s="34" t="s">
        <v>6785</v>
      </c>
      <c s="35" t="s">
        <v>5</v>
      </c>
      <c s="6" t="s">
        <v>6786</v>
      </c>
      <c s="36" t="s">
        <v>70</v>
      </c>
      <c s="37">
        <v>1150</v>
      </c>
      <c s="36">
        <v>0</v>
      </c>
      <c s="36">
        <f>ROUND(G22*H22,6)</f>
      </c>
      <c r="L22" s="38">
        <v>0</v>
      </c>
      <c s="32">
        <f>ROUND(ROUND(L22,2)*ROUND(G22,3),2)</f>
      </c>
      <c s="36" t="s">
        <v>6775</v>
      </c>
      <c>
        <f>(M22*21)/100</f>
      </c>
      <c t="s">
        <v>27</v>
      </c>
    </row>
    <row r="23" spans="1:5" ht="12.75">
      <c r="A23" s="35" t="s">
        <v>54</v>
      </c>
      <c r="E23" s="39" t="s">
        <v>5</v>
      </c>
    </row>
    <row r="24" spans="1:5" ht="12.75">
      <c r="A24" s="35" t="s">
        <v>55</v>
      </c>
      <c r="E24" s="40" t="s">
        <v>6787</v>
      </c>
    </row>
    <row r="25" spans="1:5" ht="25.5">
      <c r="A25" t="s">
        <v>56</v>
      </c>
      <c r="E25" s="39" t="s">
        <v>6788</v>
      </c>
    </row>
    <row r="26" spans="1:16" ht="25.5">
      <c r="A26" t="s">
        <v>49</v>
      </c>
      <c s="34" t="s">
        <v>72</v>
      </c>
      <c s="34" t="s">
        <v>6789</v>
      </c>
      <c s="35" t="s">
        <v>5</v>
      </c>
      <c s="6" t="s">
        <v>6790</v>
      </c>
      <c s="36" t="s">
        <v>63</v>
      </c>
      <c s="37">
        <v>70</v>
      </c>
      <c s="36">
        <v>0</v>
      </c>
      <c s="36">
        <f>ROUND(G26*H26,6)</f>
      </c>
      <c r="L26" s="38">
        <v>0</v>
      </c>
      <c s="32">
        <f>ROUND(ROUND(L26,2)*ROUND(G26,3),2)</f>
      </c>
      <c s="36" t="s">
        <v>6775</v>
      </c>
      <c>
        <f>(M26*21)/100</f>
      </c>
      <c t="s">
        <v>27</v>
      </c>
    </row>
    <row r="27" spans="1:5" ht="12.75">
      <c r="A27" s="35" t="s">
        <v>54</v>
      </c>
      <c r="E27" s="39" t="s">
        <v>5</v>
      </c>
    </row>
    <row r="28" spans="1:5" ht="25.5">
      <c r="A28" s="35" t="s">
        <v>55</v>
      </c>
      <c r="E28" s="40" t="s">
        <v>6791</v>
      </c>
    </row>
    <row r="29" spans="1:5" ht="51">
      <c r="A29" t="s">
        <v>56</v>
      </c>
      <c r="E29" s="39" t="s">
        <v>6792</v>
      </c>
    </row>
    <row r="30" spans="1:16" ht="12.75">
      <c r="A30" t="s">
        <v>49</v>
      </c>
      <c s="34" t="s">
        <v>77</v>
      </c>
      <c s="34" t="s">
        <v>6793</v>
      </c>
      <c s="35" t="s">
        <v>5</v>
      </c>
      <c s="6" t="s">
        <v>6794</v>
      </c>
      <c s="36" t="s">
        <v>63</v>
      </c>
      <c s="37">
        <v>1253</v>
      </c>
      <c s="36">
        <v>0</v>
      </c>
      <c s="36">
        <f>ROUND(G30*H30,6)</f>
      </c>
      <c r="L30" s="38">
        <v>0</v>
      </c>
      <c s="32">
        <f>ROUND(ROUND(L30,2)*ROUND(G30,3),2)</f>
      </c>
      <c s="36" t="s">
        <v>6775</v>
      </c>
      <c>
        <f>(M30*21)/100</f>
      </c>
      <c t="s">
        <v>27</v>
      </c>
    </row>
    <row r="31" spans="1:5" ht="12.75">
      <c r="A31" s="35" t="s">
        <v>54</v>
      </c>
      <c r="E31" s="39" t="s">
        <v>5</v>
      </c>
    </row>
    <row r="32" spans="1:5" ht="25.5">
      <c r="A32" s="35" t="s">
        <v>55</v>
      </c>
      <c r="E32" s="40" t="s">
        <v>6795</v>
      </c>
    </row>
    <row r="33" spans="1:5" ht="38.25">
      <c r="A33" t="s">
        <v>56</v>
      </c>
      <c r="E33" s="39" t="s">
        <v>6796</v>
      </c>
    </row>
    <row r="34" spans="1:16" ht="12.75">
      <c r="A34" t="s">
        <v>49</v>
      </c>
      <c s="34" t="s">
        <v>65</v>
      </c>
      <c s="34" t="s">
        <v>5198</v>
      </c>
      <c s="35" t="s">
        <v>5</v>
      </c>
      <c s="6" t="s">
        <v>6797</v>
      </c>
      <c s="36" t="s">
        <v>63</v>
      </c>
      <c s="37">
        <v>522</v>
      </c>
      <c s="36">
        <v>0</v>
      </c>
      <c s="36">
        <f>ROUND(G34*H34,6)</f>
      </c>
      <c r="L34" s="38">
        <v>0</v>
      </c>
      <c s="32">
        <f>ROUND(ROUND(L34,2)*ROUND(G34,3),2)</f>
      </c>
      <c s="36" t="s">
        <v>6775</v>
      </c>
      <c>
        <f>(M34*21)/100</f>
      </c>
      <c t="s">
        <v>27</v>
      </c>
    </row>
    <row r="35" spans="1:5" ht="12.75">
      <c r="A35" s="35" t="s">
        <v>54</v>
      </c>
      <c r="E35" s="39" t="s">
        <v>5</v>
      </c>
    </row>
    <row r="36" spans="1:5" ht="12.75">
      <c r="A36" s="35" t="s">
        <v>55</v>
      </c>
      <c r="E36" s="40" t="s">
        <v>6798</v>
      </c>
    </row>
    <row r="37" spans="1:5" ht="38.25">
      <c r="A37" t="s">
        <v>56</v>
      </c>
      <c r="E37" s="39" t="s">
        <v>6799</v>
      </c>
    </row>
    <row r="38" spans="1:16" ht="12.75">
      <c r="A38" t="s">
        <v>49</v>
      </c>
      <c s="34" t="s">
        <v>82</v>
      </c>
      <c s="34" t="s">
        <v>5204</v>
      </c>
      <c s="35" t="s">
        <v>5</v>
      </c>
      <c s="6" t="s">
        <v>6800</v>
      </c>
      <c s="36" t="s">
        <v>63</v>
      </c>
      <c s="37">
        <v>522</v>
      </c>
      <c s="36">
        <v>0</v>
      </c>
      <c s="36">
        <f>ROUND(G38*H38,6)</f>
      </c>
      <c r="L38" s="38">
        <v>0</v>
      </c>
      <c s="32">
        <f>ROUND(ROUND(L38,2)*ROUND(G38,3),2)</f>
      </c>
      <c s="36" t="s">
        <v>6775</v>
      </c>
      <c>
        <f>(M38*21)/100</f>
      </c>
      <c t="s">
        <v>27</v>
      </c>
    </row>
    <row r="39" spans="1:5" ht="12.75">
      <c r="A39" s="35" t="s">
        <v>54</v>
      </c>
      <c r="E39" s="39" t="s">
        <v>5</v>
      </c>
    </row>
    <row r="40" spans="1:5" ht="12.75">
      <c r="A40" s="35" t="s">
        <v>55</v>
      </c>
      <c r="E40" s="40" t="s">
        <v>6801</v>
      </c>
    </row>
    <row r="41" spans="1:5" ht="25.5">
      <c r="A41" t="s">
        <v>56</v>
      </c>
      <c r="E41" s="39" t="s">
        <v>6802</v>
      </c>
    </row>
    <row r="42" spans="1:16" ht="12.75">
      <c r="A42" t="s">
        <v>49</v>
      </c>
      <c s="34" t="s">
        <v>86</v>
      </c>
      <c s="34" t="s">
        <v>6803</v>
      </c>
      <c s="35" t="s">
        <v>5</v>
      </c>
      <c s="6" t="s">
        <v>6804</v>
      </c>
      <c s="36" t="s">
        <v>63</v>
      </c>
      <c s="37">
        <v>940</v>
      </c>
      <c s="36">
        <v>0</v>
      </c>
      <c s="36">
        <f>ROUND(G42*H42,6)</f>
      </c>
      <c r="L42" s="38">
        <v>0</v>
      </c>
      <c s="32">
        <f>ROUND(ROUND(L42,2)*ROUND(G42,3),2)</f>
      </c>
      <c s="36" t="s">
        <v>196</v>
      </c>
      <c>
        <f>(M42*21)/100</f>
      </c>
      <c t="s">
        <v>27</v>
      </c>
    </row>
    <row r="43" spans="1:5" ht="12.75">
      <c r="A43" s="35" t="s">
        <v>54</v>
      </c>
      <c r="E43" s="39" t="s">
        <v>5</v>
      </c>
    </row>
    <row r="44" spans="1:5" ht="25.5">
      <c r="A44" s="35" t="s">
        <v>55</v>
      </c>
      <c r="E44" s="40" t="s">
        <v>6805</v>
      </c>
    </row>
    <row r="45" spans="1:5" ht="38.25">
      <c r="A45" t="s">
        <v>56</v>
      </c>
      <c r="E45" s="39" t="s">
        <v>6806</v>
      </c>
    </row>
    <row r="46" spans="1:16" ht="12.75">
      <c r="A46" t="s">
        <v>49</v>
      </c>
      <c s="34" t="s">
        <v>90</v>
      </c>
      <c s="34" t="s">
        <v>6807</v>
      </c>
      <c s="35" t="s">
        <v>5</v>
      </c>
      <c s="6" t="s">
        <v>6808</v>
      </c>
      <c s="36" t="s">
        <v>5516</v>
      </c>
      <c s="37">
        <v>30</v>
      </c>
      <c s="36">
        <v>0</v>
      </c>
      <c s="36">
        <f>ROUND(G46*H46,6)</f>
      </c>
      <c r="L46" s="38">
        <v>0</v>
      </c>
      <c s="32">
        <f>ROUND(ROUND(L46,2)*ROUND(G46,3),2)</f>
      </c>
      <c s="36" t="s">
        <v>196</v>
      </c>
      <c>
        <f>(M46*21)/100</f>
      </c>
      <c t="s">
        <v>27</v>
      </c>
    </row>
    <row r="47" spans="1:5" ht="12.75">
      <c r="A47" s="35" t="s">
        <v>54</v>
      </c>
      <c r="E47" s="39" t="s">
        <v>5</v>
      </c>
    </row>
    <row r="48" spans="1:5" ht="12.75">
      <c r="A48" s="35" t="s">
        <v>55</v>
      </c>
      <c r="E48" s="40" t="s">
        <v>6809</v>
      </c>
    </row>
    <row r="49" spans="1:5" ht="25.5">
      <c r="A49" t="s">
        <v>56</v>
      </c>
      <c r="E49" s="39" t="s">
        <v>6810</v>
      </c>
    </row>
    <row r="50" spans="1:16" ht="12.75">
      <c r="A50" t="s">
        <v>49</v>
      </c>
      <c s="34" t="s">
        <v>94</v>
      </c>
      <c s="34" t="s">
        <v>6811</v>
      </c>
      <c s="35" t="s">
        <v>5</v>
      </c>
      <c s="6" t="s">
        <v>6812</v>
      </c>
      <c s="36" t="s">
        <v>4704</v>
      </c>
      <c s="37">
        <v>1</v>
      </c>
      <c s="36">
        <v>0</v>
      </c>
      <c s="36">
        <f>ROUND(G50*H50,6)</f>
      </c>
      <c r="L50" s="38">
        <v>0</v>
      </c>
      <c s="32">
        <f>ROUND(ROUND(L50,2)*ROUND(G50,3),2)</f>
      </c>
      <c s="36" t="s">
        <v>196</v>
      </c>
      <c>
        <f>(M50*21)/100</f>
      </c>
      <c t="s">
        <v>27</v>
      </c>
    </row>
    <row r="51" spans="1:5" ht="12.75">
      <c r="A51" s="35" t="s">
        <v>54</v>
      </c>
      <c r="E51" s="39" t="s">
        <v>5</v>
      </c>
    </row>
    <row r="52" spans="1:5" ht="12.75">
      <c r="A52" s="35" t="s">
        <v>55</v>
      </c>
      <c r="E52" s="40" t="s">
        <v>6813</v>
      </c>
    </row>
    <row r="53" spans="1:5" ht="38.25">
      <c r="A53" t="s">
        <v>56</v>
      </c>
      <c r="E53" s="39" t="s">
        <v>6814</v>
      </c>
    </row>
    <row r="54" spans="1:16" ht="25.5">
      <c r="A54" t="s">
        <v>49</v>
      </c>
      <c s="34" t="s">
        <v>99</v>
      </c>
      <c s="34" t="s">
        <v>6815</v>
      </c>
      <c s="35" t="s">
        <v>5</v>
      </c>
      <c s="6" t="s">
        <v>6816</v>
      </c>
      <c s="36" t="s">
        <v>1550</v>
      </c>
      <c s="37">
        <v>104</v>
      </c>
      <c s="36">
        <v>0</v>
      </c>
      <c s="36">
        <f>ROUND(G54*H54,6)</f>
      </c>
      <c r="L54" s="38">
        <v>0</v>
      </c>
      <c s="32">
        <f>ROUND(ROUND(L54,2)*ROUND(G54,3),2)</f>
      </c>
      <c s="36" t="s">
        <v>196</v>
      </c>
      <c>
        <f>(M54*21)/100</f>
      </c>
      <c t="s">
        <v>27</v>
      </c>
    </row>
    <row r="55" spans="1:5" ht="12.75">
      <c r="A55" s="35" t="s">
        <v>54</v>
      </c>
      <c r="E55" s="39" t="s">
        <v>5</v>
      </c>
    </row>
    <row r="56" spans="1:5" ht="12.75">
      <c r="A56" s="35" t="s">
        <v>55</v>
      </c>
      <c r="E56" s="40" t="s">
        <v>6817</v>
      </c>
    </row>
    <row r="57" spans="1:5" ht="25.5">
      <c r="A57" t="s">
        <v>56</v>
      </c>
      <c r="E57" s="39" t="s">
        <v>6818</v>
      </c>
    </row>
    <row r="58" spans="1:16" ht="12.75">
      <c r="A58" t="s">
        <v>49</v>
      </c>
      <c s="34" t="s">
        <v>102</v>
      </c>
      <c s="34" t="s">
        <v>6819</v>
      </c>
      <c s="35" t="s">
        <v>5</v>
      </c>
      <c s="6" t="s">
        <v>6820</v>
      </c>
      <c s="36" t="s">
        <v>63</v>
      </c>
      <c s="37">
        <v>627</v>
      </c>
      <c s="36">
        <v>0</v>
      </c>
      <c s="36">
        <f>ROUND(G58*H58,6)</f>
      </c>
      <c r="L58" s="38">
        <v>0</v>
      </c>
      <c s="32">
        <f>ROUND(ROUND(L58,2)*ROUND(G58,3),2)</f>
      </c>
      <c s="36" t="s">
        <v>196</v>
      </c>
      <c>
        <f>(M58*21)/100</f>
      </c>
      <c t="s">
        <v>27</v>
      </c>
    </row>
    <row r="59" spans="1:5" ht="12.75">
      <c r="A59" s="35" t="s">
        <v>54</v>
      </c>
      <c r="E59" s="39" t="s">
        <v>5</v>
      </c>
    </row>
    <row r="60" spans="1:5" ht="12.75">
      <c r="A60" s="35" t="s">
        <v>55</v>
      </c>
      <c r="E60" s="40" t="s">
        <v>6821</v>
      </c>
    </row>
    <row r="61" spans="1:5" ht="25.5">
      <c r="A61" t="s">
        <v>56</v>
      </c>
      <c r="E61" s="39" t="s">
        <v>6822</v>
      </c>
    </row>
    <row r="62" spans="1:13" ht="12.75">
      <c r="A62" t="s">
        <v>46</v>
      </c>
      <c r="C62" s="31" t="s">
        <v>27</v>
      </c>
      <c r="E62" s="33" t="s">
        <v>6823</v>
      </c>
      <c r="J62" s="32">
        <f>0</f>
      </c>
      <c s="32">
        <f>0</f>
      </c>
      <c s="32">
        <f>0+L63+L67</f>
      </c>
      <c s="32">
        <f>0+M63+M67</f>
      </c>
    </row>
    <row r="63" spans="1:16" ht="25.5">
      <c r="A63" t="s">
        <v>49</v>
      </c>
      <c s="34" t="s">
        <v>106</v>
      </c>
      <c s="34" t="s">
        <v>6824</v>
      </c>
      <c s="35" t="s">
        <v>5</v>
      </c>
      <c s="6" t="s">
        <v>6825</v>
      </c>
      <c s="36" t="s">
        <v>52</v>
      </c>
      <c s="37">
        <v>46</v>
      </c>
      <c s="36">
        <v>0</v>
      </c>
      <c s="36">
        <f>ROUND(G63*H63,6)</f>
      </c>
      <c r="L63" s="38">
        <v>0</v>
      </c>
      <c s="32">
        <f>ROUND(ROUND(L63,2)*ROUND(G63,3),2)</f>
      </c>
      <c s="36" t="s">
        <v>6775</v>
      </c>
      <c>
        <f>(M63*21)/100</f>
      </c>
      <c t="s">
        <v>27</v>
      </c>
    </row>
    <row r="64" spans="1:5" ht="12.75">
      <c r="A64" s="35" t="s">
        <v>54</v>
      </c>
      <c r="E64" s="39" t="s">
        <v>5</v>
      </c>
    </row>
    <row r="65" spans="1:5" ht="25.5">
      <c r="A65" s="35" t="s">
        <v>55</v>
      </c>
      <c r="E65" s="40" t="s">
        <v>6826</v>
      </c>
    </row>
    <row r="66" spans="1:5" ht="51">
      <c r="A66" t="s">
        <v>56</v>
      </c>
      <c r="E66" s="39" t="s">
        <v>6827</v>
      </c>
    </row>
    <row r="67" spans="1:16" ht="25.5">
      <c r="A67" t="s">
        <v>49</v>
      </c>
      <c s="34" t="s">
        <v>110</v>
      </c>
      <c s="34" t="s">
        <v>6828</v>
      </c>
      <c s="35" t="s">
        <v>5</v>
      </c>
      <c s="6" t="s">
        <v>6829</v>
      </c>
      <c s="36" t="s">
        <v>52</v>
      </c>
      <c s="37">
        <v>53.8</v>
      </c>
      <c s="36">
        <v>0</v>
      </c>
      <c s="36">
        <f>ROUND(G67*H67,6)</f>
      </c>
      <c r="L67" s="38">
        <v>0</v>
      </c>
      <c s="32">
        <f>ROUND(ROUND(L67,2)*ROUND(G67,3),2)</f>
      </c>
      <c s="36" t="s">
        <v>6775</v>
      </c>
      <c>
        <f>(M67*21)/100</f>
      </c>
      <c t="s">
        <v>27</v>
      </c>
    </row>
    <row r="68" spans="1:5" ht="12.75">
      <c r="A68" s="35" t="s">
        <v>54</v>
      </c>
      <c r="E68" s="39" t="s">
        <v>5</v>
      </c>
    </row>
    <row r="69" spans="1:5" ht="25.5">
      <c r="A69" s="35" t="s">
        <v>55</v>
      </c>
      <c r="E69" s="40" t="s">
        <v>6830</v>
      </c>
    </row>
    <row r="70" spans="1:5" ht="63.75">
      <c r="A70" t="s">
        <v>56</v>
      </c>
      <c r="E70" s="39" t="s">
        <v>6831</v>
      </c>
    </row>
    <row r="71" spans="1:13" ht="12.75">
      <c r="A71" t="s">
        <v>46</v>
      </c>
      <c r="C71" s="31" t="s">
        <v>26</v>
      </c>
      <c r="E71" s="33" t="s">
        <v>6832</v>
      </c>
      <c r="J71" s="32">
        <f>0</f>
      </c>
      <c s="32">
        <f>0</f>
      </c>
      <c s="32">
        <f>0+L72+L76+L80</f>
      </c>
      <c s="32">
        <f>0+M72+M76+M80</f>
      </c>
    </row>
    <row r="72" spans="1:16" ht="25.5">
      <c r="A72" t="s">
        <v>49</v>
      </c>
      <c s="34" t="s">
        <v>114</v>
      </c>
      <c s="34" t="s">
        <v>6778</v>
      </c>
      <c s="35" t="s">
        <v>5</v>
      </c>
      <c s="6" t="s">
        <v>6774</v>
      </c>
      <c s="36" t="s">
        <v>1550</v>
      </c>
      <c s="37">
        <v>12</v>
      </c>
      <c s="36">
        <v>0</v>
      </c>
      <c s="36">
        <f>ROUND(G72*H72,6)</f>
      </c>
      <c r="L72" s="38">
        <v>0</v>
      </c>
      <c s="32">
        <f>ROUND(ROUND(L72,2)*ROUND(G72,3),2)</f>
      </c>
      <c s="36" t="s">
        <v>6775</v>
      </c>
      <c>
        <f>(M72*21)/100</f>
      </c>
      <c t="s">
        <v>27</v>
      </c>
    </row>
    <row r="73" spans="1:5" ht="12.75">
      <c r="A73" s="35" t="s">
        <v>54</v>
      </c>
      <c r="E73" s="39" t="s">
        <v>5</v>
      </c>
    </row>
    <row r="74" spans="1:5" ht="12.75">
      <c r="A74" s="35" t="s">
        <v>55</v>
      </c>
      <c r="E74" s="40" t="s">
        <v>6833</v>
      </c>
    </row>
    <row r="75" spans="1:5" ht="38.25">
      <c r="A75" t="s">
        <v>56</v>
      </c>
      <c r="E75" s="39" t="s">
        <v>6834</v>
      </c>
    </row>
    <row r="76" spans="1:16" ht="25.5">
      <c r="A76" t="s">
        <v>49</v>
      </c>
      <c s="34" t="s">
        <v>118</v>
      </c>
      <c s="34" t="s">
        <v>6835</v>
      </c>
      <c s="35" t="s">
        <v>5</v>
      </c>
      <c s="6" t="s">
        <v>6836</v>
      </c>
      <c s="36" t="s">
        <v>63</v>
      </c>
      <c s="37">
        <v>6</v>
      </c>
      <c s="36">
        <v>0</v>
      </c>
      <c s="36">
        <f>ROUND(G76*H76,6)</f>
      </c>
      <c r="L76" s="38">
        <v>0</v>
      </c>
      <c s="32">
        <f>ROUND(ROUND(L76,2)*ROUND(G76,3),2)</f>
      </c>
      <c s="36" t="s">
        <v>6775</v>
      </c>
      <c>
        <f>(M76*21)/100</f>
      </c>
      <c t="s">
        <v>27</v>
      </c>
    </row>
    <row r="77" spans="1:5" ht="12.75">
      <c r="A77" s="35" t="s">
        <v>54</v>
      </c>
      <c r="E77" s="39" t="s">
        <v>5</v>
      </c>
    </row>
    <row r="78" spans="1:5" ht="38.25">
      <c r="A78" s="35" t="s">
        <v>55</v>
      </c>
      <c r="E78" s="40" t="s">
        <v>6837</v>
      </c>
    </row>
    <row r="79" spans="1:5" ht="76.5">
      <c r="A79" t="s">
        <v>56</v>
      </c>
      <c r="E79" s="39" t="s">
        <v>6838</v>
      </c>
    </row>
    <row r="80" spans="1:16" ht="25.5">
      <c r="A80" t="s">
        <v>49</v>
      </c>
      <c s="34" t="s">
        <v>122</v>
      </c>
      <c s="34" t="s">
        <v>6839</v>
      </c>
      <c s="35" t="s">
        <v>5</v>
      </c>
      <c s="6" t="s">
        <v>6840</v>
      </c>
      <c s="36" t="s">
        <v>63</v>
      </c>
      <c s="37">
        <v>3</v>
      </c>
      <c s="36">
        <v>0</v>
      </c>
      <c s="36">
        <f>ROUND(G80*H80,6)</f>
      </c>
      <c r="L80" s="38">
        <v>0</v>
      </c>
      <c s="32">
        <f>ROUND(ROUND(L80,2)*ROUND(G80,3),2)</f>
      </c>
      <c s="36" t="s">
        <v>6775</v>
      </c>
      <c>
        <f>(M80*21)/100</f>
      </c>
      <c t="s">
        <v>27</v>
      </c>
    </row>
    <row r="81" spans="1:5" ht="12.75">
      <c r="A81" s="35" t="s">
        <v>54</v>
      </c>
      <c r="E81" s="39" t="s">
        <v>5</v>
      </c>
    </row>
    <row r="82" spans="1:5" ht="38.25">
      <c r="A82" s="35" t="s">
        <v>55</v>
      </c>
      <c r="E82" s="40" t="s">
        <v>6841</v>
      </c>
    </row>
    <row r="83" spans="1:5" ht="63.75">
      <c r="A83" t="s">
        <v>56</v>
      </c>
      <c r="E83" s="39" t="s">
        <v>6842</v>
      </c>
    </row>
    <row r="84" spans="1:13" ht="12.75">
      <c r="A84" t="s">
        <v>46</v>
      </c>
      <c r="C84" s="31" t="s">
        <v>67</v>
      </c>
      <c r="E84" s="33" t="s">
        <v>6843</v>
      </c>
      <c r="J84" s="32">
        <f>0</f>
      </c>
      <c s="32">
        <f>0</f>
      </c>
      <c s="32">
        <f>0+L85+L89+L93+L97+L101+L105+L109+L113+L117+L121</f>
      </c>
      <c s="32">
        <f>0+M85+M89+M93+M97+M101+M105+M109+M113+M117+M121</f>
      </c>
    </row>
    <row r="85" spans="1:16" ht="25.5">
      <c r="A85" t="s">
        <v>49</v>
      </c>
      <c s="34" t="s">
        <v>126</v>
      </c>
      <c s="34" t="s">
        <v>6844</v>
      </c>
      <c s="35" t="s">
        <v>5</v>
      </c>
      <c s="6" t="s">
        <v>6845</v>
      </c>
      <c s="36" t="s">
        <v>1550</v>
      </c>
      <c s="37">
        <v>2</v>
      </c>
      <c s="36">
        <v>0</v>
      </c>
      <c s="36">
        <f>ROUND(G85*H85,6)</f>
      </c>
      <c r="L85" s="38">
        <v>0</v>
      </c>
      <c s="32">
        <f>ROUND(ROUND(L85,2)*ROUND(G85,3),2)</f>
      </c>
      <c s="36" t="s">
        <v>6775</v>
      </c>
      <c>
        <f>(M85*21)/100</f>
      </c>
      <c t="s">
        <v>27</v>
      </c>
    </row>
    <row r="86" spans="1:5" ht="12.75">
      <c r="A86" s="35" t="s">
        <v>54</v>
      </c>
      <c r="E86" s="39" t="s">
        <v>5</v>
      </c>
    </row>
    <row r="87" spans="1:5" ht="25.5">
      <c r="A87" s="35" t="s">
        <v>55</v>
      </c>
      <c r="E87" s="40" t="s">
        <v>6846</v>
      </c>
    </row>
    <row r="88" spans="1:5" ht="25.5">
      <c r="A88" t="s">
        <v>56</v>
      </c>
      <c r="E88" s="39" t="s">
        <v>6847</v>
      </c>
    </row>
    <row r="89" spans="1:16" ht="25.5">
      <c r="A89" t="s">
        <v>49</v>
      </c>
      <c s="34" t="s">
        <v>130</v>
      </c>
      <c s="34" t="s">
        <v>6773</v>
      </c>
      <c s="35" t="s">
        <v>5</v>
      </c>
      <c s="6" t="s">
        <v>6774</v>
      </c>
      <c s="36" t="s">
        <v>1550</v>
      </c>
      <c s="37">
        <v>470</v>
      </c>
      <c s="36">
        <v>0</v>
      </c>
      <c s="36">
        <f>ROUND(G89*H89,6)</f>
      </c>
      <c r="L89" s="38">
        <v>0</v>
      </c>
      <c s="32">
        <f>ROUND(ROUND(L89,2)*ROUND(G89,3),2)</f>
      </c>
      <c s="36" t="s">
        <v>6775</v>
      </c>
      <c>
        <f>(M89*21)/100</f>
      </c>
      <c t="s">
        <v>27</v>
      </c>
    </row>
    <row r="90" spans="1:5" ht="12.75">
      <c r="A90" s="35" t="s">
        <v>54</v>
      </c>
      <c r="E90" s="39" t="s">
        <v>5</v>
      </c>
    </row>
    <row r="91" spans="1:5" ht="38.25">
      <c r="A91" s="35" t="s">
        <v>55</v>
      </c>
      <c r="E91" s="40" t="s">
        <v>6848</v>
      </c>
    </row>
    <row r="92" spans="1:5" ht="51">
      <c r="A92" t="s">
        <v>56</v>
      </c>
      <c r="E92" s="39" t="s">
        <v>6849</v>
      </c>
    </row>
    <row r="93" spans="1:16" ht="12.75">
      <c r="A93" t="s">
        <v>49</v>
      </c>
      <c s="34" t="s">
        <v>134</v>
      </c>
      <c s="34" t="s">
        <v>6850</v>
      </c>
      <c s="35" t="s">
        <v>5</v>
      </c>
      <c s="6" t="s">
        <v>6851</v>
      </c>
      <c s="36" t="s">
        <v>63</v>
      </c>
      <c s="37">
        <v>2151</v>
      </c>
      <c s="36">
        <v>0</v>
      </c>
      <c s="36">
        <f>ROUND(G93*H93,6)</f>
      </c>
      <c r="L93" s="38">
        <v>0</v>
      </c>
      <c s="32">
        <f>ROUND(ROUND(L93,2)*ROUND(G93,3),2)</f>
      </c>
      <c s="36" t="s">
        <v>6775</v>
      </c>
      <c>
        <f>(M93*21)/100</f>
      </c>
      <c t="s">
        <v>27</v>
      </c>
    </row>
    <row r="94" spans="1:5" ht="12.75">
      <c r="A94" s="35" t="s">
        <v>54</v>
      </c>
      <c r="E94" s="39" t="s">
        <v>5</v>
      </c>
    </row>
    <row r="95" spans="1:5" ht="25.5">
      <c r="A95" s="35" t="s">
        <v>55</v>
      </c>
      <c r="E95" s="40" t="s">
        <v>6852</v>
      </c>
    </row>
    <row r="96" spans="1:5" ht="38.25">
      <c r="A96" t="s">
        <v>56</v>
      </c>
      <c r="E96" s="39" t="s">
        <v>6853</v>
      </c>
    </row>
    <row r="97" spans="1:16" ht="25.5">
      <c r="A97" t="s">
        <v>49</v>
      </c>
      <c s="34" t="s">
        <v>138</v>
      </c>
      <c s="34" t="s">
        <v>6781</v>
      </c>
      <c s="35" t="s">
        <v>5</v>
      </c>
      <c s="6" t="s">
        <v>6782</v>
      </c>
      <c s="36" t="s">
        <v>70</v>
      </c>
      <c s="37">
        <v>1324</v>
      </c>
      <c s="36">
        <v>0</v>
      </c>
      <c s="36">
        <f>ROUND(G97*H97,6)</f>
      </c>
      <c r="L97" s="38">
        <v>0</v>
      </c>
      <c s="32">
        <f>ROUND(ROUND(L97,2)*ROUND(G97,3),2)</f>
      </c>
      <c s="36" t="s">
        <v>6775</v>
      </c>
      <c>
        <f>(M97*21)/100</f>
      </c>
      <c t="s">
        <v>27</v>
      </c>
    </row>
    <row r="98" spans="1:5" ht="12.75">
      <c r="A98" s="35" t="s">
        <v>54</v>
      </c>
      <c r="E98" s="39" t="s">
        <v>5</v>
      </c>
    </row>
    <row r="99" spans="1:5" ht="38.25">
      <c r="A99" s="35" t="s">
        <v>55</v>
      </c>
      <c r="E99" s="40" t="s">
        <v>6854</v>
      </c>
    </row>
    <row r="100" spans="1:5" ht="38.25">
      <c r="A100" t="s">
        <v>56</v>
      </c>
      <c r="E100" s="39" t="s">
        <v>6855</v>
      </c>
    </row>
    <row r="101" spans="1:16" ht="12.75">
      <c r="A101" t="s">
        <v>49</v>
      </c>
      <c s="34" t="s">
        <v>142</v>
      </c>
      <c s="34" t="s">
        <v>6856</v>
      </c>
      <c s="35" t="s">
        <v>5</v>
      </c>
      <c s="6" t="s">
        <v>6857</v>
      </c>
      <c s="36" t="s">
        <v>63</v>
      </c>
      <c s="37">
        <v>2582</v>
      </c>
      <c s="36">
        <v>0</v>
      </c>
      <c s="36">
        <f>ROUND(G101*H101,6)</f>
      </c>
      <c r="L101" s="38">
        <v>0</v>
      </c>
      <c s="32">
        <f>ROUND(ROUND(L101,2)*ROUND(G101,3),2)</f>
      </c>
      <c s="36" t="s">
        <v>6775</v>
      </c>
      <c>
        <f>(M101*21)/100</f>
      </c>
      <c t="s">
        <v>27</v>
      </c>
    </row>
    <row r="102" spans="1:5" ht="12.75">
      <c r="A102" s="35" t="s">
        <v>54</v>
      </c>
      <c r="E102" s="39" t="s">
        <v>5</v>
      </c>
    </row>
    <row r="103" spans="1:5" ht="12.75">
      <c r="A103" s="35" t="s">
        <v>55</v>
      </c>
      <c r="E103" s="40" t="s">
        <v>6858</v>
      </c>
    </row>
    <row r="104" spans="1:5" ht="38.25">
      <c r="A104" t="s">
        <v>56</v>
      </c>
      <c r="E104" s="39" t="s">
        <v>6859</v>
      </c>
    </row>
    <row r="105" spans="1:16" ht="12.75">
      <c r="A105" t="s">
        <v>49</v>
      </c>
      <c s="34" t="s">
        <v>146</v>
      </c>
      <c s="34" t="s">
        <v>6860</v>
      </c>
      <c s="35" t="s">
        <v>5</v>
      </c>
      <c s="6" t="s">
        <v>6861</v>
      </c>
      <c s="36" t="s">
        <v>70</v>
      </c>
      <c s="37">
        <v>904</v>
      </c>
      <c s="36">
        <v>0</v>
      </c>
      <c s="36">
        <f>ROUND(G105*H105,6)</f>
      </c>
      <c r="L105" s="38">
        <v>0</v>
      </c>
      <c s="32">
        <f>ROUND(ROUND(L105,2)*ROUND(G105,3),2)</f>
      </c>
      <c s="36" t="s">
        <v>6775</v>
      </c>
      <c>
        <f>(M105*21)/100</f>
      </c>
      <c t="s">
        <v>27</v>
      </c>
    </row>
    <row r="106" spans="1:5" ht="12.75">
      <c r="A106" s="35" t="s">
        <v>54</v>
      </c>
      <c r="E106" s="39" t="s">
        <v>5</v>
      </c>
    </row>
    <row r="107" spans="1:5" ht="25.5">
      <c r="A107" s="35" t="s">
        <v>55</v>
      </c>
      <c r="E107" s="40" t="s">
        <v>6862</v>
      </c>
    </row>
    <row r="108" spans="1:5" ht="25.5">
      <c r="A108" t="s">
        <v>56</v>
      </c>
      <c r="E108" s="39" t="s">
        <v>6863</v>
      </c>
    </row>
    <row r="109" spans="1:16" ht="12.75">
      <c r="A109" t="s">
        <v>49</v>
      </c>
      <c s="34" t="s">
        <v>150</v>
      </c>
      <c s="34" t="s">
        <v>6785</v>
      </c>
      <c s="35" t="s">
        <v>5</v>
      </c>
      <c s="6" t="s">
        <v>6786</v>
      </c>
      <c s="36" t="s">
        <v>70</v>
      </c>
      <c s="37">
        <v>686</v>
      </c>
      <c s="36">
        <v>0</v>
      </c>
      <c s="36">
        <f>ROUND(G109*H109,6)</f>
      </c>
      <c r="L109" s="38">
        <v>0</v>
      </c>
      <c s="32">
        <f>ROUND(ROUND(L109,2)*ROUND(G109,3),2)</f>
      </c>
      <c s="36" t="s">
        <v>6775</v>
      </c>
      <c>
        <f>(M109*21)/100</f>
      </c>
      <c t="s">
        <v>27</v>
      </c>
    </row>
    <row r="110" spans="1:5" ht="12.75">
      <c r="A110" s="35" t="s">
        <v>54</v>
      </c>
      <c r="E110" s="39" t="s">
        <v>5</v>
      </c>
    </row>
    <row r="111" spans="1:5" ht="25.5">
      <c r="A111" s="35" t="s">
        <v>55</v>
      </c>
      <c r="E111" s="40" t="s">
        <v>6788</v>
      </c>
    </row>
    <row r="112" spans="1:5" ht="12.75">
      <c r="A112" t="s">
        <v>56</v>
      </c>
      <c r="E112" s="39" t="s">
        <v>5</v>
      </c>
    </row>
    <row r="113" spans="1:16" ht="12.75">
      <c r="A113" t="s">
        <v>49</v>
      </c>
      <c s="34" t="s">
        <v>154</v>
      </c>
      <c s="34" t="s">
        <v>6864</v>
      </c>
      <c s="35" t="s">
        <v>5</v>
      </c>
      <c s="6" t="s">
        <v>6865</v>
      </c>
      <c s="36" t="s">
        <v>63</v>
      </c>
      <c s="37">
        <v>2582</v>
      </c>
      <c s="36">
        <v>0</v>
      </c>
      <c s="36">
        <f>ROUND(G113*H113,6)</f>
      </c>
      <c r="L113" s="38">
        <v>0</v>
      </c>
      <c s="32">
        <f>ROUND(ROUND(L113,2)*ROUND(G113,3),2)</f>
      </c>
      <c s="36" t="s">
        <v>6775</v>
      </c>
      <c>
        <f>(M113*21)/100</f>
      </c>
      <c t="s">
        <v>27</v>
      </c>
    </row>
    <row r="114" spans="1:5" ht="12.75">
      <c r="A114" s="35" t="s">
        <v>54</v>
      </c>
      <c r="E114" s="39" t="s">
        <v>5</v>
      </c>
    </row>
    <row r="115" spans="1:5" ht="25.5">
      <c r="A115" s="35" t="s">
        <v>55</v>
      </c>
      <c r="E115" s="40" t="s">
        <v>6866</v>
      </c>
    </row>
    <row r="116" spans="1:5" ht="38.25">
      <c r="A116" t="s">
        <v>56</v>
      </c>
      <c r="E116" s="39" t="s">
        <v>6867</v>
      </c>
    </row>
    <row r="117" spans="1:16" ht="25.5">
      <c r="A117" t="s">
        <v>49</v>
      </c>
      <c s="34" t="s">
        <v>158</v>
      </c>
      <c s="34" t="s">
        <v>6835</v>
      </c>
      <c s="35" t="s">
        <v>5</v>
      </c>
      <c s="6" t="s">
        <v>6836</v>
      </c>
      <c s="36" t="s">
        <v>63</v>
      </c>
      <c s="37">
        <v>178</v>
      </c>
      <c s="36">
        <v>0</v>
      </c>
      <c s="36">
        <f>ROUND(G117*H117,6)</f>
      </c>
      <c r="L117" s="38">
        <v>0</v>
      </c>
      <c s="32">
        <f>ROUND(ROUND(L117,2)*ROUND(G117,3),2)</f>
      </c>
      <c s="36" t="s">
        <v>6775</v>
      </c>
      <c>
        <f>(M117*21)/100</f>
      </c>
      <c t="s">
        <v>27</v>
      </c>
    </row>
    <row r="118" spans="1:5" ht="12.75">
      <c r="A118" s="35" t="s">
        <v>54</v>
      </c>
      <c r="E118" s="39" t="s">
        <v>5</v>
      </c>
    </row>
    <row r="119" spans="1:5" ht="38.25">
      <c r="A119" s="35" t="s">
        <v>55</v>
      </c>
      <c r="E119" s="40" t="s">
        <v>6868</v>
      </c>
    </row>
    <row r="120" spans="1:5" ht="76.5">
      <c r="A120" t="s">
        <v>56</v>
      </c>
      <c r="E120" s="39" t="s">
        <v>6838</v>
      </c>
    </row>
    <row r="121" spans="1:16" ht="25.5">
      <c r="A121" t="s">
        <v>49</v>
      </c>
      <c s="34" t="s">
        <v>162</v>
      </c>
      <c s="34" t="s">
        <v>6839</v>
      </c>
      <c s="35" t="s">
        <v>5</v>
      </c>
      <c s="6" t="s">
        <v>6840</v>
      </c>
      <c s="36" t="s">
        <v>63</v>
      </c>
      <c s="37">
        <v>117</v>
      </c>
      <c s="36">
        <v>0</v>
      </c>
      <c s="36">
        <f>ROUND(G121*H121,6)</f>
      </c>
      <c r="L121" s="38">
        <v>0</v>
      </c>
      <c s="32">
        <f>ROUND(ROUND(L121,2)*ROUND(G121,3),2)</f>
      </c>
      <c s="36" t="s">
        <v>6775</v>
      </c>
      <c>
        <f>(M121*21)/100</f>
      </c>
      <c t="s">
        <v>27</v>
      </c>
    </row>
    <row r="122" spans="1:5" ht="12.75">
      <c r="A122" s="35" t="s">
        <v>54</v>
      </c>
      <c r="E122" s="39" t="s">
        <v>5</v>
      </c>
    </row>
    <row r="123" spans="1:5" ht="38.25">
      <c r="A123" s="35" t="s">
        <v>55</v>
      </c>
      <c r="E123" s="40" t="s">
        <v>6869</v>
      </c>
    </row>
    <row r="124" spans="1:5" ht="63.75">
      <c r="A124" t="s">
        <v>56</v>
      </c>
      <c r="E124" s="39" t="s">
        <v>6842</v>
      </c>
    </row>
    <row r="125" spans="1:13" ht="12.75">
      <c r="A125" t="s">
        <v>46</v>
      </c>
      <c r="C125" s="31" t="s">
        <v>72</v>
      </c>
      <c r="E125" s="33" t="s">
        <v>6870</v>
      </c>
      <c r="J125" s="32">
        <f>0</f>
      </c>
      <c s="32">
        <f>0</f>
      </c>
      <c s="32">
        <f>0+L126+L130+L134+L138+L142+L146</f>
      </c>
      <c s="32">
        <f>0+M126+M130+M134+M138+M142+M146</f>
      </c>
    </row>
    <row r="126" spans="1:16" ht="25.5">
      <c r="A126" t="s">
        <v>49</v>
      </c>
      <c s="34" t="s">
        <v>167</v>
      </c>
      <c s="34" t="s">
        <v>6871</v>
      </c>
      <c s="35" t="s">
        <v>5</v>
      </c>
      <c s="6" t="s">
        <v>6872</v>
      </c>
      <c s="36" t="s">
        <v>294</v>
      </c>
      <c s="37">
        <v>200.38</v>
      </c>
      <c s="36">
        <v>0</v>
      </c>
      <c s="36">
        <f>ROUND(G126*H126,6)</f>
      </c>
      <c r="L126" s="38">
        <v>0</v>
      </c>
      <c s="32">
        <f>ROUND(ROUND(L126,2)*ROUND(G126,3),2)</f>
      </c>
      <c s="36" t="s">
        <v>6775</v>
      </c>
      <c>
        <f>(M126*21)/100</f>
      </c>
      <c t="s">
        <v>27</v>
      </c>
    </row>
    <row r="127" spans="1:5" ht="12.75">
      <c r="A127" s="35" t="s">
        <v>54</v>
      </c>
      <c r="E127" s="39" t="s">
        <v>5</v>
      </c>
    </row>
    <row r="128" spans="1:5" ht="25.5">
      <c r="A128" s="35" t="s">
        <v>55</v>
      </c>
      <c r="E128" s="40" t="s">
        <v>6873</v>
      </c>
    </row>
    <row r="129" spans="1:5" ht="51">
      <c r="A129" t="s">
        <v>56</v>
      </c>
      <c r="E129" s="39" t="s">
        <v>6874</v>
      </c>
    </row>
    <row r="130" spans="1:16" ht="25.5">
      <c r="A130" t="s">
        <v>49</v>
      </c>
      <c s="34" t="s">
        <v>171</v>
      </c>
      <c s="34" t="s">
        <v>6875</v>
      </c>
      <c s="35" t="s">
        <v>5</v>
      </c>
      <c s="6" t="s">
        <v>6876</v>
      </c>
      <c s="36" t="s">
        <v>1686</v>
      </c>
      <c s="37">
        <v>200.38</v>
      </c>
      <c s="36">
        <v>0</v>
      </c>
      <c s="36">
        <f>ROUND(G130*H130,6)</f>
      </c>
      <c r="L130" s="38">
        <v>0</v>
      </c>
      <c s="32">
        <f>ROUND(ROUND(L130,2)*ROUND(G130,3),2)</f>
      </c>
      <c s="36" t="s">
        <v>6775</v>
      </c>
      <c>
        <f>(M130*21)/100</f>
      </c>
      <c t="s">
        <v>27</v>
      </c>
    </row>
    <row r="131" spans="1:5" ht="12.75">
      <c r="A131" s="35" t="s">
        <v>54</v>
      </c>
      <c r="E131" s="39" t="s">
        <v>5</v>
      </c>
    </row>
    <row r="132" spans="1:5" ht="12.75">
      <c r="A132" s="35" t="s">
        <v>55</v>
      </c>
      <c r="E132" s="40" t="s">
        <v>6877</v>
      </c>
    </row>
    <row r="133" spans="1:5" ht="25.5">
      <c r="A133" t="s">
        <v>56</v>
      </c>
      <c r="E133" s="39" t="s">
        <v>6878</v>
      </c>
    </row>
    <row r="134" spans="1:16" ht="25.5">
      <c r="A134" t="s">
        <v>49</v>
      </c>
      <c s="34" t="s">
        <v>175</v>
      </c>
      <c s="34" t="s">
        <v>6879</v>
      </c>
      <c s="35" t="s">
        <v>5</v>
      </c>
      <c s="6" t="s">
        <v>6880</v>
      </c>
      <c s="36" t="s">
        <v>294</v>
      </c>
      <c s="37">
        <v>60.11</v>
      </c>
      <c s="36">
        <v>0</v>
      </c>
      <c s="36">
        <f>ROUND(G134*H134,6)</f>
      </c>
      <c r="L134" s="38">
        <v>0</v>
      </c>
      <c s="32">
        <f>ROUND(ROUND(L134,2)*ROUND(G134,3),2)</f>
      </c>
      <c s="36" t="s">
        <v>6775</v>
      </c>
      <c>
        <f>(M134*21)/100</f>
      </c>
      <c t="s">
        <v>27</v>
      </c>
    </row>
    <row r="135" spans="1:5" ht="12.75">
      <c r="A135" s="35" t="s">
        <v>54</v>
      </c>
      <c r="E135" s="39" t="s">
        <v>5</v>
      </c>
    </row>
    <row r="136" spans="1:5" ht="12.75">
      <c r="A136" s="35" t="s">
        <v>55</v>
      </c>
      <c r="E136" s="40" t="s">
        <v>6881</v>
      </c>
    </row>
    <row r="137" spans="1:5" ht="38.25">
      <c r="A137" t="s">
        <v>56</v>
      </c>
      <c r="E137" s="39" t="s">
        <v>6882</v>
      </c>
    </row>
    <row r="138" spans="1:16" ht="25.5">
      <c r="A138" t="s">
        <v>49</v>
      </c>
      <c s="34" t="s">
        <v>179</v>
      </c>
      <c s="34" t="s">
        <v>6883</v>
      </c>
      <c s="35" t="s">
        <v>5</v>
      </c>
      <c s="6" t="s">
        <v>6884</v>
      </c>
      <c s="36" t="s">
        <v>1686</v>
      </c>
      <c s="37">
        <v>841.54</v>
      </c>
      <c s="36">
        <v>0</v>
      </c>
      <c s="36">
        <f>ROUND(G138*H138,6)</f>
      </c>
      <c r="L138" s="38">
        <v>0</v>
      </c>
      <c s="32">
        <f>ROUND(ROUND(L138,2)*ROUND(G138,3),2)</f>
      </c>
      <c s="36" t="s">
        <v>6775</v>
      </c>
      <c>
        <f>(M138*21)/100</f>
      </c>
      <c t="s">
        <v>27</v>
      </c>
    </row>
    <row r="139" spans="1:5" ht="12.75">
      <c r="A139" s="35" t="s">
        <v>54</v>
      </c>
      <c r="E139" s="39" t="s">
        <v>5</v>
      </c>
    </row>
    <row r="140" spans="1:5" ht="12.75">
      <c r="A140" s="35" t="s">
        <v>55</v>
      </c>
      <c r="E140" s="40" t="s">
        <v>6885</v>
      </c>
    </row>
    <row r="141" spans="1:5" ht="25.5">
      <c r="A141" t="s">
        <v>56</v>
      </c>
      <c r="E141" s="39" t="s">
        <v>6886</v>
      </c>
    </row>
    <row r="142" spans="1:16" ht="12.75">
      <c r="A142" t="s">
        <v>49</v>
      </c>
      <c s="34" t="s">
        <v>183</v>
      </c>
      <c s="34" t="s">
        <v>6887</v>
      </c>
      <c s="35" t="s">
        <v>5</v>
      </c>
      <c s="6" t="s">
        <v>6888</v>
      </c>
      <c s="36" t="s">
        <v>294</v>
      </c>
      <c s="37">
        <v>173.09</v>
      </c>
      <c s="36">
        <v>0</v>
      </c>
      <c s="36">
        <f>ROUND(G142*H142,6)</f>
      </c>
      <c r="L142" s="38">
        <v>0</v>
      </c>
      <c s="32">
        <f>ROUND(ROUND(L142,2)*ROUND(G142,3),2)</f>
      </c>
      <c s="36" t="s">
        <v>6775</v>
      </c>
      <c>
        <f>(M142*21)/100</f>
      </c>
      <c t="s">
        <v>27</v>
      </c>
    </row>
    <row r="143" spans="1:5" ht="12.75">
      <c r="A143" s="35" t="s">
        <v>54</v>
      </c>
      <c r="E143" s="39" t="s">
        <v>5</v>
      </c>
    </row>
    <row r="144" spans="1:5" ht="12.75">
      <c r="A144" s="35" t="s">
        <v>55</v>
      </c>
      <c r="E144" s="40" t="s">
        <v>6889</v>
      </c>
    </row>
    <row r="145" spans="1:5" ht="38.25">
      <c r="A145" t="s">
        <v>56</v>
      </c>
      <c r="E145" s="39" t="s">
        <v>6890</v>
      </c>
    </row>
    <row r="146" spans="1:16" ht="25.5">
      <c r="A146" t="s">
        <v>49</v>
      </c>
      <c s="34" t="s">
        <v>187</v>
      </c>
      <c s="34" t="s">
        <v>6891</v>
      </c>
      <c s="35" t="s">
        <v>5</v>
      </c>
      <c s="6" t="s">
        <v>6892</v>
      </c>
      <c s="36" t="s">
        <v>294</v>
      </c>
      <c s="37">
        <v>9.52</v>
      </c>
      <c s="36">
        <v>0</v>
      </c>
      <c s="36">
        <f>ROUND(G146*H146,6)</f>
      </c>
      <c r="L146" s="38">
        <v>0</v>
      </c>
      <c s="32">
        <f>ROUND(ROUND(L146,2)*ROUND(G146,3),2)</f>
      </c>
      <c s="36" t="s">
        <v>6775</v>
      </c>
      <c>
        <f>(M146*21)/100</f>
      </c>
      <c t="s">
        <v>27</v>
      </c>
    </row>
    <row r="147" spans="1:5" ht="12.75">
      <c r="A147" s="35" t="s">
        <v>54</v>
      </c>
      <c r="E147" s="39" t="s">
        <v>5</v>
      </c>
    </row>
    <row r="148" spans="1:5" ht="89.25">
      <c r="A148" s="35" t="s">
        <v>55</v>
      </c>
      <c r="E148" s="40" t="s">
        <v>6893</v>
      </c>
    </row>
    <row r="149" spans="1:5" ht="25.5">
      <c r="A149" t="s">
        <v>56</v>
      </c>
      <c r="E149" s="39" t="s">
        <v>6894</v>
      </c>
    </row>
    <row r="150" spans="1:13" ht="12.75">
      <c r="A150" t="s">
        <v>46</v>
      </c>
      <c r="C150" s="31" t="s">
        <v>288</v>
      </c>
      <c r="E150" s="33" t="s">
        <v>507</v>
      </c>
      <c r="J150" s="32">
        <f>0</f>
      </c>
      <c s="32">
        <f>0</f>
      </c>
      <c s="32">
        <f>0+L151</f>
      </c>
      <c s="32">
        <f>0+M151</f>
      </c>
    </row>
    <row r="151" spans="1:16" ht="38.25">
      <c r="A151" t="s">
        <v>49</v>
      </c>
      <c s="34" t="s">
        <v>193</v>
      </c>
      <c s="34" t="s">
        <v>291</v>
      </c>
      <c s="35" t="s">
        <v>292</v>
      </c>
      <c s="6" t="s">
        <v>293</v>
      </c>
      <c s="36" t="s">
        <v>294</v>
      </c>
      <c s="37">
        <v>60.11</v>
      </c>
      <c s="36">
        <v>0</v>
      </c>
      <c s="36">
        <f>ROUND(G151*H151,6)</f>
      </c>
      <c r="L151" s="38">
        <v>0</v>
      </c>
      <c s="32">
        <f>ROUND(ROUND(L151,2)*ROUND(G151,3),2)</f>
      </c>
      <c s="36" t="s">
        <v>196</v>
      </c>
      <c>
        <f>(M151*21)/100</f>
      </c>
      <c t="s">
        <v>27</v>
      </c>
    </row>
    <row r="152" spans="1:5" ht="12.75">
      <c r="A152" s="35" t="s">
        <v>54</v>
      </c>
      <c r="E152" s="39" t="s">
        <v>295</v>
      </c>
    </row>
    <row r="153" spans="1:5" ht="12.75">
      <c r="A153" s="35" t="s">
        <v>55</v>
      </c>
      <c r="E153" s="40" t="s">
        <v>6895</v>
      </c>
    </row>
    <row r="154" spans="1:5" ht="165.75">
      <c r="A154" t="s">
        <v>56</v>
      </c>
      <c r="E15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3.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6767</v>
      </c>
      <c s="41">
        <f>Rekapitulace!C143</f>
      </c>
      <c s="20" t="s">
        <v>0</v>
      </c>
      <c t="s">
        <v>23</v>
      </c>
      <c t="s">
        <v>27</v>
      </c>
    </row>
    <row r="4" spans="1:16" ht="32" customHeight="1">
      <c r="A4" s="24" t="s">
        <v>20</v>
      </c>
      <c s="25" t="s">
        <v>28</v>
      </c>
      <c s="27" t="s">
        <v>6767</v>
      </c>
      <c r="E4" s="26" t="s">
        <v>6768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25.5">
      <c r="A8" t="s">
        <v>44</v>
      </c>
      <c r="C8" s="28" t="s">
        <v>6898</v>
      </c>
      <c r="E8" s="30" t="s">
        <v>6897</v>
      </c>
      <c r="J8" s="29">
        <f>0+J9+J62+J75+J116+J125+J150</f>
      </c>
      <c s="29">
        <f>0+K9+K62+K75+K116+K125+K150</f>
      </c>
      <c s="29">
        <f>0+L9+L62+L75+L116+L125+L150</f>
      </c>
      <c s="29">
        <f>0+M9+M62+M75+M116+M125+M150</f>
      </c>
    </row>
    <row r="9" spans="1:13" ht="12.75">
      <c r="A9" t="s">
        <v>46</v>
      </c>
      <c r="C9" s="31" t="s">
        <v>47</v>
      </c>
      <c r="E9" s="33" t="s">
        <v>6772</v>
      </c>
      <c r="J9" s="32">
        <f>0</f>
      </c>
      <c s="32">
        <f>0</f>
      </c>
      <c s="32">
        <f>0+L10+L14+L18+L22+L26+L30+L34+L38+L42+L46+L50+L54+L58</f>
      </c>
      <c s="32">
        <f>0+M10+M14+M18+M22+M26+M30+M34+M38+M42+M46+M50+M54+M58</f>
      </c>
    </row>
    <row r="10" spans="1:16" ht="25.5">
      <c r="A10" t="s">
        <v>49</v>
      </c>
      <c s="34" t="s">
        <v>47</v>
      </c>
      <c s="34" t="s">
        <v>6773</v>
      </c>
      <c s="35" t="s">
        <v>5</v>
      </c>
      <c s="6" t="s">
        <v>6774</v>
      </c>
      <c s="36" t="s">
        <v>1550</v>
      </c>
      <c s="37">
        <v>78</v>
      </c>
      <c s="36">
        <v>0</v>
      </c>
      <c s="36">
        <f>ROUND(G10*H10,6)</f>
      </c>
      <c r="L10" s="38">
        <v>0</v>
      </c>
      <c s="32">
        <f>ROUND(ROUND(L10,2)*ROUND(G10,3),2)</f>
      </c>
      <c s="36" t="s">
        <v>6775</v>
      </c>
      <c>
        <f>(M10*21)/100</f>
      </c>
      <c t="s">
        <v>27</v>
      </c>
    </row>
    <row r="11" spans="1:5" ht="12.75">
      <c r="A11" s="35" t="s">
        <v>54</v>
      </c>
      <c r="E11" s="39" t="s">
        <v>5</v>
      </c>
    </row>
    <row r="12" spans="1:5" ht="12.75">
      <c r="A12" s="35" t="s">
        <v>55</v>
      </c>
      <c r="E12" s="40" t="s">
        <v>6776</v>
      </c>
    </row>
    <row r="13" spans="1:5" ht="25.5">
      <c r="A13" t="s">
        <v>56</v>
      </c>
      <c r="E13" s="39" t="s">
        <v>6777</v>
      </c>
    </row>
    <row r="14" spans="1:16" ht="25.5">
      <c r="A14" t="s">
        <v>49</v>
      </c>
      <c s="34" t="s">
        <v>27</v>
      </c>
      <c s="34" t="s">
        <v>6778</v>
      </c>
      <c s="35" t="s">
        <v>5</v>
      </c>
      <c s="6" t="s">
        <v>6774</v>
      </c>
      <c s="36" t="s">
        <v>1550</v>
      </c>
      <c s="37">
        <v>156</v>
      </c>
      <c s="36">
        <v>0</v>
      </c>
      <c s="36">
        <f>ROUND(G14*H14,6)</f>
      </c>
      <c r="L14" s="38">
        <v>0</v>
      </c>
      <c s="32">
        <f>ROUND(ROUND(L14,2)*ROUND(G14,3),2)</f>
      </c>
      <c s="36" t="s">
        <v>6775</v>
      </c>
      <c>
        <f>(M14*21)/100</f>
      </c>
      <c t="s">
        <v>27</v>
      </c>
    </row>
    <row r="15" spans="1:5" ht="12.75">
      <c r="A15" s="35" t="s">
        <v>54</v>
      </c>
      <c r="E15" s="39" t="s">
        <v>5</v>
      </c>
    </row>
    <row r="16" spans="1:5" ht="25.5">
      <c r="A16" s="35" t="s">
        <v>55</v>
      </c>
      <c r="E16" s="40" t="s">
        <v>6899</v>
      </c>
    </row>
    <row r="17" spans="1:5" ht="38.25">
      <c r="A17" t="s">
        <v>56</v>
      </c>
      <c r="E17" s="39" t="s">
        <v>6780</v>
      </c>
    </row>
    <row r="18" spans="1:16" ht="25.5">
      <c r="A18" t="s">
        <v>49</v>
      </c>
      <c s="34" t="s">
        <v>26</v>
      </c>
      <c s="34" t="s">
        <v>6781</v>
      </c>
      <c s="35" t="s">
        <v>5</v>
      </c>
      <c s="6" t="s">
        <v>6782</v>
      </c>
      <c s="36" t="s">
        <v>70</v>
      </c>
      <c s="37">
        <v>2235</v>
      </c>
      <c s="36">
        <v>0</v>
      </c>
      <c s="36">
        <f>ROUND(G18*H18,6)</f>
      </c>
      <c r="L18" s="38">
        <v>0</v>
      </c>
      <c s="32">
        <f>ROUND(ROUND(L18,2)*ROUND(G18,3),2)</f>
      </c>
      <c s="36" t="s">
        <v>6775</v>
      </c>
      <c>
        <f>(M18*21)/100</f>
      </c>
      <c t="s">
        <v>27</v>
      </c>
    </row>
    <row r="19" spans="1:5" ht="12.75">
      <c r="A19" s="35" t="s">
        <v>54</v>
      </c>
      <c r="E19" s="39" t="s">
        <v>5</v>
      </c>
    </row>
    <row r="20" spans="1:5" ht="25.5">
      <c r="A20" s="35" t="s">
        <v>55</v>
      </c>
      <c r="E20" s="40" t="s">
        <v>6900</v>
      </c>
    </row>
    <row r="21" spans="1:5" ht="25.5">
      <c r="A21" t="s">
        <v>56</v>
      </c>
      <c r="E21" s="39" t="s">
        <v>6784</v>
      </c>
    </row>
    <row r="22" spans="1:16" ht="12.75">
      <c r="A22" t="s">
        <v>49</v>
      </c>
      <c s="34" t="s">
        <v>67</v>
      </c>
      <c s="34" t="s">
        <v>6785</v>
      </c>
      <c s="35" t="s">
        <v>5</v>
      </c>
      <c s="6" t="s">
        <v>6786</v>
      </c>
      <c s="36" t="s">
        <v>70</v>
      </c>
      <c s="37">
        <v>2682</v>
      </c>
      <c s="36">
        <v>0</v>
      </c>
      <c s="36">
        <f>ROUND(G22*H22,6)</f>
      </c>
      <c r="L22" s="38">
        <v>0</v>
      </c>
      <c s="32">
        <f>ROUND(ROUND(L22,2)*ROUND(G22,3),2)</f>
      </c>
      <c s="36" t="s">
        <v>6775</v>
      </c>
      <c>
        <f>(M22*21)/100</f>
      </c>
      <c t="s">
        <v>27</v>
      </c>
    </row>
    <row r="23" spans="1:5" ht="12.75">
      <c r="A23" s="35" t="s">
        <v>54</v>
      </c>
      <c r="E23" s="39" t="s">
        <v>5</v>
      </c>
    </row>
    <row r="24" spans="1:5" ht="12.75">
      <c r="A24" s="35" t="s">
        <v>55</v>
      </c>
      <c r="E24" s="40" t="s">
        <v>6787</v>
      </c>
    </row>
    <row r="25" spans="1:5" ht="25.5">
      <c r="A25" t="s">
        <v>56</v>
      </c>
      <c r="E25" s="39" t="s">
        <v>6788</v>
      </c>
    </row>
    <row r="26" spans="1:16" ht="25.5">
      <c r="A26" t="s">
        <v>49</v>
      </c>
      <c s="34" t="s">
        <v>72</v>
      </c>
      <c s="34" t="s">
        <v>6789</v>
      </c>
      <c s="35" t="s">
        <v>5</v>
      </c>
      <c s="6" t="s">
        <v>6790</v>
      </c>
      <c s="36" t="s">
        <v>63</v>
      </c>
      <c s="37">
        <v>77</v>
      </c>
      <c s="36">
        <v>0</v>
      </c>
      <c s="36">
        <f>ROUND(G26*H26,6)</f>
      </c>
      <c r="L26" s="38">
        <v>0</v>
      </c>
      <c s="32">
        <f>ROUND(ROUND(L26,2)*ROUND(G26,3),2)</f>
      </c>
      <c s="36" t="s">
        <v>6775</v>
      </c>
      <c>
        <f>(M26*21)/100</f>
      </c>
      <c t="s">
        <v>27</v>
      </c>
    </row>
    <row r="27" spans="1:5" ht="12.75">
      <c r="A27" s="35" t="s">
        <v>54</v>
      </c>
      <c r="E27" s="39" t="s">
        <v>5</v>
      </c>
    </row>
    <row r="28" spans="1:5" ht="25.5">
      <c r="A28" s="35" t="s">
        <v>55</v>
      </c>
      <c r="E28" s="40" t="s">
        <v>6901</v>
      </c>
    </row>
    <row r="29" spans="1:5" ht="51">
      <c r="A29" t="s">
        <v>56</v>
      </c>
      <c r="E29" s="39" t="s">
        <v>6792</v>
      </c>
    </row>
    <row r="30" spans="1:16" ht="12.75">
      <c r="A30" t="s">
        <v>49</v>
      </c>
      <c s="34" t="s">
        <v>77</v>
      </c>
      <c s="34" t="s">
        <v>6793</v>
      </c>
      <c s="35" t="s">
        <v>5</v>
      </c>
      <c s="6" t="s">
        <v>6794</v>
      </c>
      <c s="36" t="s">
        <v>63</v>
      </c>
      <c s="37">
        <v>2952</v>
      </c>
      <c s="36">
        <v>0</v>
      </c>
      <c s="36">
        <f>ROUND(G30*H30,6)</f>
      </c>
      <c r="L30" s="38">
        <v>0</v>
      </c>
      <c s="32">
        <f>ROUND(ROUND(L30,2)*ROUND(G30,3),2)</f>
      </c>
      <c s="36" t="s">
        <v>6775</v>
      </c>
      <c>
        <f>(M30*21)/100</f>
      </c>
      <c t="s">
        <v>27</v>
      </c>
    </row>
    <row r="31" spans="1:5" ht="12.75">
      <c r="A31" s="35" t="s">
        <v>54</v>
      </c>
      <c r="E31" s="39" t="s">
        <v>5</v>
      </c>
    </row>
    <row r="32" spans="1:5" ht="25.5">
      <c r="A32" s="35" t="s">
        <v>55</v>
      </c>
      <c r="E32" s="40" t="s">
        <v>6902</v>
      </c>
    </row>
    <row r="33" spans="1:5" ht="38.25">
      <c r="A33" t="s">
        <v>56</v>
      </c>
      <c r="E33" s="39" t="s">
        <v>6796</v>
      </c>
    </row>
    <row r="34" spans="1:16" ht="12.75">
      <c r="A34" t="s">
        <v>49</v>
      </c>
      <c s="34" t="s">
        <v>65</v>
      </c>
      <c s="34" t="s">
        <v>5198</v>
      </c>
      <c s="35" t="s">
        <v>5</v>
      </c>
      <c s="6" t="s">
        <v>6797</v>
      </c>
      <c s="36" t="s">
        <v>63</v>
      </c>
      <c s="37">
        <v>1230</v>
      </c>
      <c s="36">
        <v>0</v>
      </c>
      <c s="36">
        <f>ROUND(G34*H34,6)</f>
      </c>
      <c r="L34" s="38">
        <v>0</v>
      </c>
      <c s="32">
        <f>ROUND(ROUND(L34,2)*ROUND(G34,3),2)</f>
      </c>
      <c s="36" t="s">
        <v>6775</v>
      </c>
      <c>
        <f>(M34*21)/100</f>
      </c>
      <c t="s">
        <v>27</v>
      </c>
    </row>
    <row r="35" spans="1:5" ht="12.75">
      <c r="A35" s="35" t="s">
        <v>54</v>
      </c>
      <c r="E35" s="39" t="s">
        <v>5</v>
      </c>
    </row>
    <row r="36" spans="1:5" ht="12.75">
      <c r="A36" s="35" t="s">
        <v>55</v>
      </c>
      <c r="E36" s="40" t="s">
        <v>6903</v>
      </c>
    </row>
    <row r="37" spans="1:5" ht="38.25">
      <c r="A37" t="s">
        <v>56</v>
      </c>
      <c r="E37" s="39" t="s">
        <v>6799</v>
      </c>
    </row>
    <row r="38" spans="1:16" ht="12.75">
      <c r="A38" t="s">
        <v>49</v>
      </c>
      <c s="34" t="s">
        <v>82</v>
      </c>
      <c s="34" t="s">
        <v>5204</v>
      </c>
      <c s="35" t="s">
        <v>5</v>
      </c>
      <c s="6" t="s">
        <v>6800</v>
      </c>
      <c s="36" t="s">
        <v>63</v>
      </c>
      <c s="37">
        <v>1230</v>
      </c>
      <c s="36">
        <v>0</v>
      </c>
      <c s="36">
        <f>ROUND(G38*H38,6)</f>
      </c>
      <c r="L38" s="38">
        <v>0</v>
      </c>
      <c s="32">
        <f>ROUND(ROUND(L38,2)*ROUND(G38,3),2)</f>
      </c>
      <c s="36" t="s">
        <v>6775</v>
      </c>
      <c>
        <f>(M38*21)/100</f>
      </c>
      <c t="s">
        <v>27</v>
      </c>
    </row>
    <row r="39" spans="1:5" ht="12.75">
      <c r="A39" s="35" t="s">
        <v>54</v>
      </c>
      <c r="E39" s="39" t="s">
        <v>5</v>
      </c>
    </row>
    <row r="40" spans="1:5" ht="12.75">
      <c r="A40" s="35" t="s">
        <v>55</v>
      </c>
      <c r="E40" s="40" t="s">
        <v>6801</v>
      </c>
    </row>
    <row r="41" spans="1:5" ht="25.5">
      <c r="A41" t="s">
        <v>56</v>
      </c>
      <c r="E41" s="39" t="s">
        <v>6802</v>
      </c>
    </row>
    <row r="42" spans="1:16" ht="12.75">
      <c r="A42" t="s">
        <v>49</v>
      </c>
      <c s="34" t="s">
        <v>86</v>
      </c>
      <c s="34" t="s">
        <v>6803</v>
      </c>
      <c s="35" t="s">
        <v>5</v>
      </c>
      <c s="6" t="s">
        <v>6804</v>
      </c>
      <c s="36" t="s">
        <v>63</v>
      </c>
      <c s="37">
        <v>2214</v>
      </c>
      <c s="36">
        <v>0</v>
      </c>
      <c s="36">
        <f>ROUND(G42*H42,6)</f>
      </c>
      <c r="L42" s="38">
        <v>0</v>
      </c>
      <c s="32">
        <f>ROUND(ROUND(L42,2)*ROUND(G42,3),2)</f>
      </c>
      <c s="36" t="s">
        <v>196</v>
      </c>
      <c>
        <f>(M42*21)/100</f>
      </c>
      <c t="s">
        <v>27</v>
      </c>
    </row>
    <row r="43" spans="1:5" ht="12.75">
      <c r="A43" s="35" t="s">
        <v>54</v>
      </c>
      <c r="E43" s="39" t="s">
        <v>5</v>
      </c>
    </row>
    <row r="44" spans="1:5" ht="25.5">
      <c r="A44" s="35" t="s">
        <v>55</v>
      </c>
      <c r="E44" s="40" t="s">
        <v>6904</v>
      </c>
    </row>
    <row r="45" spans="1:5" ht="38.25">
      <c r="A45" t="s">
        <v>56</v>
      </c>
      <c r="E45" s="39" t="s">
        <v>6806</v>
      </c>
    </row>
    <row r="46" spans="1:16" ht="12.75">
      <c r="A46" t="s">
        <v>49</v>
      </c>
      <c s="34" t="s">
        <v>90</v>
      </c>
      <c s="34" t="s">
        <v>6807</v>
      </c>
      <c s="35" t="s">
        <v>5</v>
      </c>
      <c s="6" t="s">
        <v>6808</v>
      </c>
      <c s="36" t="s">
        <v>5516</v>
      </c>
      <c s="37">
        <v>60</v>
      </c>
      <c s="36">
        <v>0</v>
      </c>
      <c s="36">
        <f>ROUND(G46*H46,6)</f>
      </c>
      <c r="L46" s="38">
        <v>0</v>
      </c>
      <c s="32">
        <f>ROUND(ROUND(L46,2)*ROUND(G46,3),2)</f>
      </c>
      <c s="36" t="s">
        <v>196</v>
      </c>
      <c>
        <f>(M46*21)/100</f>
      </c>
      <c t="s">
        <v>27</v>
      </c>
    </row>
    <row r="47" spans="1:5" ht="12.75">
      <c r="A47" s="35" t="s">
        <v>54</v>
      </c>
      <c r="E47" s="39" t="s">
        <v>5</v>
      </c>
    </row>
    <row r="48" spans="1:5" ht="12.75">
      <c r="A48" s="35" t="s">
        <v>55</v>
      </c>
      <c r="E48" s="40" t="s">
        <v>6905</v>
      </c>
    </row>
    <row r="49" spans="1:5" ht="25.5">
      <c r="A49" t="s">
        <v>56</v>
      </c>
      <c r="E49" s="39" t="s">
        <v>6810</v>
      </c>
    </row>
    <row r="50" spans="1:16" ht="12.75">
      <c r="A50" t="s">
        <v>49</v>
      </c>
      <c s="34" t="s">
        <v>94</v>
      </c>
      <c s="34" t="s">
        <v>6811</v>
      </c>
      <c s="35" t="s">
        <v>5</v>
      </c>
      <c s="6" t="s">
        <v>6812</v>
      </c>
      <c s="36" t="s">
        <v>4704</v>
      </c>
      <c s="37">
        <v>1</v>
      </c>
      <c s="36">
        <v>0</v>
      </c>
      <c s="36">
        <f>ROUND(G50*H50,6)</f>
      </c>
      <c r="L50" s="38">
        <v>0</v>
      </c>
      <c s="32">
        <f>ROUND(ROUND(L50,2)*ROUND(G50,3),2)</f>
      </c>
      <c s="36" t="s">
        <v>196</v>
      </c>
      <c>
        <f>(M50*21)/100</f>
      </c>
      <c t="s">
        <v>27</v>
      </c>
    </row>
    <row r="51" spans="1:5" ht="12.75">
      <c r="A51" s="35" t="s">
        <v>54</v>
      </c>
      <c r="E51" s="39" t="s">
        <v>5</v>
      </c>
    </row>
    <row r="52" spans="1:5" ht="12.75">
      <c r="A52" s="35" t="s">
        <v>55</v>
      </c>
      <c r="E52" s="40" t="s">
        <v>6813</v>
      </c>
    </row>
    <row r="53" spans="1:5" ht="38.25">
      <c r="A53" t="s">
        <v>56</v>
      </c>
      <c r="E53" s="39" t="s">
        <v>6814</v>
      </c>
    </row>
    <row r="54" spans="1:16" ht="25.5">
      <c r="A54" t="s">
        <v>49</v>
      </c>
      <c s="34" t="s">
        <v>99</v>
      </c>
      <c s="34" t="s">
        <v>6815</v>
      </c>
      <c s="35" t="s">
        <v>5</v>
      </c>
      <c s="6" t="s">
        <v>6816</v>
      </c>
      <c s="36" t="s">
        <v>1550</v>
      </c>
      <c s="37">
        <v>234</v>
      </c>
      <c s="36">
        <v>0</v>
      </c>
      <c s="36">
        <f>ROUND(G54*H54,6)</f>
      </c>
      <c r="L54" s="38">
        <v>0</v>
      </c>
      <c s="32">
        <f>ROUND(ROUND(L54,2)*ROUND(G54,3),2)</f>
      </c>
      <c s="36" t="s">
        <v>196</v>
      </c>
      <c>
        <f>(M54*21)/100</f>
      </c>
      <c t="s">
        <v>27</v>
      </c>
    </row>
    <row r="55" spans="1:5" ht="12.75">
      <c r="A55" s="35" t="s">
        <v>54</v>
      </c>
      <c r="E55" s="39" t="s">
        <v>5</v>
      </c>
    </row>
    <row r="56" spans="1:5" ht="12.75">
      <c r="A56" s="35" t="s">
        <v>55</v>
      </c>
      <c r="E56" s="40" t="s">
        <v>6817</v>
      </c>
    </row>
    <row r="57" spans="1:5" ht="25.5">
      <c r="A57" t="s">
        <v>56</v>
      </c>
      <c r="E57" s="39" t="s">
        <v>6818</v>
      </c>
    </row>
    <row r="58" spans="1:16" ht="12.75">
      <c r="A58" t="s">
        <v>49</v>
      </c>
      <c s="34" t="s">
        <v>102</v>
      </c>
      <c s="34" t="s">
        <v>6819</v>
      </c>
      <c s="35" t="s">
        <v>5</v>
      </c>
      <c s="6" t="s">
        <v>6820</v>
      </c>
      <c s="36" t="s">
        <v>63</v>
      </c>
      <c s="37">
        <v>1476</v>
      </c>
      <c s="36">
        <v>0</v>
      </c>
      <c s="36">
        <f>ROUND(G58*H58,6)</f>
      </c>
      <c r="L58" s="38">
        <v>0</v>
      </c>
      <c s="32">
        <f>ROUND(ROUND(L58,2)*ROUND(G58,3),2)</f>
      </c>
      <c s="36" t="s">
        <v>196</v>
      </c>
      <c>
        <f>(M58*21)/100</f>
      </c>
      <c t="s">
        <v>27</v>
      </c>
    </row>
    <row r="59" spans="1:5" ht="12.75">
      <c r="A59" s="35" t="s">
        <v>54</v>
      </c>
      <c r="E59" s="39" t="s">
        <v>5</v>
      </c>
    </row>
    <row r="60" spans="1:5" ht="12.75">
      <c r="A60" s="35" t="s">
        <v>55</v>
      </c>
      <c r="E60" s="40" t="s">
        <v>6821</v>
      </c>
    </row>
    <row r="61" spans="1:5" ht="25.5">
      <c r="A61" t="s">
        <v>56</v>
      </c>
      <c r="E61" s="39" t="s">
        <v>6822</v>
      </c>
    </row>
    <row r="62" spans="1:13" ht="12.75">
      <c r="A62" t="s">
        <v>46</v>
      </c>
      <c r="C62" s="31" t="s">
        <v>27</v>
      </c>
      <c r="E62" s="33" t="s">
        <v>6906</v>
      </c>
      <c r="J62" s="32">
        <f>0</f>
      </c>
      <c s="32">
        <f>0</f>
      </c>
      <c s="32">
        <f>0+L63+L67+L71</f>
      </c>
      <c s="32">
        <f>0+M63+M67+M71</f>
      </c>
    </row>
    <row r="63" spans="1:16" ht="25.5">
      <c r="A63" t="s">
        <v>49</v>
      </c>
      <c s="34" t="s">
        <v>106</v>
      </c>
      <c s="34" t="s">
        <v>6824</v>
      </c>
      <c s="35" t="s">
        <v>5</v>
      </c>
      <c s="6" t="s">
        <v>6825</v>
      </c>
      <c s="36" t="s">
        <v>52</v>
      </c>
      <c s="37">
        <v>85</v>
      </c>
      <c s="36">
        <v>0</v>
      </c>
      <c s="36">
        <f>ROUND(G63*H63,6)</f>
      </c>
      <c r="L63" s="38">
        <v>0</v>
      </c>
      <c s="32">
        <f>ROUND(ROUND(L63,2)*ROUND(G63,3),2)</f>
      </c>
      <c s="36" t="s">
        <v>6775</v>
      </c>
      <c>
        <f>(M63*21)/100</f>
      </c>
      <c t="s">
        <v>27</v>
      </c>
    </row>
    <row r="64" spans="1:5" ht="12.75">
      <c r="A64" s="35" t="s">
        <v>54</v>
      </c>
      <c r="E64" s="39" t="s">
        <v>5</v>
      </c>
    </row>
    <row r="65" spans="1:5" ht="25.5">
      <c r="A65" s="35" t="s">
        <v>55</v>
      </c>
      <c r="E65" s="40" t="s">
        <v>6907</v>
      </c>
    </row>
    <row r="66" spans="1:5" ht="51">
      <c r="A66" t="s">
        <v>56</v>
      </c>
      <c r="E66" s="39" t="s">
        <v>6827</v>
      </c>
    </row>
    <row r="67" spans="1:16" ht="25.5">
      <c r="A67" t="s">
        <v>49</v>
      </c>
      <c s="34" t="s">
        <v>110</v>
      </c>
      <c s="34" t="s">
        <v>6828</v>
      </c>
      <c s="35" t="s">
        <v>5</v>
      </c>
      <c s="6" t="s">
        <v>6829</v>
      </c>
      <c s="36" t="s">
        <v>52</v>
      </c>
      <c s="37">
        <v>127.1</v>
      </c>
      <c s="36">
        <v>0</v>
      </c>
      <c s="36">
        <f>ROUND(G67*H67,6)</f>
      </c>
      <c r="L67" s="38">
        <v>0</v>
      </c>
      <c s="32">
        <f>ROUND(ROUND(L67,2)*ROUND(G67,3),2)</f>
      </c>
      <c s="36" t="s">
        <v>6775</v>
      </c>
      <c>
        <f>(M67*21)/100</f>
      </c>
      <c t="s">
        <v>27</v>
      </c>
    </row>
    <row r="68" spans="1:5" ht="12.75">
      <c r="A68" s="35" t="s">
        <v>54</v>
      </c>
      <c r="E68" s="39" t="s">
        <v>5</v>
      </c>
    </row>
    <row r="69" spans="1:5" ht="25.5">
      <c r="A69" s="35" t="s">
        <v>55</v>
      </c>
      <c r="E69" s="40" t="s">
        <v>6908</v>
      </c>
    </row>
    <row r="70" spans="1:5" ht="63.75">
      <c r="A70" t="s">
        <v>56</v>
      </c>
      <c r="E70" s="39" t="s">
        <v>6831</v>
      </c>
    </row>
    <row r="71" spans="1:16" ht="25.5">
      <c r="A71" t="s">
        <v>49</v>
      </c>
      <c s="34" t="s">
        <v>114</v>
      </c>
      <c s="34" t="s">
        <v>6909</v>
      </c>
      <c s="35" t="s">
        <v>5</v>
      </c>
      <c s="6" t="s">
        <v>6910</v>
      </c>
      <c s="36" t="s">
        <v>52</v>
      </c>
      <c s="37">
        <v>9.8</v>
      </c>
      <c s="36">
        <v>0</v>
      </c>
      <c s="36">
        <f>ROUND(G71*H71,6)</f>
      </c>
      <c r="L71" s="38">
        <v>0</v>
      </c>
      <c s="32">
        <f>ROUND(ROUND(L71,2)*ROUND(G71,3),2)</f>
      </c>
      <c s="36" t="s">
        <v>6775</v>
      </c>
      <c>
        <f>(M71*21)/100</f>
      </c>
      <c t="s">
        <v>27</v>
      </c>
    </row>
    <row r="72" spans="1:5" ht="12.75">
      <c r="A72" s="35" t="s">
        <v>54</v>
      </c>
      <c r="E72" s="39" t="s">
        <v>5</v>
      </c>
    </row>
    <row r="73" spans="1:5" ht="12.75">
      <c r="A73" s="35" t="s">
        <v>55</v>
      </c>
      <c r="E73" s="40" t="s">
        <v>6911</v>
      </c>
    </row>
    <row r="74" spans="1:5" ht="51">
      <c r="A74" t="s">
        <v>56</v>
      </c>
      <c r="E74" s="39" t="s">
        <v>6912</v>
      </c>
    </row>
    <row r="75" spans="1:13" ht="12.75">
      <c r="A75" t="s">
        <v>46</v>
      </c>
      <c r="C75" s="31" t="s">
        <v>26</v>
      </c>
      <c r="E75" s="33" t="s">
        <v>6913</v>
      </c>
      <c r="J75" s="32">
        <f>0</f>
      </c>
      <c s="32">
        <f>0</f>
      </c>
      <c s="32">
        <f>0+L76+L80+L84+L88+L92+L96+L100+L104+L108+L112</f>
      </c>
      <c s="32">
        <f>0+M76+M80+M84+M88+M92+M96+M100+M104+M108+M112</f>
      </c>
    </row>
    <row r="76" spans="1:16" ht="25.5">
      <c r="A76" t="s">
        <v>49</v>
      </c>
      <c s="34" t="s">
        <v>118</v>
      </c>
      <c s="34" t="s">
        <v>6844</v>
      </c>
      <c s="35" t="s">
        <v>5</v>
      </c>
      <c s="6" t="s">
        <v>6845</v>
      </c>
      <c s="36" t="s">
        <v>1550</v>
      </c>
      <c s="37">
        <v>4</v>
      </c>
      <c s="36">
        <v>0</v>
      </c>
      <c s="36">
        <f>ROUND(G76*H76,6)</f>
      </c>
      <c r="L76" s="38">
        <v>0</v>
      </c>
      <c s="32">
        <f>ROUND(ROUND(L76,2)*ROUND(G76,3),2)</f>
      </c>
      <c s="36" t="s">
        <v>6775</v>
      </c>
      <c>
        <f>(M76*21)/100</f>
      </c>
      <c t="s">
        <v>27</v>
      </c>
    </row>
    <row r="77" spans="1:5" ht="12.75">
      <c r="A77" s="35" t="s">
        <v>54</v>
      </c>
      <c r="E77" s="39" t="s">
        <v>5</v>
      </c>
    </row>
    <row r="78" spans="1:5" ht="25.5">
      <c r="A78" s="35" t="s">
        <v>55</v>
      </c>
      <c r="E78" s="40" t="s">
        <v>6914</v>
      </c>
    </row>
    <row r="79" spans="1:5" ht="25.5">
      <c r="A79" t="s">
        <v>56</v>
      </c>
      <c r="E79" s="39" t="s">
        <v>6847</v>
      </c>
    </row>
    <row r="80" spans="1:16" ht="25.5">
      <c r="A80" t="s">
        <v>49</v>
      </c>
      <c s="34" t="s">
        <v>122</v>
      </c>
      <c s="34" t="s">
        <v>6778</v>
      </c>
      <c s="35" t="s">
        <v>5</v>
      </c>
      <c s="6" t="s">
        <v>6774</v>
      </c>
      <c s="36" t="s">
        <v>1550</v>
      </c>
      <c s="37">
        <v>1548</v>
      </c>
      <c s="36">
        <v>0</v>
      </c>
      <c s="36">
        <f>ROUND(G80*H80,6)</f>
      </c>
      <c r="L80" s="38">
        <v>0</v>
      </c>
      <c s="32">
        <f>ROUND(ROUND(L80,2)*ROUND(G80,3),2)</f>
      </c>
      <c s="36" t="s">
        <v>6775</v>
      </c>
      <c>
        <f>(M80*21)/100</f>
      </c>
      <c t="s">
        <v>27</v>
      </c>
    </row>
    <row r="81" spans="1:5" ht="12.75">
      <c r="A81" s="35" t="s">
        <v>54</v>
      </c>
      <c r="E81" s="39" t="s">
        <v>5</v>
      </c>
    </row>
    <row r="82" spans="1:5" ht="38.25">
      <c r="A82" s="35" t="s">
        <v>55</v>
      </c>
      <c r="E82" s="40" t="s">
        <v>6915</v>
      </c>
    </row>
    <row r="83" spans="1:5" ht="51">
      <c r="A83" t="s">
        <v>56</v>
      </c>
      <c r="E83" s="39" t="s">
        <v>6916</v>
      </c>
    </row>
    <row r="84" spans="1:16" ht="12.75">
      <c r="A84" t="s">
        <v>49</v>
      </c>
      <c s="34" t="s">
        <v>126</v>
      </c>
      <c s="34" t="s">
        <v>6850</v>
      </c>
      <c s="35" t="s">
        <v>5</v>
      </c>
      <c s="6" t="s">
        <v>6851</v>
      </c>
      <c s="36" t="s">
        <v>63</v>
      </c>
      <c s="37">
        <v>8473</v>
      </c>
      <c s="36">
        <v>0</v>
      </c>
      <c s="36">
        <f>ROUND(G84*H84,6)</f>
      </c>
      <c r="L84" s="38">
        <v>0</v>
      </c>
      <c s="32">
        <f>ROUND(ROUND(L84,2)*ROUND(G84,3),2)</f>
      </c>
      <c s="36" t="s">
        <v>6775</v>
      </c>
      <c>
        <f>(M84*21)/100</f>
      </c>
      <c t="s">
        <v>27</v>
      </c>
    </row>
    <row r="85" spans="1:5" ht="12.75">
      <c r="A85" s="35" t="s">
        <v>54</v>
      </c>
      <c r="E85" s="39" t="s">
        <v>5</v>
      </c>
    </row>
    <row r="86" spans="1:5" ht="25.5">
      <c r="A86" s="35" t="s">
        <v>55</v>
      </c>
      <c r="E86" s="40" t="s">
        <v>6917</v>
      </c>
    </row>
    <row r="87" spans="1:5" ht="38.25">
      <c r="A87" t="s">
        <v>56</v>
      </c>
      <c r="E87" s="39" t="s">
        <v>6853</v>
      </c>
    </row>
    <row r="88" spans="1:16" ht="25.5">
      <c r="A88" t="s">
        <v>49</v>
      </c>
      <c s="34" t="s">
        <v>130</v>
      </c>
      <c s="34" t="s">
        <v>6781</v>
      </c>
      <c s="35" t="s">
        <v>5</v>
      </c>
      <c s="6" t="s">
        <v>6782</v>
      </c>
      <c s="36" t="s">
        <v>70</v>
      </c>
      <c s="37">
        <v>4478</v>
      </c>
      <c s="36">
        <v>0</v>
      </c>
      <c s="36">
        <f>ROUND(G88*H88,6)</f>
      </c>
      <c r="L88" s="38">
        <v>0</v>
      </c>
      <c s="32">
        <f>ROUND(ROUND(L88,2)*ROUND(G88,3),2)</f>
      </c>
      <c s="36" t="s">
        <v>6775</v>
      </c>
      <c>
        <f>(M88*21)/100</f>
      </c>
      <c t="s">
        <v>27</v>
      </c>
    </row>
    <row r="89" spans="1:5" ht="12.75">
      <c r="A89" s="35" t="s">
        <v>54</v>
      </c>
      <c r="E89" s="39" t="s">
        <v>5</v>
      </c>
    </row>
    <row r="90" spans="1:5" ht="38.25">
      <c r="A90" s="35" t="s">
        <v>55</v>
      </c>
      <c r="E90" s="40" t="s">
        <v>6918</v>
      </c>
    </row>
    <row r="91" spans="1:5" ht="38.25">
      <c r="A91" t="s">
        <v>56</v>
      </c>
      <c r="E91" s="39" t="s">
        <v>6855</v>
      </c>
    </row>
    <row r="92" spans="1:16" ht="12.75">
      <c r="A92" t="s">
        <v>49</v>
      </c>
      <c s="34" t="s">
        <v>134</v>
      </c>
      <c s="34" t="s">
        <v>6919</v>
      </c>
      <c s="35" t="s">
        <v>5</v>
      </c>
      <c s="6" t="s">
        <v>6920</v>
      </c>
      <c s="36" t="s">
        <v>63</v>
      </c>
      <c s="37">
        <v>10168</v>
      </c>
      <c s="36">
        <v>0</v>
      </c>
      <c s="36">
        <f>ROUND(G92*H92,6)</f>
      </c>
      <c r="L92" s="38">
        <v>0</v>
      </c>
      <c s="32">
        <f>ROUND(ROUND(L92,2)*ROUND(G92,3),2)</f>
      </c>
      <c s="36" t="s">
        <v>6775</v>
      </c>
      <c>
        <f>(M92*21)/100</f>
      </c>
      <c t="s">
        <v>27</v>
      </c>
    </row>
    <row r="93" spans="1:5" ht="12.75">
      <c r="A93" s="35" t="s">
        <v>54</v>
      </c>
      <c r="E93" s="39" t="s">
        <v>5</v>
      </c>
    </row>
    <row r="94" spans="1:5" ht="12.75">
      <c r="A94" s="35" t="s">
        <v>55</v>
      </c>
      <c r="E94" s="40" t="s">
        <v>6858</v>
      </c>
    </row>
    <row r="95" spans="1:5" ht="38.25">
      <c r="A95" t="s">
        <v>56</v>
      </c>
      <c r="E95" s="39" t="s">
        <v>6921</v>
      </c>
    </row>
    <row r="96" spans="1:16" ht="12.75">
      <c r="A96" t="s">
        <v>49</v>
      </c>
      <c s="34" t="s">
        <v>138</v>
      </c>
      <c s="34" t="s">
        <v>6860</v>
      </c>
      <c s="35" t="s">
        <v>5</v>
      </c>
      <c s="6" t="s">
        <v>6861</v>
      </c>
      <c s="36" t="s">
        <v>70</v>
      </c>
      <c s="37">
        <v>3559</v>
      </c>
      <c s="36">
        <v>0</v>
      </c>
      <c s="36">
        <f>ROUND(G96*H96,6)</f>
      </c>
      <c r="L96" s="38">
        <v>0</v>
      </c>
      <c s="32">
        <f>ROUND(ROUND(L96,2)*ROUND(G96,3),2)</f>
      </c>
      <c s="36" t="s">
        <v>6775</v>
      </c>
      <c>
        <f>(M96*21)/100</f>
      </c>
      <c t="s">
        <v>27</v>
      </c>
    </row>
    <row r="97" spans="1:5" ht="12.75">
      <c r="A97" s="35" t="s">
        <v>54</v>
      </c>
      <c r="E97" s="39" t="s">
        <v>5</v>
      </c>
    </row>
    <row r="98" spans="1:5" ht="25.5">
      <c r="A98" s="35" t="s">
        <v>55</v>
      </c>
      <c r="E98" s="40" t="s">
        <v>6862</v>
      </c>
    </row>
    <row r="99" spans="1:5" ht="25.5">
      <c r="A99" t="s">
        <v>56</v>
      </c>
      <c r="E99" s="39" t="s">
        <v>6863</v>
      </c>
    </row>
    <row r="100" spans="1:16" ht="12.75">
      <c r="A100" t="s">
        <v>49</v>
      </c>
      <c s="34" t="s">
        <v>142</v>
      </c>
      <c s="34" t="s">
        <v>6785</v>
      </c>
      <c s="35" t="s">
        <v>5</v>
      </c>
      <c s="6" t="s">
        <v>6786</v>
      </c>
      <c s="36" t="s">
        <v>70</v>
      </c>
      <c s="37">
        <v>1815</v>
      </c>
      <c s="36">
        <v>0</v>
      </c>
      <c s="36">
        <f>ROUND(G100*H100,6)</f>
      </c>
      <c r="L100" s="38">
        <v>0</v>
      </c>
      <c s="32">
        <f>ROUND(ROUND(L100,2)*ROUND(G100,3),2)</f>
      </c>
      <c s="36" t="s">
        <v>6775</v>
      </c>
      <c>
        <f>(M100*21)/100</f>
      </c>
      <c t="s">
        <v>27</v>
      </c>
    </row>
    <row r="101" spans="1:5" ht="12.75">
      <c r="A101" s="35" t="s">
        <v>54</v>
      </c>
      <c r="E101" s="39" t="s">
        <v>5</v>
      </c>
    </row>
    <row r="102" spans="1:5" ht="25.5">
      <c r="A102" s="35" t="s">
        <v>55</v>
      </c>
      <c r="E102" s="40" t="s">
        <v>6788</v>
      </c>
    </row>
    <row r="103" spans="1:5" ht="12.75">
      <c r="A103" t="s">
        <v>56</v>
      </c>
      <c r="E103" s="39" t="s">
        <v>5</v>
      </c>
    </row>
    <row r="104" spans="1:16" ht="12.75">
      <c r="A104" t="s">
        <v>49</v>
      </c>
      <c s="34" t="s">
        <v>146</v>
      </c>
      <c s="34" t="s">
        <v>6864</v>
      </c>
      <c s="35" t="s">
        <v>5</v>
      </c>
      <c s="6" t="s">
        <v>6865</v>
      </c>
      <c s="36" t="s">
        <v>63</v>
      </c>
      <c s="37">
        <v>3559</v>
      </c>
      <c s="36">
        <v>0</v>
      </c>
      <c s="36">
        <f>ROUND(G104*H104,6)</f>
      </c>
      <c r="L104" s="38">
        <v>0</v>
      </c>
      <c s="32">
        <f>ROUND(ROUND(L104,2)*ROUND(G104,3),2)</f>
      </c>
      <c s="36" t="s">
        <v>6775</v>
      </c>
      <c>
        <f>(M104*21)/100</f>
      </c>
      <c t="s">
        <v>27</v>
      </c>
    </row>
    <row r="105" spans="1:5" ht="12.75">
      <c r="A105" s="35" t="s">
        <v>54</v>
      </c>
      <c r="E105" s="39" t="s">
        <v>5</v>
      </c>
    </row>
    <row r="106" spans="1:5" ht="25.5">
      <c r="A106" s="35" t="s">
        <v>55</v>
      </c>
      <c r="E106" s="40" t="s">
        <v>6922</v>
      </c>
    </row>
    <row r="107" spans="1:5" ht="38.25">
      <c r="A107" t="s">
        <v>56</v>
      </c>
      <c r="E107" s="39" t="s">
        <v>6923</v>
      </c>
    </row>
    <row r="108" spans="1:16" ht="25.5">
      <c r="A108" t="s">
        <v>49</v>
      </c>
      <c s="34" t="s">
        <v>150</v>
      </c>
      <c s="34" t="s">
        <v>6835</v>
      </c>
      <c s="35" t="s">
        <v>5</v>
      </c>
      <c s="6" t="s">
        <v>6836</v>
      </c>
      <c s="36" t="s">
        <v>63</v>
      </c>
      <c s="37">
        <v>710</v>
      </c>
      <c s="36">
        <v>0</v>
      </c>
      <c s="36">
        <f>ROUND(G108*H108,6)</f>
      </c>
      <c r="L108" s="38">
        <v>0</v>
      </c>
      <c s="32">
        <f>ROUND(ROUND(L108,2)*ROUND(G108,3),2)</f>
      </c>
      <c s="36" t="s">
        <v>6775</v>
      </c>
      <c>
        <f>(M108*21)/100</f>
      </c>
      <c t="s">
        <v>27</v>
      </c>
    </row>
    <row r="109" spans="1:5" ht="12.75">
      <c r="A109" s="35" t="s">
        <v>54</v>
      </c>
      <c r="E109" s="39" t="s">
        <v>5</v>
      </c>
    </row>
    <row r="110" spans="1:5" ht="38.25">
      <c r="A110" s="35" t="s">
        <v>55</v>
      </c>
      <c r="E110" s="40" t="s">
        <v>6837</v>
      </c>
    </row>
    <row r="111" spans="1:5" ht="76.5">
      <c r="A111" t="s">
        <v>56</v>
      </c>
      <c r="E111" s="39" t="s">
        <v>6838</v>
      </c>
    </row>
    <row r="112" spans="1:16" ht="25.5">
      <c r="A112" t="s">
        <v>49</v>
      </c>
      <c s="34" t="s">
        <v>154</v>
      </c>
      <c s="34" t="s">
        <v>6839</v>
      </c>
      <c s="35" t="s">
        <v>5</v>
      </c>
      <c s="6" t="s">
        <v>6840</v>
      </c>
      <c s="36" t="s">
        <v>63</v>
      </c>
      <c s="37">
        <v>383</v>
      </c>
      <c s="36">
        <v>0</v>
      </c>
      <c s="36">
        <f>ROUND(G112*H112,6)</f>
      </c>
      <c r="L112" s="38">
        <v>0</v>
      </c>
      <c s="32">
        <f>ROUND(ROUND(L112,2)*ROUND(G112,3),2)</f>
      </c>
      <c s="36" t="s">
        <v>6775</v>
      </c>
      <c>
        <f>(M112*21)/100</f>
      </c>
      <c t="s">
        <v>27</v>
      </c>
    </row>
    <row r="113" spans="1:5" ht="12.75">
      <c r="A113" s="35" t="s">
        <v>54</v>
      </c>
      <c r="E113" s="39" t="s">
        <v>5</v>
      </c>
    </row>
    <row r="114" spans="1:5" ht="38.25">
      <c r="A114" s="35" t="s">
        <v>55</v>
      </c>
      <c r="E114" s="40" t="s">
        <v>6841</v>
      </c>
    </row>
    <row r="115" spans="1:5" ht="63.75">
      <c r="A115" t="s">
        <v>56</v>
      </c>
      <c r="E115" s="39" t="s">
        <v>6842</v>
      </c>
    </row>
    <row r="116" spans="1:13" ht="12.75">
      <c r="A116" t="s">
        <v>46</v>
      </c>
      <c r="C116" s="31" t="s">
        <v>67</v>
      </c>
      <c r="E116" s="33" t="s">
        <v>6924</v>
      </c>
      <c r="J116" s="32">
        <f>0</f>
      </c>
      <c s="32">
        <f>0</f>
      </c>
      <c s="32">
        <f>0+L117+L121</f>
      </c>
      <c s="32">
        <f>0+M117+M121</f>
      </c>
    </row>
    <row r="117" spans="1:16" ht="25.5">
      <c r="A117" t="s">
        <v>49</v>
      </c>
      <c s="34" t="s">
        <v>158</v>
      </c>
      <c s="34" t="s">
        <v>6925</v>
      </c>
      <c s="35" t="s">
        <v>5</v>
      </c>
      <c s="6" t="s">
        <v>6926</v>
      </c>
      <c s="36" t="s">
        <v>70</v>
      </c>
      <c s="37">
        <v>60</v>
      </c>
      <c s="36">
        <v>0</v>
      </c>
      <c s="36">
        <f>ROUND(G117*H117,6)</f>
      </c>
      <c r="L117" s="38">
        <v>0</v>
      </c>
      <c s="32">
        <f>ROUND(ROUND(L117,2)*ROUND(G117,3),2)</f>
      </c>
      <c s="36" t="s">
        <v>6775</v>
      </c>
      <c>
        <f>(M117*21)/100</f>
      </c>
      <c t="s">
        <v>27</v>
      </c>
    </row>
    <row r="118" spans="1:5" ht="12.75">
      <c r="A118" s="35" t="s">
        <v>54</v>
      </c>
      <c r="E118" s="39" t="s">
        <v>5</v>
      </c>
    </row>
    <row r="119" spans="1:5" ht="12.75">
      <c r="A119" s="35" t="s">
        <v>55</v>
      </c>
      <c r="E119" s="40" t="s">
        <v>6927</v>
      </c>
    </row>
    <row r="120" spans="1:5" ht="63.75">
      <c r="A120" t="s">
        <v>56</v>
      </c>
      <c r="E120" s="39" t="s">
        <v>6928</v>
      </c>
    </row>
    <row r="121" spans="1:16" ht="12.75">
      <c r="A121" t="s">
        <v>49</v>
      </c>
      <c s="34" t="s">
        <v>162</v>
      </c>
      <c s="34" t="s">
        <v>6929</v>
      </c>
      <c s="35" t="s">
        <v>5</v>
      </c>
      <c s="6" t="s">
        <v>6930</v>
      </c>
      <c s="36" t="s">
        <v>70</v>
      </c>
      <c s="37">
        <v>72</v>
      </c>
      <c s="36">
        <v>0</v>
      </c>
      <c s="36">
        <f>ROUND(G121*H121,6)</f>
      </c>
      <c r="L121" s="38">
        <v>0</v>
      </c>
      <c s="32">
        <f>ROUND(ROUND(L121,2)*ROUND(G121,3),2)</f>
      </c>
      <c s="36" t="s">
        <v>196</v>
      </c>
      <c>
        <f>(M121*21)/100</f>
      </c>
      <c t="s">
        <v>27</v>
      </c>
    </row>
    <row r="122" spans="1:5" ht="12.75">
      <c r="A122" s="35" t="s">
        <v>54</v>
      </c>
      <c r="E122" s="39" t="s">
        <v>5</v>
      </c>
    </row>
    <row r="123" spans="1:5" ht="12.75">
      <c r="A123" s="35" t="s">
        <v>55</v>
      </c>
      <c r="E123" s="40" t="s">
        <v>6931</v>
      </c>
    </row>
    <row r="124" spans="1:5" ht="25.5">
      <c r="A124" t="s">
        <v>56</v>
      </c>
      <c r="E124" s="39" t="s">
        <v>6932</v>
      </c>
    </row>
    <row r="125" spans="1:13" ht="12.75">
      <c r="A125" t="s">
        <v>46</v>
      </c>
      <c r="C125" s="31" t="s">
        <v>72</v>
      </c>
      <c r="E125" s="33" t="s">
        <v>6870</v>
      </c>
      <c r="J125" s="32">
        <f>0</f>
      </c>
      <c s="32">
        <f>0</f>
      </c>
      <c s="32">
        <f>0+L126+L130+L134+L138+L142+L146</f>
      </c>
      <c s="32">
        <f>0+M126+M130+M134+M138+M142+M146</f>
      </c>
    </row>
    <row r="126" spans="1:16" ht="25.5">
      <c r="A126" t="s">
        <v>49</v>
      </c>
      <c s="34" t="s">
        <v>167</v>
      </c>
      <c s="34" t="s">
        <v>6871</v>
      </c>
      <c s="35" t="s">
        <v>5</v>
      </c>
      <c s="6" t="s">
        <v>6872</v>
      </c>
      <c s="36" t="s">
        <v>294</v>
      </c>
      <c s="37">
        <v>448.99</v>
      </c>
      <c s="36">
        <v>0</v>
      </c>
      <c s="36">
        <f>ROUND(G126*H126,6)</f>
      </c>
      <c r="L126" s="38">
        <v>0</v>
      </c>
      <c s="32">
        <f>ROUND(ROUND(L126,2)*ROUND(G126,3),2)</f>
      </c>
      <c s="36" t="s">
        <v>6775</v>
      </c>
      <c>
        <f>(M126*21)/100</f>
      </c>
      <c t="s">
        <v>27</v>
      </c>
    </row>
    <row r="127" spans="1:5" ht="12.75">
      <c r="A127" s="35" t="s">
        <v>54</v>
      </c>
      <c r="E127" s="39" t="s">
        <v>5</v>
      </c>
    </row>
    <row r="128" spans="1:5" ht="25.5">
      <c r="A128" s="35" t="s">
        <v>55</v>
      </c>
      <c r="E128" s="40" t="s">
        <v>6933</v>
      </c>
    </row>
    <row r="129" spans="1:5" ht="51">
      <c r="A129" t="s">
        <v>56</v>
      </c>
      <c r="E129" s="39" t="s">
        <v>6874</v>
      </c>
    </row>
    <row r="130" spans="1:16" ht="25.5">
      <c r="A130" t="s">
        <v>49</v>
      </c>
      <c s="34" t="s">
        <v>171</v>
      </c>
      <c s="34" t="s">
        <v>6875</v>
      </c>
      <c s="35" t="s">
        <v>5</v>
      </c>
      <c s="6" t="s">
        <v>6876</v>
      </c>
      <c s="36" t="s">
        <v>1686</v>
      </c>
      <c s="37">
        <v>1346.97</v>
      </c>
      <c s="36">
        <v>0</v>
      </c>
      <c s="36">
        <f>ROUND(G130*H130,6)</f>
      </c>
      <c r="L130" s="38">
        <v>0</v>
      </c>
      <c s="32">
        <f>ROUND(ROUND(L130,2)*ROUND(G130,3),2)</f>
      </c>
      <c s="36" t="s">
        <v>6775</v>
      </c>
      <c>
        <f>(M130*21)/100</f>
      </c>
      <c t="s">
        <v>27</v>
      </c>
    </row>
    <row r="131" spans="1:5" ht="12.75">
      <c r="A131" s="35" t="s">
        <v>54</v>
      </c>
      <c r="E131" s="39" t="s">
        <v>5</v>
      </c>
    </row>
    <row r="132" spans="1:5" ht="12.75">
      <c r="A132" s="35" t="s">
        <v>55</v>
      </c>
      <c r="E132" s="40" t="s">
        <v>6934</v>
      </c>
    </row>
    <row r="133" spans="1:5" ht="25.5">
      <c r="A133" t="s">
        <v>56</v>
      </c>
      <c r="E133" s="39" t="s">
        <v>6935</v>
      </c>
    </row>
    <row r="134" spans="1:16" ht="25.5">
      <c r="A134" t="s">
        <v>49</v>
      </c>
      <c s="34" t="s">
        <v>175</v>
      </c>
      <c s="34" t="s">
        <v>6879</v>
      </c>
      <c s="35" t="s">
        <v>5</v>
      </c>
      <c s="6" t="s">
        <v>6880</v>
      </c>
      <c s="36" t="s">
        <v>294</v>
      </c>
      <c s="37">
        <v>134.7</v>
      </c>
      <c s="36">
        <v>0</v>
      </c>
      <c s="36">
        <f>ROUND(G134*H134,6)</f>
      </c>
      <c r="L134" s="38">
        <v>0</v>
      </c>
      <c s="32">
        <f>ROUND(ROUND(L134,2)*ROUND(G134,3),2)</f>
      </c>
      <c s="36" t="s">
        <v>6775</v>
      </c>
      <c>
        <f>(M134*21)/100</f>
      </c>
      <c t="s">
        <v>27</v>
      </c>
    </row>
    <row r="135" spans="1:5" ht="12.75">
      <c r="A135" s="35" t="s">
        <v>54</v>
      </c>
      <c r="E135" s="39" t="s">
        <v>5</v>
      </c>
    </row>
    <row r="136" spans="1:5" ht="12.75">
      <c r="A136" s="35" t="s">
        <v>55</v>
      </c>
      <c r="E136" s="40" t="s">
        <v>6881</v>
      </c>
    </row>
    <row r="137" spans="1:5" ht="38.25">
      <c r="A137" t="s">
        <v>56</v>
      </c>
      <c r="E137" s="39" t="s">
        <v>6882</v>
      </c>
    </row>
    <row r="138" spans="1:16" ht="25.5">
      <c r="A138" t="s">
        <v>49</v>
      </c>
      <c s="34" t="s">
        <v>179</v>
      </c>
      <c s="34" t="s">
        <v>6883</v>
      </c>
      <c s="35" t="s">
        <v>5</v>
      </c>
      <c s="6" t="s">
        <v>6884</v>
      </c>
      <c s="36" t="s">
        <v>1686</v>
      </c>
      <c s="37">
        <v>1885.8</v>
      </c>
      <c s="36">
        <v>0</v>
      </c>
      <c s="36">
        <f>ROUND(G138*H138,6)</f>
      </c>
      <c r="L138" s="38">
        <v>0</v>
      </c>
      <c s="32">
        <f>ROUND(ROUND(L138,2)*ROUND(G138,3),2)</f>
      </c>
      <c s="36" t="s">
        <v>6775</v>
      </c>
      <c>
        <f>(M138*21)/100</f>
      </c>
      <c t="s">
        <v>27</v>
      </c>
    </row>
    <row r="139" spans="1:5" ht="12.75">
      <c r="A139" s="35" t="s">
        <v>54</v>
      </c>
      <c r="E139" s="39" t="s">
        <v>5</v>
      </c>
    </row>
    <row r="140" spans="1:5" ht="12.75">
      <c r="A140" s="35" t="s">
        <v>55</v>
      </c>
      <c r="E140" s="40" t="s">
        <v>6885</v>
      </c>
    </row>
    <row r="141" spans="1:5" ht="25.5">
      <c r="A141" t="s">
        <v>56</v>
      </c>
      <c r="E141" s="39" t="s">
        <v>6886</v>
      </c>
    </row>
    <row r="142" spans="1:16" ht="12.75">
      <c r="A142" t="s">
        <v>49</v>
      </c>
      <c s="34" t="s">
        <v>183</v>
      </c>
      <c s="34" t="s">
        <v>6887</v>
      </c>
      <c s="35" t="s">
        <v>5</v>
      </c>
      <c s="6" t="s">
        <v>6888</v>
      </c>
      <c s="36" t="s">
        <v>294</v>
      </c>
      <c s="37">
        <v>401.61</v>
      </c>
      <c s="36">
        <v>0</v>
      </c>
      <c s="36">
        <f>ROUND(G142*H142,6)</f>
      </c>
      <c r="L142" s="38">
        <v>0</v>
      </c>
      <c s="32">
        <f>ROUND(ROUND(L142,2)*ROUND(G142,3),2)</f>
      </c>
      <c s="36" t="s">
        <v>6775</v>
      </c>
      <c>
        <f>(M142*21)/100</f>
      </c>
      <c t="s">
        <v>27</v>
      </c>
    </row>
    <row r="143" spans="1:5" ht="12.75">
      <c r="A143" s="35" t="s">
        <v>54</v>
      </c>
      <c r="E143" s="39" t="s">
        <v>5</v>
      </c>
    </row>
    <row r="144" spans="1:5" ht="12.75">
      <c r="A144" s="35" t="s">
        <v>55</v>
      </c>
      <c r="E144" s="40" t="s">
        <v>6889</v>
      </c>
    </row>
    <row r="145" spans="1:5" ht="38.25">
      <c r="A145" t="s">
        <v>56</v>
      </c>
      <c r="E145" s="39" t="s">
        <v>6890</v>
      </c>
    </row>
    <row r="146" spans="1:16" ht="25.5">
      <c r="A146" t="s">
        <v>49</v>
      </c>
      <c s="34" t="s">
        <v>187</v>
      </c>
      <c s="34" t="s">
        <v>6891</v>
      </c>
      <c s="35" t="s">
        <v>5</v>
      </c>
      <c s="6" t="s">
        <v>6892</v>
      </c>
      <c s="36" t="s">
        <v>294</v>
      </c>
      <c s="37">
        <v>38.33</v>
      </c>
      <c s="36">
        <v>0</v>
      </c>
      <c s="36">
        <f>ROUND(G146*H146,6)</f>
      </c>
      <c r="L146" s="38">
        <v>0</v>
      </c>
      <c s="32">
        <f>ROUND(ROUND(L146,2)*ROUND(G146,3),2)</f>
      </c>
      <c s="36" t="s">
        <v>6775</v>
      </c>
      <c>
        <f>(M146*21)/100</f>
      </c>
      <c t="s">
        <v>27</v>
      </c>
    </row>
    <row r="147" spans="1:5" ht="12.75">
      <c r="A147" s="35" t="s">
        <v>54</v>
      </c>
      <c r="E147" s="39" t="s">
        <v>5</v>
      </c>
    </row>
    <row r="148" spans="1:5" ht="76.5">
      <c r="A148" s="35" t="s">
        <v>55</v>
      </c>
      <c r="E148" s="40" t="s">
        <v>6936</v>
      </c>
    </row>
    <row r="149" spans="1:5" ht="25.5">
      <c r="A149" t="s">
        <v>56</v>
      </c>
      <c r="E149" s="39" t="s">
        <v>6894</v>
      </c>
    </row>
    <row r="150" spans="1:13" ht="12.75">
      <c r="A150" t="s">
        <v>46</v>
      </c>
      <c r="C150" s="31" t="s">
        <v>288</v>
      </c>
      <c r="E150" s="33" t="s">
        <v>507</v>
      </c>
      <c r="J150" s="32">
        <f>0</f>
      </c>
      <c s="32">
        <f>0</f>
      </c>
      <c s="32">
        <f>0+L151</f>
      </c>
      <c s="32">
        <f>0+M151</f>
      </c>
    </row>
    <row r="151" spans="1:16" ht="38.25">
      <c r="A151" t="s">
        <v>49</v>
      </c>
      <c s="34" t="s">
        <v>193</v>
      </c>
      <c s="34" t="s">
        <v>291</v>
      </c>
      <c s="35" t="s">
        <v>292</v>
      </c>
      <c s="6" t="s">
        <v>293</v>
      </c>
      <c s="36" t="s">
        <v>294</v>
      </c>
      <c s="37">
        <v>134.7</v>
      </c>
      <c s="36">
        <v>0</v>
      </c>
      <c s="36">
        <f>ROUND(G151*H151,6)</f>
      </c>
      <c r="L151" s="38">
        <v>0</v>
      </c>
      <c s="32">
        <f>ROUND(ROUND(L151,2)*ROUND(G151,3),2)</f>
      </c>
      <c s="36" t="s">
        <v>196</v>
      </c>
      <c>
        <f>(M151*21)/100</f>
      </c>
      <c t="s">
        <v>27</v>
      </c>
    </row>
    <row r="152" spans="1:5" ht="12.75">
      <c r="A152" s="35" t="s">
        <v>54</v>
      </c>
      <c r="E152" s="39" t="s">
        <v>295</v>
      </c>
    </row>
    <row r="153" spans="1:5" ht="12.75">
      <c r="A153" s="35" t="s">
        <v>55</v>
      </c>
      <c r="E153" s="40" t="s">
        <v>6895</v>
      </c>
    </row>
    <row r="154" spans="1:5" ht="165.75">
      <c r="A154" t="s">
        <v>56</v>
      </c>
      <c r="E15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4.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6767</v>
      </c>
      <c s="41">
        <f>Rekapitulace!C143</f>
      </c>
      <c s="20" t="s">
        <v>0</v>
      </c>
      <c t="s">
        <v>23</v>
      </c>
      <c t="s">
        <v>27</v>
      </c>
    </row>
    <row r="4" spans="1:16" ht="32" customHeight="1">
      <c r="A4" s="24" t="s">
        <v>20</v>
      </c>
      <c s="25" t="s">
        <v>28</v>
      </c>
      <c s="27" t="s">
        <v>6767</v>
      </c>
      <c r="E4" s="26" t="s">
        <v>6768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25.5">
      <c r="A8" t="s">
        <v>44</v>
      </c>
      <c r="C8" s="28" t="s">
        <v>6939</v>
      </c>
      <c r="E8" s="30" t="s">
        <v>6938</v>
      </c>
      <c r="J8" s="29">
        <f>0+J9+J62+J75+J116+J125+J150</f>
      </c>
      <c s="29">
        <f>0+K9+K62+K75+K116+K125+K150</f>
      </c>
      <c s="29">
        <f>0+L9+L62+L75+L116+L125+L150</f>
      </c>
      <c s="29">
        <f>0+M9+M62+M75+M116+M125+M150</f>
      </c>
    </row>
    <row r="9" spans="1:13" ht="12.75">
      <c r="A9" t="s">
        <v>46</v>
      </c>
      <c r="C9" s="31" t="s">
        <v>47</v>
      </c>
      <c r="E9" s="33" t="s">
        <v>6772</v>
      </c>
      <c r="J9" s="32">
        <f>0</f>
      </c>
      <c s="32">
        <f>0</f>
      </c>
      <c s="32">
        <f>0+L10+L14+L18+L22+L26+L30+L34+L38+L42+L46+L50+L54+L58</f>
      </c>
      <c s="32">
        <f>0+M10+M14+M18+M22+M26+M30+M34+M38+M42+M46+M50+M54+M58</f>
      </c>
    </row>
    <row r="10" spans="1:16" ht="25.5">
      <c r="A10" t="s">
        <v>49</v>
      </c>
      <c s="34" t="s">
        <v>47</v>
      </c>
      <c s="34" t="s">
        <v>6773</v>
      </c>
      <c s="35" t="s">
        <v>5</v>
      </c>
      <c s="6" t="s">
        <v>6774</v>
      </c>
      <c s="36" t="s">
        <v>1550</v>
      </c>
      <c s="37">
        <v>49</v>
      </c>
      <c s="36">
        <v>0</v>
      </c>
      <c s="36">
        <f>ROUND(G10*H10,6)</f>
      </c>
      <c r="L10" s="38">
        <v>0</v>
      </c>
      <c s="32">
        <f>ROUND(ROUND(L10,2)*ROUND(G10,3),2)</f>
      </c>
      <c s="36" t="s">
        <v>6775</v>
      </c>
      <c>
        <f>(M10*21)/100</f>
      </c>
      <c t="s">
        <v>27</v>
      </c>
    </row>
    <row r="11" spans="1:5" ht="12.75">
      <c r="A11" s="35" t="s">
        <v>54</v>
      </c>
      <c r="E11" s="39" t="s">
        <v>5</v>
      </c>
    </row>
    <row r="12" spans="1:5" ht="12.75">
      <c r="A12" s="35" t="s">
        <v>55</v>
      </c>
      <c r="E12" s="40" t="s">
        <v>6776</v>
      </c>
    </row>
    <row r="13" spans="1:5" ht="25.5">
      <c r="A13" t="s">
        <v>56</v>
      </c>
      <c r="E13" s="39" t="s">
        <v>6777</v>
      </c>
    </row>
    <row r="14" spans="1:16" ht="25.5">
      <c r="A14" t="s">
        <v>49</v>
      </c>
      <c s="34" t="s">
        <v>27</v>
      </c>
      <c s="34" t="s">
        <v>6778</v>
      </c>
      <c s="35" t="s">
        <v>5</v>
      </c>
      <c s="6" t="s">
        <v>6774</v>
      </c>
      <c s="36" t="s">
        <v>1550</v>
      </c>
      <c s="37">
        <v>98</v>
      </c>
      <c s="36">
        <v>0</v>
      </c>
      <c s="36">
        <f>ROUND(G14*H14,6)</f>
      </c>
      <c r="L14" s="38">
        <v>0</v>
      </c>
      <c s="32">
        <f>ROUND(ROUND(L14,2)*ROUND(G14,3),2)</f>
      </c>
      <c s="36" t="s">
        <v>6775</v>
      </c>
      <c>
        <f>(M14*21)/100</f>
      </c>
      <c t="s">
        <v>27</v>
      </c>
    </row>
    <row r="15" spans="1:5" ht="12.75">
      <c r="A15" s="35" t="s">
        <v>54</v>
      </c>
      <c r="E15" s="39" t="s">
        <v>5</v>
      </c>
    </row>
    <row r="16" spans="1:5" ht="25.5">
      <c r="A16" s="35" t="s">
        <v>55</v>
      </c>
      <c r="E16" s="40" t="s">
        <v>6940</v>
      </c>
    </row>
    <row r="17" spans="1:5" ht="38.25">
      <c r="A17" t="s">
        <v>56</v>
      </c>
      <c r="E17" s="39" t="s">
        <v>6780</v>
      </c>
    </row>
    <row r="18" spans="1:16" ht="25.5">
      <c r="A18" t="s">
        <v>49</v>
      </c>
      <c s="34" t="s">
        <v>26</v>
      </c>
      <c s="34" t="s">
        <v>6781</v>
      </c>
      <c s="35" t="s">
        <v>5</v>
      </c>
      <c s="6" t="s">
        <v>6782</v>
      </c>
      <c s="36" t="s">
        <v>70</v>
      </c>
      <c s="37">
        <v>1391</v>
      </c>
      <c s="36">
        <v>0</v>
      </c>
      <c s="36">
        <f>ROUND(G18*H18,6)</f>
      </c>
      <c r="L18" s="38">
        <v>0</v>
      </c>
      <c s="32">
        <f>ROUND(ROUND(L18,2)*ROUND(G18,3),2)</f>
      </c>
      <c s="36" t="s">
        <v>6775</v>
      </c>
      <c>
        <f>(M18*21)/100</f>
      </c>
      <c t="s">
        <v>27</v>
      </c>
    </row>
    <row r="19" spans="1:5" ht="12.75">
      <c r="A19" s="35" t="s">
        <v>54</v>
      </c>
      <c r="E19" s="39" t="s">
        <v>5</v>
      </c>
    </row>
    <row r="20" spans="1:5" ht="25.5">
      <c r="A20" s="35" t="s">
        <v>55</v>
      </c>
      <c r="E20" s="40" t="s">
        <v>6941</v>
      </c>
    </row>
    <row r="21" spans="1:5" ht="25.5">
      <c r="A21" t="s">
        <v>56</v>
      </c>
      <c r="E21" s="39" t="s">
        <v>6784</v>
      </c>
    </row>
    <row r="22" spans="1:16" ht="12.75">
      <c r="A22" t="s">
        <v>49</v>
      </c>
      <c s="34" t="s">
        <v>67</v>
      </c>
      <c s="34" t="s">
        <v>6785</v>
      </c>
      <c s="35" t="s">
        <v>5</v>
      </c>
      <c s="6" t="s">
        <v>6786</v>
      </c>
      <c s="36" t="s">
        <v>70</v>
      </c>
      <c s="37">
        <v>1670</v>
      </c>
      <c s="36">
        <v>0</v>
      </c>
      <c s="36">
        <f>ROUND(G22*H22,6)</f>
      </c>
      <c r="L22" s="38">
        <v>0</v>
      </c>
      <c s="32">
        <f>ROUND(ROUND(L22,2)*ROUND(G22,3),2)</f>
      </c>
      <c s="36" t="s">
        <v>6775</v>
      </c>
      <c>
        <f>(M22*21)/100</f>
      </c>
      <c t="s">
        <v>27</v>
      </c>
    </row>
    <row r="23" spans="1:5" ht="12.75">
      <c r="A23" s="35" t="s">
        <v>54</v>
      </c>
      <c r="E23" s="39" t="s">
        <v>5</v>
      </c>
    </row>
    <row r="24" spans="1:5" ht="12.75">
      <c r="A24" s="35" t="s">
        <v>55</v>
      </c>
      <c r="E24" s="40" t="s">
        <v>6787</v>
      </c>
    </row>
    <row r="25" spans="1:5" ht="25.5">
      <c r="A25" t="s">
        <v>56</v>
      </c>
      <c r="E25" s="39" t="s">
        <v>6788</v>
      </c>
    </row>
    <row r="26" spans="1:16" ht="25.5">
      <c r="A26" t="s">
        <v>49</v>
      </c>
      <c s="34" t="s">
        <v>72</v>
      </c>
      <c s="34" t="s">
        <v>6789</v>
      </c>
      <c s="35" t="s">
        <v>5</v>
      </c>
      <c s="6" t="s">
        <v>6790</v>
      </c>
      <c s="36" t="s">
        <v>63</v>
      </c>
      <c s="37">
        <v>39</v>
      </c>
      <c s="36">
        <v>0</v>
      </c>
      <c s="36">
        <f>ROUND(G26*H26,6)</f>
      </c>
      <c r="L26" s="38">
        <v>0</v>
      </c>
      <c s="32">
        <f>ROUND(ROUND(L26,2)*ROUND(G26,3),2)</f>
      </c>
      <c s="36" t="s">
        <v>6775</v>
      </c>
      <c>
        <f>(M26*21)/100</f>
      </c>
      <c t="s">
        <v>27</v>
      </c>
    </row>
    <row r="27" spans="1:5" ht="12.75">
      <c r="A27" s="35" t="s">
        <v>54</v>
      </c>
      <c r="E27" s="39" t="s">
        <v>5</v>
      </c>
    </row>
    <row r="28" spans="1:5" ht="25.5">
      <c r="A28" s="35" t="s">
        <v>55</v>
      </c>
      <c r="E28" s="40" t="s">
        <v>6942</v>
      </c>
    </row>
    <row r="29" spans="1:5" ht="51">
      <c r="A29" t="s">
        <v>56</v>
      </c>
      <c r="E29" s="39" t="s">
        <v>6792</v>
      </c>
    </row>
    <row r="30" spans="1:16" ht="12.75">
      <c r="A30" t="s">
        <v>49</v>
      </c>
      <c s="34" t="s">
        <v>77</v>
      </c>
      <c s="34" t="s">
        <v>6793</v>
      </c>
      <c s="35" t="s">
        <v>5</v>
      </c>
      <c s="6" t="s">
        <v>6794</v>
      </c>
      <c s="36" t="s">
        <v>63</v>
      </c>
      <c s="37">
        <v>1834</v>
      </c>
      <c s="36">
        <v>0</v>
      </c>
      <c s="36">
        <f>ROUND(G30*H30,6)</f>
      </c>
      <c r="L30" s="38">
        <v>0</v>
      </c>
      <c s="32">
        <f>ROUND(ROUND(L30,2)*ROUND(G30,3),2)</f>
      </c>
      <c s="36" t="s">
        <v>6775</v>
      </c>
      <c>
        <f>(M30*21)/100</f>
      </c>
      <c t="s">
        <v>27</v>
      </c>
    </row>
    <row r="31" spans="1:5" ht="12.75">
      <c r="A31" s="35" t="s">
        <v>54</v>
      </c>
      <c r="E31" s="39" t="s">
        <v>5</v>
      </c>
    </row>
    <row r="32" spans="1:5" ht="25.5">
      <c r="A32" s="35" t="s">
        <v>55</v>
      </c>
      <c r="E32" s="40" t="s">
        <v>6943</v>
      </c>
    </row>
    <row r="33" spans="1:5" ht="38.25">
      <c r="A33" t="s">
        <v>56</v>
      </c>
      <c r="E33" s="39" t="s">
        <v>6796</v>
      </c>
    </row>
    <row r="34" spans="1:16" ht="12.75">
      <c r="A34" t="s">
        <v>49</v>
      </c>
      <c s="34" t="s">
        <v>65</v>
      </c>
      <c s="34" t="s">
        <v>5198</v>
      </c>
      <c s="35" t="s">
        <v>5</v>
      </c>
      <c s="6" t="s">
        <v>6797</v>
      </c>
      <c s="36" t="s">
        <v>63</v>
      </c>
      <c s="37">
        <v>764</v>
      </c>
      <c s="36">
        <v>0</v>
      </c>
      <c s="36">
        <f>ROUND(G34*H34,6)</f>
      </c>
      <c r="L34" s="38">
        <v>0</v>
      </c>
      <c s="32">
        <f>ROUND(ROUND(L34,2)*ROUND(G34,3),2)</f>
      </c>
      <c s="36" t="s">
        <v>6775</v>
      </c>
      <c>
        <f>(M34*21)/100</f>
      </c>
      <c t="s">
        <v>27</v>
      </c>
    </row>
    <row r="35" spans="1:5" ht="12.75">
      <c r="A35" s="35" t="s">
        <v>54</v>
      </c>
      <c r="E35" s="39" t="s">
        <v>5</v>
      </c>
    </row>
    <row r="36" spans="1:5" ht="12.75">
      <c r="A36" s="35" t="s">
        <v>55</v>
      </c>
      <c r="E36" s="40" t="s">
        <v>6944</v>
      </c>
    </row>
    <row r="37" spans="1:5" ht="38.25">
      <c r="A37" t="s">
        <v>56</v>
      </c>
      <c r="E37" s="39" t="s">
        <v>6799</v>
      </c>
    </row>
    <row r="38" spans="1:16" ht="12.75">
      <c r="A38" t="s">
        <v>49</v>
      </c>
      <c s="34" t="s">
        <v>82</v>
      </c>
      <c s="34" t="s">
        <v>5204</v>
      </c>
      <c s="35" t="s">
        <v>5</v>
      </c>
      <c s="6" t="s">
        <v>6800</v>
      </c>
      <c s="36" t="s">
        <v>63</v>
      </c>
      <c s="37">
        <v>764</v>
      </c>
      <c s="36">
        <v>0</v>
      </c>
      <c s="36">
        <f>ROUND(G38*H38,6)</f>
      </c>
      <c r="L38" s="38">
        <v>0</v>
      </c>
      <c s="32">
        <f>ROUND(ROUND(L38,2)*ROUND(G38,3),2)</f>
      </c>
      <c s="36" t="s">
        <v>6775</v>
      </c>
      <c>
        <f>(M38*21)/100</f>
      </c>
      <c t="s">
        <v>27</v>
      </c>
    </row>
    <row r="39" spans="1:5" ht="12.75">
      <c r="A39" s="35" t="s">
        <v>54</v>
      </c>
      <c r="E39" s="39" t="s">
        <v>5</v>
      </c>
    </row>
    <row r="40" spans="1:5" ht="12.75">
      <c r="A40" s="35" t="s">
        <v>55</v>
      </c>
      <c r="E40" s="40" t="s">
        <v>6801</v>
      </c>
    </row>
    <row r="41" spans="1:5" ht="25.5">
      <c r="A41" t="s">
        <v>56</v>
      </c>
      <c r="E41" s="39" t="s">
        <v>6802</v>
      </c>
    </row>
    <row r="42" spans="1:16" ht="12.75">
      <c r="A42" t="s">
        <v>49</v>
      </c>
      <c s="34" t="s">
        <v>86</v>
      </c>
      <c s="34" t="s">
        <v>6803</v>
      </c>
      <c s="35" t="s">
        <v>5</v>
      </c>
      <c s="6" t="s">
        <v>6804</v>
      </c>
      <c s="36" t="s">
        <v>63</v>
      </c>
      <c s="37">
        <v>1376</v>
      </c>
      <c s="36">
        <v>0</v>
      </c>
      <c s="36">
        <f>ROUND(G42*H42,6)</f>
      </c>
      <c r="L42" s="38">
        <v>0</v>
      </c>
      <c s="32">
        <f>ROUND(ROUND(L42,2)*ROUND(G42,3),2)</f>
      </c>
      <c s="36" t="s">
        <v>196</v>
      </c>
      <c>
        <f>(M42*21)/100</f>
      </c>
      <c t="s">
        <v>27</v>
      </c>
    </row>
    <row r="43" spans="1:5" ht="12.75">
      <c r="A43" s="35" t="s">
        <v>54</v>
      </c>
      <c r="E43" s="39" t="s">
        <v>5</v>
      </c>
    </row>
    <row r="44" spans="1:5" ht="25.5">
      <c r="A44" s="35" t="s">
        <v>55</v>
      </c>
      <c r="E44" s="40" t="s">
        <v>6945</v>
      </c>
    </row>
    <row r="45" spans="1:5" ht="38.25">
      <c r="A45" t="s">
        <v>56</v>
      </c>
      <c r="E45" s="39" t="s">
        <v>6806</v>
      </c>
    </row>
    <row r="46" spans="1:16" ht="12.75">
      <c r="A46" t="s">
        <v>49</v>
      </c>
      <c s="34" t="s">
        <v>90</v>
      </c>
      <c s="34" t="s">
        <v>6807</v>
      </c>
      <c s="35" t="s">
        <v>5</v>
      </c>
      <c s="6" t="s">
        <v>6808</v>
      </c>
      <c s="36" t="s">
        <v>5516</v>
      </c>
      <c s="37">
        <v>50</v>
      </c>
      <c s="36">
        <v>0</v>
      </c>
      <c s="36">
        <f>ROUND(G46*H46,6)</f>
      </c>
      <c r="L46" s="38">
        <v>0</v>
      </c>
      <c s="32">
        <f>ROUND(ROUND(L46,2)*ROUND(G46,3),2)</f>
      </c>
      <c s="36" t="s">
        <v>196</v>
      </c>
      <c>
        <f>(M46*21)/100</f>
      </c>
      <c t="s">
        <v>27</v>
      </c>
    </row>
    <row r="47" spans="1:5" ht="12.75">
      <c r="A47" s="35" t="s">
        <v>54</v>
      </c>
      <c r="E47" s="39" t="s">
        <v>5</v>
      </c>
    </row>
    <row r="48" spans="1:5" ht="12.75">
      <c r="A48" s="35" t="s">
        <v>55</v>
      </c>
      <c r="E48" s="40" t="s">
        <v>6946</v>
      </c>
    </row>
    <row r="49" spans="1:5" ht="25.5">
      <c r="A49" t="s">
        <v>56</v>
      </c>
      <c r="E49" s="39" t="s">
        <v>6810</v>
      </c>
    </row>
    <row r="50" spans="1:16" ht="12.75">
      <c r="A50" t="s">
        <v>49</v>
      </c>
      <c s="34" t="s">
        <v>94</v>
      </c>
      <c s="34" t="s">
        <v>6811</v>
      </c>
      <c s="35" t="s">
        <v>5</v>
      </c>
      <c s="6" t="s">
        <v>6812</v>
      </c>
      <c s="36" t="s">
        <v>4704</v>
      </c>
      <c s="37">
        <v>1</v>
      </c>
      <c s="36">
        <v>0</v>
      </c>
      <c s="36">
        <f>ROUND(G50*H50,6)</f>
      </c>
      <c r="L50" s="38">
        <v>0</v>
      </c>
      <c s="32">
        <f>ROUND(ROUND(L50,2)*ROUND(G50,3),2)</f>
      </c>
      <c s="36" t="s">
        <v>196</v>
      </c>
      <c>
        <f>(M50*21)/100</f>
      </c>
      <c t="s">
        <v>27</v>
      </c>
    </row>
    <row r="51" spans="1:5" ht="12.75">
      <c r="A51" s="35" t="s">
        <v>54</v>
      </c>
      <c r="E51" s="39" t="s">
        <v>5</v>
      </c>
    </row>
    <row r="52" spans="1:5" ht="12.75">
      <c r="A52" s="35" t="s">
        <v>55</v>
      </c>
      <c r="E52" s="40" t="s">
        <v>6813</v>
      </c>
    </row>
    <row r="53" spans="1:5" ht="38.25">
      <c r="A53" t="s">
        <v>56</v>
      </c>
      <c r="E53" s="39" t="s">
        <v>6814</v>
      </c>
    </row>
    <row r="54" spans="1:16" ht="25.5">
      <c r="A54" t="s">
        <v>49</v>
      </c>
      <c s="34" t="s">
        <v>99</v>
      </c>
      <c s="34" t="s">
        <v>6815</v>
      </c>
      <c s="35" t="s">
        <v>5</v>
      </c>
      <c s="6" t="s">
        <v>6816</v>
      </c>
      <c s="36" t="s">
        <v>1550</v>
      </c>
      <c s="37">
        <v>147</v>
      </c>
      <c s="36">
        <v>0</v>
      </c>
      <c s="36">
        <f>ROUND(G54*H54,6)</f>
      </c>
      <c r="L54" s="38">
        <v>0</v>
      </c>
      <c s="32">
        <f>ROUND(ROUND(L54,2)*ROUND(G54,3),2)</f>
      </c>
      <c s="36" t="s">
        <v>196</v>
      </c>
      <c>
        <f>(M54*21)/100</f>
      </c>
      <c t="s">
        <v>27</v>
      </c>
    </row>
    <row r="55" spans="1:5" ht="12.75">
      <c r="A55" s="35" t="s">
        <v>54</v>
      </c>
      <c r="E55" s="39" t="s">
        <v>5</v>
      </c>
    </row>
    <row r="56" spans="1:5" ht="12.75">
      <c r="A56" s="35" t="s">
        <v>55</v>
      </c>
      <c r="E56" s="40" t="s">
        <v>6817</v>
      </c>
    </row>
    <row r="57" spans="1:5" ht="25.5">
      <c r="A57" t="s">
        <v>56</v>
      </c>
      <c r="E57" s="39" t="s">
        <v>6818</v>
      </c>
    </row>
    <row r="58" spans="1:16" ht="12.75">
      <c r="A58" t="s">
        <v>49</v>
      </c>
      <c s="34" t="s">
        <v>102</v>
      </c>
      <c s="34" t="s">
        <v>6819</v>
      </c>
      <c s="35" t="s">
        <v>5</v>
      </c>
      <c s="6" t="s">
        <v>6820</v>
      </c>
      <c s="36" t="s">
        <v>63</v>
      </c>
      <c s="37">
        <v>917</v>
      </c>
      <c s="36">
        <v>0</v>
      </c>
      <c s="36">
        <f>ROUND(G58*H58,6)</f>
      </c>
      <c r="L58" s="38">
        <v>0</v>
      </c>
      <c s="32">
        <f>ROUND(ROUND(L58,2)*ROUND(G58,3),2)</f>
      </c>
      <c s="36" t="s">
        <v>196</v>
      </c>
      <c>
        <f>(M58*21)/100</f>
      </c>
      <c t="s">
        <v>27</v>
      </c>
    </row>
    <row r="59" spans="1:5" ht="12.75">
      <c r="A59" s="35" t="s">
        <v>54</v>
      </c>
      <c r="E59" s="39" t="s">
        <v>5</v>
      </c>
    </row>
    <row r="60" spans="1:5" ht="12.75">
      <c r="A60" s="35" t="s">
        <v>55</v>
      </c>
      <c r="E60" s="40" t="s">
        <v>6821</v>
      </c>
    </row>
    <row r="61" spans="1:5" ht="25.5">
      <c r="A61" t="s">
        <v>56</v>
      </c>
      <c r="E61" s="39" t="s">
        <v>6822</v>
      </c>
    </row>
    <row r="62" spans="1:13" ht="12.75">
      <c r="A62" t="s">
        <v>46</v>
      </c>
      <c r="C62" s="31" t="s">
        <v>27</v>
      </c>
      <c r="E62" s="33" t="s">
        <v>6906</v>
      </c>
      <c r="J62" s="32">
        <f>0</f>
      </c>
      <c s="32">
        <f>0</f>
      </c>
      <c s="32">
        <f>0+L63+L67+L71</f>
      </c>
      <c s="32">
        <f>0+M63+M67+M71</f>
      </c>
    </row>
    <row r="63" spans="1:16" ht="25.5">
      <c r="A63" t="s">
        <v>49</v>
      </c>
      <c s="34" t="s">
        <v>106</v>
      </c>
      <c s="34" t="s">
        <v>6824</v>
      </c>
      <c s="35" t="s">
        <v>5</v>
      </c>
      <c s="6" t="s">
        <v>6825</v>
      </c>
      <c s="36" t="s">
        <v>52</v>
      </c>
      <c s="37">
        <v>65</v>
      </c>
      <c s="36">
        <v>0</v>
      </c>
      <c s="36">
        <f>ROUND(G63*H63,6)</f>
      </c>
      <c r="L63" s="38">
        <v>0</v>
      </c>
      <c s="32">
        <f>ROUND(ROUND(L63,2)*ROUND(G63,3),2)</f>
      </c>
      <c s="36" t="s">
        <v>6775</v>
      </c>
      <c>
        <f>(M63*21)/100</f>
      </c>
      <c t="s">
        <v>27</v>
      </c>
    </row>
    <row r="64" spans="1:5" ht="12.75">
      <c r="A64" s="35" t="s">
        <v>54</v>
      </c>
      <c r="E64" s="39" t="s">
        <v>5</v>
      </c>
    </row>
    <row r="65" spans="1:5" ht="25.5">
      <c r="A65" s="35" t="s">
        <v>55</v>
      </c>
      <c r="E65" s="40" t="s">
        <v>6947</v>
      </c>
    </row>
    <row r="66" spans="1:5" ht="51">
      <c r="A66" t="s">
        <v>56</v>
      </c>
      <c r="E66" s="39" t="s">
        <v>6827</v>
      </c>
    </row>
    <row r="67" spans="1:16" ht="25.5">
      <c r="A67" t="s">
        <v>49</v>
      </c>
      <c s="34" t="s">
        <v>110</v>
      </c>
      <c s="34" t="s">
        <v>6828</v>
      </c>
      <c s="35" t="s">
        <v>5</v>
      </c>
      <c s="6" t="s">
        <v>6829</v>
      </c>
      <c s="36" t="s">
        <v>52</v>
      </c>
      <c s="37">
        <v>96.3</v>
      </c>
      <c s="36">
        <v>0</v>
      </c>
      <c s="36">
        <f>ROUND(G67*H67,6)</f>
      </c>
      <c r="L67" s="38">
        <v>0</v>
      </c>
      <c s="32">
        <f>ROUND(ROUND(L67,2)*ROUND(G67,3),2)</f>
      </c>
      <c s="36" t="s">
        <v>6775</v>
      </c>
      <c>
        <f>(M67*21)/100</f>
      </c>
      <c t="s">
        <v>27</v>
      </c>
    </row>
    <row r="68" spans="1:5" ht="12.75">
      <c r="A68" s="35" t="s">
        <v>54</v>
      </c>
      <c r="E68" s="39" t="s">
        <v>5</v>
      </c>
    </row>
    <row r="69" spans="1:5" ht="25.5">
      <c r="A69" s="35" t="s">
        <v>55</v>
      </c>
      <c r="E69" s="40" t="s">
        <v>6948</v>
      </c>
    </row>
    <row r="70" spans="1:5" ht="63.75">
      <c r="A70" t="s">
        <v>56</v>
      </c>
      <c r="E70" s="39" t="s">
        <v>6831</v>
      </c>
    </row>
    <row r="71" spans="1:16" ht="25.5">
      <c r="A71" t="s">
        <v>49</v>
      </c>
      <c s="34" t="s">
        <v>114</v>
      </c>
      <c s="34" t="s">
        <v>6909</v>
      </c>
      <c s="35" t="s">
        <v>5</v>
      </c>
      <c s="6" t="s">
        <v>6910</v>
      </c>
      <c s="36" t="s">
        <v>52</v>
      </c>
      <c s="37">
        <v>5.6</v>
      </c>
      <c s="36">
        <v>0</v>
      </c>
      <c s="36">
        <f>ROUND(G71*H71,6)</f>
      </c>
      <c r="L71" s="38">
        <v>0</v>
      </c>
      <c s="32">
        <f>ROUND(ROUND(L71,2)*ROUND(G71,3),2)</f>
      </c>
      <c s="36" t="s">
        <v>6775</v>
      </c>
      <c>
        <f>(M71*21)/100</f>
      </c>
      <c t="s">
        <v>27</v>
      </c>
    </row>
    <row r="72" spans="1:5" ht="12.75">
      <c r="A72" s="35" t="s">
        <v>54</v>
      </c>
      <c r="E72" s="39" t="s">
        <v>5</v>
      </c>
    </row>
    <row r="73" spans="1:5" ht="12.75">
      <c r="A73" s="35" t="s">
        <v>55</v>
      </c>
      <c r="E73" s="40" t="s">
        <v>6949</v>
      </c>
    </row>
    <row r="74" spans="1:5" ht="51">
      <c r="A74" t="s">
        <v>56</v>
      </c>
      <c r="E74" s="39" t="s">
        <v>6912</v>
      </c>
    </row>
    <row r="75" spans="1:13" ht="12.75">
      <c r="A75" t="s">
        <v>46</v>
      </c>
      <c r="C75" s="31" t="s">
        <v>26</v>
      </c>
      <c r="E75" s="33" t="s">
        <v>6913</v>
      </c>
      <c r="J75" s="32">
        <f>0</f>
      </c>
      <c s="32">
        <f>0</f>
      </c>
      <c s="32">
        <f>0+L76+L80+L84+L88+L92+L96+L100+L104+L108+L112</f>
      </c>
      <c s="32">
        <f>0+M76+M80+M84+M88+M92+M96+M100+M104+M108+M112</f>
      </c>
    </row>
    <row r="76" spans="1:16" ht="25.5">
      <c r="A76" t="s">
        <v>49</v>
      </c>
      <c s="34" t="s">
        <v>118</v>
      </c>
      <c s="34" t="s">
        <v>6844</v>
      </c>
      <c s="35" t="s">
        <v>5</v>
      </c>
      <c s="6" t="s">
        <v>6845</v>
      </c>
      <c s="36" t="s">
        <v>1550</v>
      </c>
      <c s="37">
        <v>4</v>
      </c>
      <c s="36">
        <v>0</v>
      </c>
      <c s="36">
        <f>ROUND(G76*H76,6)</f>
      </c>
      <c r="L76" s="38">
        <v>0</v>
      </c>
      <c s="32">
        <f>ROUND(ROUND(L76,2)*ROUND(G76,3),2)</f>
      </c>
      <c s="36" t="s">
        <v>6775</v>
      </c>
      <c>
        <f>(M76*21)/100</f>
      </c>
      <c t="s">
        <v>27</v>
      </c>
    </row>
    <row r="77" spans="1:5" ht="12.75">
      <c r="A77" s="35" t="s">
        <v>54</v>
      </c>
      <c r="E77" s="39" t="s">
        <v>5</v>
      </c>
    </row>
    <row r="78" spans="1:5" ht="25.5">
      <c r="A78" s="35" t="s">
        <v>55</v>
      </c>
      <c r="E78" s="40" t="s">
        <v>6914</v>
      </c>
    </row>
    <row r="79" spans="1:5" ht="25.5">
      <c r="A79" t="s">
        <v>56</v>
      </c>
      <c r="E79" s="39" t="s">
        <v>6847</v>
      </c>
    </row>
    <row r="80" spans="1:16" ht="25.5">
      <c r="A80" t="s">
        <v>49</v>
      </c>
      <c s="34" t="s">
        <v>122</v>
      </c>
      <c s="34" t="s">
        <v>6778</v>
      </c>
      <c s="35" t="s">
        <v>5</v>
      </c>
      <c s="6" t="s">
        <v>6774</v>
      </c>
      <c s="36" t="s">
        <v>1550</v>
      </c>
      <c s="37">
        <v>1122</v>
      </c>
      <c s="36">
        <v>0</v>
      </c>
      <c s="36">
        <f>ROUND(G80*H80,6)</f>
      </c>
      <c r="L80" s="38">
        <v>0</v>
      </c>
      <c s="32">
        <f>ROUND(ROUND(L80,2)*ROUND(G80,3),2)</f>
      </c>
      <c s="36" t="s">
        <v>6775</v>
      </c>
      <c>
        <f>(M80*21)/100</f>
      </c>
      <c t="s">
        <v>27</v>
      </c>
    </row>
    <row r="81" spans="1:5" ht="12.75">
      <c r="A81" s="35" t="s">
        <v>54</v>
      </c>
      <c r="E81" s="39" t="s">
        <v>5</v>
      </c>
    </row>
    <row r="82" spans="1:5" ht="38.25">
      <c r="A82" s="35" t="s">
        <v>55</v>
      </c>
      <c r="E82" s="40" t="s">
        <v>6950</v>
      </c>
    </row>
    <row r="83" spans="1:5" ht="51">
      <c r="A83" t="s">
        <v>56</v>
      </c>
      <c r="E83" s="39" t="s">
        <v>6916</v>
      </c>
    </row>
    <row r="84" spans="1:16" ht="12.75">
      <c r="A84" t="s">
        <v>49</v>
      </c>
      <c s="34" t="s">
        <v>126</v>
      </c>
      <c s="34" t="s">
        <v>6850</v>
      </c>
      <c s="35" t="s">
        <v>5</v>
      </c>
      <c s="6" t="s">
        <v>6851</v>
      </c>
      <c s="36" t="s">
        <v>63</v>
      </c>
      <c s="37">
        <v>6418</v>
      </c>
      <c s="36">
        <v>0</v>
      </c>
      <c s="36">
        <f>ROUND(G84*H84,6)</f>
      </c>
      <c r="L84" s="38">
        <v>0</v>
      </c>
      <c s="32">
        <f>ROUND(ROUND(L84,2)*ROUND(G84,3),2)</f>
      </c>
      <c s="36" t="s">
        <v>6775</v>
      </c>
      <c>
        <f>(M84*21)/100</f>
      </c>
      <c t="s">
        <v>27</v>
      </c>
    </row>
    <row r="85" spans="1:5" ht="12.75">
      <c r="A85" s="35" t="s">
        <v>54</v>
      </c>
      <c r="E85" s="39" t="s">
        <v>5</v>
      </c>
    </row>
    <row r="86" spans="1:5" ht="25.5">
      <c r="A86" s="35" t="s">
        <v>55</v>
      </c>
      <c r="E86" s="40" t="s">
        <v>6951</v>
      </c>
    </row>
    <row r="87" spans="1:5" ht="38.25">
      <c r="A87" t="s">
        <v>56</v>
      </c>
      <c r="E87" s="39" t="s">
        <v>6853</v>
      </c>
    </row>
    <row r="88" spans="1:16" ht="25.5">
      <c r="A88" t="s">
        <v>49</v>
      </c>
      <c s="34" t="s">
        <v>130</v>
      </c>
      <c s="34" t="s">
        <v>6781</v>
      </c>
      <c s="35" t="s">
        <v>5</v>
      </c>
      <c s="6" t="s">
        <v>6782</v>
      </c>
      <c s="36" t="s">
        <v>70</v>
      </c>
      <c s="37">
        <v>3221</v>
      </c>
      <c s="36">
        <v>0</v>
      </c>
      <c s="36">
        <f>ROUND(G88*H88,6)</f>
      </c>
      <c r="L88" s="38">
        <v>0</v>
      </c>
      <c s="32">
        <f>ROUND(ROUND(L88,2)*ROUND(G88,3),2)</f>
      </c>
      <c s="36" t="s">
        <v>6775</v>
      </c>
      <c>
        <f>(M88*21)/100</f>
      </c>
      <c t="s">
        <v>27</v>
      </c>
    </row>
    <row r="89" spans="1:5" ht="12.75">
      <c r="A89" s="35" t="s">
        <v>54</v>
      </c>
      <c r="E89" s="39" t="s">
        <v>5</v>
      </c>
    </row>
    <row r="90" spans="1:5" ht="38.25">
      <c r="A90" s="35" t="s">
        <v>55</v>
      </c>
      <c r="E90" s="40" t="s">
        <v>6952</v>
      </c>
    </row>
    <row r="91" spans="1:5" ht="38.25">
      <c r="A91" t="s">
        <v>56</v>
      </c>
      <c r="E91" s="39" t="s">
        <v>6855</v>
      </c>
    </row>
    <row r="92" spans="1:16" ht="12.75">
      <c r="A92" t="s">
        <v>49</v>
      </c>
      <c s="34" t="s">
        <v>134</v>
      </c>
      <c s="34" t="s">
        <v>6919</v>
      </c>
      <c s="35" t="s">
        <v>5</v>
      </c>
      <c s="6" t="s">
        <v>6920</v>
      </c>
      <c s="36" t="s">
        <v>63</v>
      </c>
      <c s="37">
        <v>7702</v>
      </c>
      <c s="36">
        <v>0</v>
      </c>
      <c s="36">
        <f>ROUND(G92*H92,6)</f>
      </c>
      <c r="L92" s="38">
        <v>0</v>
      </c>
      <c s="32">
        <f>ROUND(ROUND(L92,2)*ROUND(G92,3),2)</f>
      </c>
      <c s="36" t="s">
        <v>6775</v>
      </c>
      <c>
        <f>(M92*21)/100</f>
      </c>
      <c t="s">
        <v>27</v>
      </c>
    </row>
    <row r="93" spans="1:5" ht="12.75">
      <c r="A93" s="35" t="s">
        <v>54</v>
      </c>
      <c r="E93" s="39" t="s">
        <v>5</v>
      </c>
    </row>
    <row r="94" spans="1:5" ht="12.75">
      <c r="A94" s="35" t="s">
        <v>55</v>
      </c>
      <c r="E94" s="40" t="s">
        <v>6858</v>
      </c>
    </row>
    <row r="95" spans="1:5" ht="38.25">
      <c r="A95" t="s">
        <v>56</v>
      </c>
      <c r="E95" s="39" t="s">
        <v>6921</v>
      </c>
    </row>
    <row r="96" spans="1:16" ht="12.75">
      <c r="A96" t="s">
        <v>49</v>
      </c>
      <c s="34" t="s">
        <v>138</v>
      </c>
      <c s="34" t="s">
        <v>6860</v>
      </c>
      <c s="35" t="s">
        <v>5</v>
      </c>
      <c s="6" t="s">
        <v>6861</v>
      </c>
      <c s="36" t="s">
        <v>70</v>
      </c>
      <c s="37">
        <v>2696</v>
      </c>
      <c s="36">
        <v>0</v>
      </c>
      <c s="36">
        <f>ROUND(G96*H96,6)</f>
      </c>
      <c r="L96" s="38">
        <v>0</v>
      </c>
      <c s="32">
        <f>ROUND(ROUND(L96,2)*ROUND(G96,3),2)</f>
      </c>
      <c s="36" t="s">
        <v>6775</v>
      </c>
      <c>
        <f>(M96*21)/100</f>
      </c>
      <c t="s">
        <v>27</v>
      </c>
    </row>
    <row r="97" spans="1:5" ht="12.75">
      <c r="A97" s="35" t="s">
        <v>54</v>
      </c>
      <c r="E97" s="39" t="s">
        <v>5</v>
      </c>
    </row>
    <row r="98" spans="1:5" ht="25.5">
      <c r="A98" s="35" t="s">
        <v>55</v>
      </c>
      <c r="E98" s="40" t="s">
        <v>6862</v>
      </c>
    </row>
    <row r="99" spans="1:5" ht="25.5">
      <c r="A99" t="s">
        <v>56</v>
      </c>
      <c r="E99" s="39" t="s">
        <v>6863</v>
      </c>
    </row>
    <row r="100" spans="1:16" ht="12.75">
      <c r="A100" t="s">
        <v>49</v>
      </c>
      <c s="34" t="s">
        <v>142</v>
      </c>
      <c s="34" t="s">
        <v>6785</v>
      </c>
      <c s="35" t="s">
        <v>5</v>
      </c>
      <c s="6" t="s">
        <v>6786</v>
      </c>
      <c s="36" t="s">
        <v>70</v>
      </c>
      <c s="37">
        <v>1170</v>
      </c>
      <c s="36">
        <v>0</v>
      </c>
      <c s="36">
        <f>ROUND(G100*H100,6)</f>
      </c>
      <c r="L100" s="38">
        <v>0</v>
      </c>
      <c s="32">
        <f>ROUND(ROUND(L100,2)*ROUND(G100,3),2)</f>
      </c>
      <c s="36" t="s">
        <v>6775</v>
      </c>
      <c>
        <f>(M100*21)/100</f>
      </c>
      <c t="s">
        <v>27</v>
      </c>
    </row>
    <row r="101" spans="1:5" ht="12.75">
      <c r="A101" s="35" t="s">
        <v>54</v>
      </c>
      <c r="E101" s="39" t="s">
        <v>5</v>
      </c>
    </row>
    <row r="102" spans="1:5" ht="25.5">
      <c r="A102" s="35" t="s">
        <v>55</v>
      </c>
      <c r="E102" s="40" t="s">
        <v>6788</v>
      </c>
    </row>
    <row r="103" spans="1:5" ht="12.75">
      <c r="A103" t="s">
        <v>56</v>
      </c>
      <c r="E103" s="39" t="s">
        <v>5</v>
      </c>
    </row>
    <row r="104" spans="1:16" ht="12.75">
      <c r="A104" t="s">
        <v>49</v>
      </c>
      <c s="34" t="s">
        <v>146</v>
      </c>
      <c s="34" t="s">
        <v>6864</v>
      </c>
      <c s="35" t="s">
        <v>5</v>
      </c>
      <c s="6" t="s">
        <v>6865</v>
      </c>
      <c s="36" t="s">
        <v>63</v>
      </c>
      <c s="37">
        <v>5270</v>
      </c>
      <c s="36">
        <v>0</v>
      </c>
      <c s="36">
        <f>ROUND(G104*H104,6)</f>
      </c>
      <c r="L104" s="38">
        <v>0</v>
      </c>
      <c s="32">
        <f>ROUND(ROUND(L104,2)*ROUND(G104,3),2)</f>
      </c>
      <c s="36" t="s">
        <v>6775</v>
      </c>
      <c>
        <f>(M104*21)/100</f>
      </c>
      <c t="s">
        <v>27</v>
      </c>
    </row>
    <row r="105" spans="1:5" ht="12.75">
      <c r="A105" s="35" t="s">
        <v>54</v>
      </c>
      <c r="E105" s="39" t="s">
        <v>5</v>
      </c>
    </row>
    <row r="106" spans="1:5" ht="38.25">
      <c r="A106" s="35" t="s">
        <v>55</v>
      </c>
      <c r="E106" s="40" t="s">
        <v>6953</v>
      </c>
    </row>
    <row r="107" spans="1:5" ht="38.25">
      <c r="A107" t="s">
        <v>56</v>
      </c>
      <c r="E107" s="39" t="s">
        <v>6954</v>
      </c>
    </row>
    <row r="108" spans="1:16" ht="25.5">
      <c r="A108" t="s">
        <v>49</v>
      </c>
      <c s="34" t="s">
        <v>150</v>
      </c>
      <c s="34" t="s">
        <v>6835</v>
      </c>
      <c s="35" t="s">
        <v>5</v>
      </c>
      <c s="6" t="s">
        <v>6836</v>
      </c>
      <c s="36" t="s">
        <v>63</v>
      </c>
      <c s="37">
        <v>604</v>
      </c>
      <c s="36">
        <v>0</v>
      </c>
      <c s="36">
        <f>ROUND(G108*H108,6)</f>
      </c>
      <c r="L108" s="38">
        <v>0</v>
      </c>
      <c s="32">
        <f>ROUND(ROUND(L108,2)*ROUND(G108,3),2)</f>
      </c>
      <c s="36" t="s">
        <v>6775</v>
      </c>
      <c>
        <f>(M108*21)/100</f>
      </c>
      <c t="s">
        <v>27</v>
      </c>
    </row>
    <row r="109" spans="1:5" ht="12.75">
      <c r="A109" s="35" t="s">
        <v>54</v>
      </c>
      <c r="E109" s="39" t="s">
        <v>5</v>
      </c>
    </row>
    <row r="110" spans="1:5" ht="38.25">
      <c r="A110" s="35" t="s">
        <v>55</v>
      </c>
      <c r="E110" s="40" t="s">
        <v>6955</v>
      </c>
    </row>
    <row r="111" spans="1:5" ht="76.5">
      <c r="A111" t="s">
        <v>56</v>
      </c>
      <c r="E111" s="39" t="s">
        <v>6838</v>
      </c>
    </row>
    <row r="112" spans="1:16" ht="25.5">
      <c r="A112" t="s">
        <v>49</v>
      </c>
      <c s="34" t="s">
        <v>154</v>
      </c>
      <c s="34" t="s">
        <v>6839</v>
      </c>
      <c s="35" t="s">
        <v>5</v>
      </c>
      <c s="6" t="s">
        <v>6840</v>
      </c>
      <c s="36" t="s">
        <v>63</v>
      </c>
      <c s="37">
        <v>278</v>
      </c>
      <c s="36">
        <v>0</v>
      </c>
      <c s="36">
        <f>ROUND(G112*H112,6)</f>
      </c>
      <c r="L112" s="38">
        <v>0</v>
      </c>
      <c s="32">
        <f>ROUND(ROUND(L112,2)*ROUND(G112,3),2)</f>
      </c>
      <c s="36" t="s">
        <v>6775</v>
      </c>
      <c>
        <f>(M112*21)/100</f>
      </c>
      <c t="s">
        <v>27</v>
      </c>
    </row>
    <row r="113" spans="1:5" ht="12.75">
      <c r="A113" s="35" t="s">
        <v>54</v>
      </c>
      <c r="E113" s="39" t="s">
        <v>5</v>
      </c>
    </row>
    <row r="114" spans="1:5" ht="38.25">
      <c r="A114" s="35" t="s">
        <v>55</v>
      </c>
      <c r="E114" s="40" t="s">
        <v>6841</v>
      </c>
    </row>
    <row r="115" spans="1:5" ht="63.75">
      <c r="A115" t="s">
        <v>56</v>
      </c>
      <c r="E115" s="39" t="s">
        <v>6842</v>
      </c>
    </row>
    <row r="116" spans="1:13" ht="12.75">
      <c r="A116" t="s">
        <v>46</v>
      </c>
      <c r="C116" s="31" t="s">
        <v>67</v>
      </c>
      <c r="E116" s="33" t="s">
        <v>6924</v>
      </c>
      <c r="J116" s="32">
        <f>0</f>
      </c>
      <c s="32">
        <f>0</f>
      </c>
      <c s="32">
        <f>0+L117+L121</f>
      </c>
      <c s="32">
        <f>0+M117+M121</f>
      </c>
    </row>
    <row r="117" spans="1:16" ht="25.5">
      <c r="A117" t="s">
        <v>49</v>
      </c>
      <c s="34" t="s">
        <v>158</v>
      </c>
      <c s="34" t="s">
        <v>6925</v>
      </c>
      <c s="35" t="s">
        <v>5</v>
      </c>
      <c s="6" t="s">
        <v>6926</v>
      </c>
      <c s="36" t="s">
        <v>70</v>
      </c>
      <c s="37">
        <v>30</v>
      </c>
      <c s="36">
        <v>0</v>
      </c>
      <c s="36">
        <f>ROUND(G117*H117,6)</f>
      </c>
      <c r="L117" s="38">
        <v>0</v>
      </c>
      <c s="32">
        <f>ROUND(ROUND(L117,2)*ROUND(G117,3),2)</f>
      </c>
      <c s="36" t="s">
        <v>6775</v>
      </c>
      <c>
        <f>(M117*21)/100</f>
      </c>
      <c t="s">
        <v>27</v>
      </c>
    </row>
    <row r="118" spans="1:5" ht="12.75">
      <c r="A118" s="35" t="s">
        <v>54</v>
      </c>
      <c r="E118" s="39" t="s">
        <v>5</v>
      </c>
    </row>
    <row r="119" spans="1:5" ht="12.75">
      <c r="A119" s="35" t="s">
        <v>55</v>
      </c>
      <c r="E119" s="40" t="s">
        <v>6956</v>
      </c>
    </row>
    <row r="120" spans="1:5" ht="63.75">
      <c r="A120" t="s">
        <v>56</v>
      </c>
      <c r="E120" s="39" t="s">
        <v>6928</v>
      </c>
    </row>
    <row r="121" spans="1:16" ht="12.75">
      <c r="A121" t="s">
        <v>49</v>
      </c>
      <c s="34" t="s">
        <v>162</v>
      </c>
      <c s="34" t="s">
        <v>6929</v>
      </c>
      <c s="35" t="s">
        <v>5</v>
      </c>
      <c s="6" t="s">
        <v>6930</v>
      </c>
      <c s="36" t="s">
        <v>70</v>
      </c>
      <c s="37">
        <v>36</v>
      </c>
      <c s="36">
        <v>0</v>
      </c>
      <c s="36">
        <f>ROUND(G121*H121,6)</f>
      </c>
      <c r="L121" s="38">
        <v>0</v>
      </c>
      <c s="32">
        <f>ROUND(ROUND(L121,2)*ROUND(G121,3),2)</f>
      </c>
      <c s="36" t="s">
        <v>196</v>
      </c>
      <c>
        <f>(M121*21)/100</f>
      </c>
      <c t="s">
        <v>27</v>
      </c>
    </row>
    <row r="122" spans="1:5" ht="12.75">
      <c r="A122" s="35" t="s">
        <v>54</v>
      </c>
      <c r="E122" s="39" t="s">
        <v>5</v>
      </c>
    </row>
    <row r="123" spans="1:5" ht="12.75">
      <c r="A123" s="35" t="s">
        <v>55</v>
      </c>
      <c r="E123" s="40" t="s">
        <v>6931</v>
      </c>
    </row>
    <row r="124" spans="1:5" ht="25.5">
      <c r="A124" t="s">
        <v>56</v>
      </c>
      <c r="E124" s="39" t="s">
        <v>6932</v>
      </c>
    </row>
    <row r="125" spans="1:13" ht="12.75">
      <c r="A125" t="s">
        <v>46</v>
      </c>
      <c r="C125" s="31" t="s">
        <v>72</v>
      </c>
      <c r="E125" s="33" t="s">
        <v>6870</v>
      </c>
      <c r="J125" s="32">
        <f>0</f>
      </c>
      <c s="32">
        <f>0</f>
      </c>
      <c s="32">
        <f>0+L126+L130+L134+L138+L142+L146</f>
      </c>
      <c s="32">
        <f>0+M126+M130+M134+M138+M142+M146</f>
      </c>
    </row>
    <row r="126" spans="1:16" ht="25.5">
      <c r="A126" t="s">
        <v>49</v>
      </c>
      <c s="34" t="s">
        <v>167</v>
      </c>
      <c s="34" t="s">
        <v>6871</v>
      </c>
      <c s="35" t="s">
        <v>5</v>
      </c>
      <c s="6" t="s">
        <v>6872</v>
      </c>
      <c s="36" t="s">
        <v>294</v>
      </c>
      <c s="37">
        <v>337.49</v>
      </c>
      <c s="36">
        <v>0</v>
      </c>
      <c s="36">
        <f>ROUND(G126*H126,6)</f>
      </c>
      <c r="L126" s="38">
        <v>0</v>
      </c>
      <c s="32">
        <f>ROUND(ROUND(L126,2)*ROUND(G126,3),2)</f>
      </c>
      <c s="36" t="s">
        <v>6775</v>
      </c>
      <c>
        <f>(M126*21)/100</f>
      </c>
      <c t="s">
        <v>27</v>
      </c>
    </row>
    <row r="127" spans="1:5" ht="12.75">
      <c r="A127" s="35" t="s">
        <v>54</v>
      </c>
      <c r="E127" s="39" t="s">
        <v>5</v>
      </c>
    </row>
    <row r="128" spans="1:5" ht="25.5">
      <c r="A128" s="35" t="s">
        <v>55</v>
      </c>
      <c r="E128" s="40" t="s">
        <v>6933</v>
      </c>
    </row>
    <row r="129" spans="1:5" ht="51">
      <c r="A129" t="s">
        <v>56</v>
      </c>
      <c r="E129" s="39" t="s">
        <v>6957</v>
      </c>
    </row>
    <row r="130" spans="1:16" ht="25.5">
      <c r="A130" t="s">
        <v>49</v>
      </c>
      <c s="34" t="s">
        <v>171</v>
      </c>
      <c s="34" t="s">
        <v>6875</v>
      </c>
      <c s="35" t="s">
        <v>5</v>
      </c>
      <c s="6" t="s">
        <v>6876</v>
      </c>
      <c s="36" t="s">
        <v>1686</v>
      </c>
      <c s="37">
        <v>337.49</v>
      </c>
      <c s="36">
        <v>0</v>
      </c>
      <c s="36">
        <f>ROUND(G130*H130,6)</f>
      </c>
      <c r="L130" s="38">
        <v>0</v>
      </c>
      <c s="32">
        <f>ROUND(ROUND(L130,2)*ROUND(G130,3),2)</f>
      </c>
      <c s="36" t="s">
        <v>6775</v>
      </c>
      <c>
        <f>(M130*21)/100</f>
      </c>
      <c t="s">
        <v>27</v>
      </c>
    </row>
    <row r="131" spans="1:5" ht="12.75">
      <c r="A131" s="35" t="s">
        <v>54</v>
      </c>
      <c r="E131" s="39" t="s">
        <v>5</v>
      </c>
    </row>
    <row r="132" spans="1:5" ht="12.75">
      <c r="A132" s="35" t="s">
        <v>55</v>
      </c>
      <c r="E132" s="40" t="s">
        <v>6877</v>
      </c>
    </row>
    <row r="133" spans="1:5" ht="25.5">
      <c r="A133" t="s">
        <v>56</v>
      </c>
      <c r="E133" s="39" t="s">
        <v>6958</v>
      </c>
    </row>
    <row r="134" spans="1:16" ht="25.5">
      <c r="A134" t="s">
        <v>49</v>
      </c>
      <c s="34" t="s">
        <v>175</v>
      </c>
      <c s="34" t="s">
        <v>6879</v>
      </c>
      <c s="35" t="s">
        <v>5</v>
      </c>
      <c s="6" t="s">
        <v>6880</v>
      </c>
      <c s="36" t="s">
        <v>294</v>
      </c>
      <c s="37">
        <v>101.25</v>
      </c>
      <c s="36">
        <v>0</v>
      </c>
      <c s="36">
        <f>ROUND(G134*H134,6)</f>
      </c>
      <c r="L134" s="38">
        <v>0</v>
      </c>
      <c s="32">
        <f>ROUND(ROUND(L134,2)*ROUND(G134,3),2)</f>
      </c>
      <c s="36" t="s">
        <v>6775</v>
      </c>
      <c>
        <f>(M134*21)/100</f>
      </c>
      <c t="s">
        <v>27</v>
      </c>
    </row>
    <row r="135" spans="1:5" ht="12.75">
      <c r="A135" s="35" t="s">
        <v>54</v>
      </c>
      <c r="E135" s="39" t="s">
        <v>5</v>
      </c>
    </row>
    <row r="136" spans="1:5" ht="12.75">
      <c r="A136" s="35" t="s">
        <v>55</v>
      </c>
      <c r="E136" s="40" t="s">
        <v>6881</v>
      </c>
    </row>
    <row r="137" spans="1:5" ht="38.25">
      <c r="A137" t="s">
        <v>56</v>
      </c>
      <c r="E137" s="39" t="s">
        <v>6959</v>
      </c>
    </row>
    <row r="138" spans="1:16" ht="25.5">
      <c r="A138" t="s">
        <v>49</v>
      </c>
      <c s="34" t="s">
        <v>179</v>
      </c>
      <c s="34" t="s">
        <v>6883</v>
      </c>
      <c s="35" t="s">
        <v>5</v>
      </c>
      <c s="6" t="s">
        <v>6884</v>
      </c>
      <c s="36" t="s">
        <v>1686</v>
      </c>
      <c s="37">
        <v>810</v>
      </c>
      <c s="36">
        <v>0</v>
      </c>
      <c s="36">
        <f>ROUND(G138*H138,6)</f>
      </c>
      <c r="L138" s="38">
        <v>0</v>
      </c>
      <c s="32">
        <f>ROUND(ROUND(L138,2)*ROUND(G138,3),2)</f>
      </c>
      <c s="36" t="s">
        <v>6775</v>
      </c>
      <c>
        <f>(M138*21)/100</f>
      </c>
      <c t="s">
        <v>27</v>
      </c>
    </row>
    <row r="139" spans="1:5" ht="12.75">
      <c r="A139" s="35" t="s">
        <v>54</v>
      </c>
      <c r="E139" s="39" t="s">
        <v>5</v>
      </c>
    </row>
    <row r="140" spans="1:5" ht="12.75">
      <c r="A140" s="35" t="s">
        <v>55</v>
      </c>
      <c r="E140" s="40" t="s">
        <v>6960</v>
      </c>
    </row>
    <row r="141" spans="1:5" ht="25.5">
      <c r="A141" t="s">
        <v>56</v>
      </c>
      <c r="E141" s="39" t="s">
        <v>6961</v>
      </c>
    </row>
    <row r="142" spans="1:16" ht="12.75">
      <c r="A142" t="s">
        <v>49</v>
      </c>
      <c s="34" t="s">
        <v>183</v>
      </c>
      <c s="34" t="s">
        <v>6887</v>
      </c>
      <c s="35" t="s">
        <v>5</v>
      </c>
      <c s="6" t="s">
        <v>6888</v>
      </c>
      <c s="36" t="s">
        <v>294</v>
      </c>
      <c s="37">
        <v>303.48</v>
      </c>
      <c s="36">
        <v>0</v>
      </c>
      <c s="36">
        <f>ROUND(G142*H142,6)</f>
      </c>
      <c r="L142" s="38">
        <v>0</v>
      </c>
      <c s="32">
        <f>ROUND(ROUND(L142,2)*ROUND(G142,3),2)</f>
      </c>
      <c s="36" t="s">
        <v>6775</v>
      </c>
      <c>
        <f>(M142*21)/100</f>
      </c>
      <c t="s">
        <v>27</v>
      </c>
    </row>
    <row r="143" spans="1:5" ht="12.75">
      <c r="A143" s="35" t="s">
        <v>54</v>
      </c>
      <c r="E143" s="39" t="s">
        <v>5</v>
      </c>
    </row>
    <row r="144" spans="1:5" ht="12.75">
      <c r="A144" s="35" t="s">
        <v>55</v>
      </c>
      <c r="E144" s="40" t="s">
        <v>6889</v>
      </c>
    </row>
    <row r="145" spans="1:5" ht="38.25">
      <c r="A145" t="s">
        <v>56</v>
      </c>
      <c r="E145" s="39" t="s">
        <v>6890</v>
      </c>
    </row>
    <row r="146" spans="1:16" ht="25.5">
      <c r="A146" t="s">
        <v>49</v>
      </c>
      <c s="34" t="s">
        <v>187</v>
      </c>
      <c s="34" t="s">
        <v>6891</v>
      </c>
      <c s="35" t="s">
        <v>5</v>
      </c>
      <c s="6" t="s">
        <v>6892</v>
      </c>
      <c s="36" t="s">
        <v>294</v>
      </c>
      <c s="37">
        <v>30.93</v>
      </c>
      <c s="36">
        <v>0</v>
      </c>
      <c s="36">
        <f>ROUND(G146*H146,6)</f>
      </c>
      <c r="L146" s="38">
        <v>0</v>
      </c>
      <c s="32">
        <f>ROUND(ROUND(L146,2)*ROUND(G146,3),2)</f>
      </c>
      <c s="36" t="s">
        <v>6775</v>
      </c>
      <c>
        <f>(M146*21)/100</f>
      </c>
      <c t="s">
        <v>27</v>
      </c>
    </row>
    <row r="147" spans="1:5" ht="12.75">
      <c r="A147" s="35" t="s">
        <v>54</v>
      </c>
      <c r="E147" s="39" t="s">
        <v>5</v>
      </c>
    </row>
    <row r="148" spans="1:5" ht="76.5">
      <c r="A148" s="35" t="s">
        <v>55</v>
      </c>
      <c r="E148" s="40" t="s">
        <v>6962</v>
      </c>
    </row>
    <row r="149" spans="1:5" ht="25.5">
      <c r="A149" t="s">
        <v>56</v>
      </c>
      <c r="E149" s="39" t="s">
        <v>6894</v>
      </c>
    </row>
    <row r="150" spans="1:13" ht="12.75">
      <c r="A150" t="s">
        <v>46</v>
      </c>
      <c r="C150" s="31" t="s">
        <v>288</v>
      </c>
      <c r="E150" s="33" t="s">
        <v>507</v>
      </c>
      <c r="J150" s="32">
        <f>0</f>
      </c>
      <c s="32">
        <f>0</f>
      </c>
      <c s="32">
        <f>0+L151</f>
      </c>
      <c s="32">
        <f>0+M151</f>
      </c>
    </row>
    <row r="151" spans="1:16" ht="38.25">
      <c r="A151" t="s">
        <v>49</v>
      </c>
      <c s="34" t="s">
        <v>193</v>
      </c>
      <c s="34" t="s">
        <v>291</v>
      </c>
      <c s="35" t="s">
        <v>292</v>
      </c>
      <c s="6" t="s">
        <v>293</v>
      </c>
      <c s="36" t="s">
        <v>294</v>
      </c>
      <c s="37">
        <v>101.25</v>
      </c>
      <c s="36">
        <v>0</v>
      </c>
      <c s="36">
        <f>ROUND(G151*H151,6)</f>
      </c>
      <c r="L151" s="38">
        <v>0</v>
      </c>
      <c s="32">
        <f>ROUND(ROUND(L151,2)*ROUND(G151,3),2)</f>
      </c>
      <c s="36" t="s">
        <v>196</v>
      </c>
      <c>
        <f>(M151*21)/100</f>
      </c>
      <c t="s">
        <v>27</v>
      </c>
    </row>
    <row r="152" spans="1:5" ht="12.75">
      <c r="A152" s="35" t="s">
        <v>54</v>
      </c>
      <c r="E152" s="39" t="s">
        <v>295</v>
      </c>
    </row>
    <row r="153" spans="1:5" ht="12.75">
      <c r="A153" s="35" t="s">
        <v>55</v>
      </c>
      <c r="E153" s="40" t="s">
        <v>6895</v>
      </c>
    </row>
    <row r="154" spans="1:5" ht="165.75">
      <c r="A154" t="s">
        <v>56</v>
      </c>
      <c r="E15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05.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6767</v>
      </c>
      <c s="41">
        <f>Rekapitulace!C143</f>
      </c>
      <c s="20" t="s">
        <v>0</v>
      </c>
      <c t="s">
        <v>23</v>
      </c>
      <c t="s">
        <v>27</v>
      </c>
    </row>
    <row r="4" spans="1:16" ht="32" customHeight="1">
      <c r="A4" s="24" t="s">
        <v>20</v>
      </c>
      <c s="25" t="s">
        <v>28</v>
      </c>
      <c s="27" t="s">
        <v>6767</v>
      </c>
      <c r="E4" s="26" t="s">
        <v>6768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25.5">
      <c r="A8" t="s">
        <v>44</v>
      </c>
      <c r="C8" s="28" t="s">
        <v>6965</v>
      </c>
      <c r="E8" s="30" t="s">
        <v>6964</v>
      </c>
      <c r="J8" s="29">
        <f>0+J9+J62+J75+J88+J133+J186+J195+J216</f>
      </c>
      <c s="29">
        <f>0+K9+K62+K75+K88+K133+K186+K195+K216</f>
      </c>
      <c s="29">
        <f>0+L9+L62+L75+L88+L133+L186+L195+L216</f>
      </c>
      <c s="29">
        <f>0+M9+M62+M75+M88+M133+M186+M195+M216</f>
      </c>
    </row>
    <row r="9" spans="1:13" ht="12.75">
      <c r="A9" t="s">
        <v>46</v>
      </c>
      <c r="C9" s="31" t="s">
        <v>47</v>
      </c>
      <c r="E9" s="33" t="s">
        <v>6772</v>
      </c>
      <c r="J9" s="32">
        <f>0</f>
      </c>
      <c s="32">
        <f>0</f>
      </c>
      <c s="32">
        <f>0+L10+L14+L18+L22+L26+L30+L34+L38+L42+L46+L50+L54+L58</f>
      </c>
      <c s="32">
        <f>0+M10+M14+M18+M22+M26+M30+M34+M38+M42+M46+M50+M54+M58</f>
      </c>
    </row>
    <row r="10" spans="1:16" ht="25.5">
      <c r="A10" t="s">
        <v>49</v>
      </c>
      <c s="34" t="s">
        <v>47</v>
      </c>
      <c s="34" t="s">
        <v>6773</v>
      </c>
      <c s="35" t="s">
        <v>5</v>
      </c>
      <c s="6" t="s">
        <v>6774</v>
      </c>
      <c s="36" t="s">
        <v>1550</v>
      </c>
      <c s="37">
        <v>59</v>
      </c>
      <c s="36">
        <v>0</v>
      </c>
      <c s="36">
        <f>ROUND(G10*H10,6)</f>
      </c>
      <c r="L10" s="38">
        <v>0</v>
      </c>
      <c s="32">
        <f>ROUND(ROUND(L10,2)*ROUND(G10,3),2)</f>
      </c>
      <c s="36" t="s">
        <v>6775</v>
      </c>
      <c>
        <f>(M10*21)/100</f>
      </c>
      <c t="s">
        <v>27</v>
      </c>
    </row>
    <row r="11" spans="1:5" ht="12.75">
      <c r="A11" s="35" t="s">
        <v>54</v>
      </c>
      <c r="E11" s="39" t="s">
        <v>5</v>
      </c>
    </row>
    <row r="12" spans="1:5" ht="12.75">
      <c r="A12" s="35" t="s">
        <v>55</v>
      </c>
      <c r="E12" s="40" t="s">
        <v>6776</v>
      </c>
    </row>
    <row r="13" spans="1:5" ht="25.5">
      <c r="A13" t="s">
        <v>56</v>
      </c>
      <c r="E13" s="39" t="s">
        <v>6777</v>
      </c>
    </row>
    <row r="14" spans="1:16" ht="25.5">
      <c r="A14" t="s">
        <v>49</v>
      </c>
      <c s="34" t="s">
        <v>27</v>
      </c>
      <c s="34" t="s">
        <v>6778</v>
      </c>
      <c s="35" t="s">
        <v>5</v>
      </c>
      <c s="6" t="s">
        <v>6774</v>
      </c>
      <c s="36" t="s">
        <v>1550</v>
      </c>
      <c s="37">
        <v>117</v>
      </c>
      <c s="36">
        <v>0</v>
      </c>
      <c s="36">
        <f>ROUND(G14*H14,6)</f>
      </c>
      <c r="L14" s="38">
        <v>0</v>
      </c>
      <c s="32">
        <f>ROUND(ROUND(L14,2)*ROUND(G14,3),2)</f>
      </c>
      <c s="36" t="s">
        <v>6775</v>
      </c>
      <c>
        <f>(M14*21)/100</f>
      </c>
      <c t="s">
        <v>27</v>
      </c>
    </row>
    <row r="15" spans="1:5" ht="12.75">
      <c r="A15" s="35" t="s">
        <v>54</v>
      </c>
      <c r="E15" s="39" t="s">
        <v>5</v>
      </c>
    </row>
    <row r="16" spans="1:5" ht="25.5">
      <c r="A16" s="35" t="s">
        <v>55</v>
      </c>
      <c r="E16" s="40" t="s">
        <v>6966</v>
      </c>
    </row>
    <row r="17" spans="1:5" ht="38.25">
      <c r="A17" t="s">
        <v>56</v>
      </c>
      <c r="E17" s="39" t="s">
        <v>6780</v>
      </c>
    </row>
    <row r="18" spans="1:16" ht="25.5">
      <c r="A18" t="s">
        <v>49</v>
      </c>
      <c s="34" t="s">
        <v>26</v>
      </c>
      <c s="34" t="s">
        <v>6781</v>
      </c>
      <c s="35" t="s">
        <v>5</v>
      </c>
      <c s="6" t="s">
        <v>6782</v>
      </c>
      <c s="36" t="s">
        <v>70</v>
      </c>
      <c s="37">
        <v>1663</v>
      </c>
      <c s="36">
        <v>0</v>
      </c>
      <c s="36">
        <f>ROUND(G18*H18,6)</f>
      </c>
      <c r="L18" s="38">
        <v>0</v>
      </c>
      <c s="32">
        <f>ROUND(ROUND(L18,2)*ROUND(G18,3),2)</f>
      </c>
      <c s="36" t="s">
        <v>6775</v>
      </c>
      <c>
        <f>(M18*21)/100</f>
      </c>
      <c t="s">
        <v>27</v>
      </c>
    </row>
    <row r="19" spans="1:5" ht="12.75">
      <c r="A19" s="35" t="s">
        <v>54</v>
      </c>
      <c r="E19" s="39" t="s">
        <v>5</v>
      </c>
    </row>
    <row r="20" spans="1:5" ht="25.5">
      <c r="A20" s="35" t="s">
        <v>55</v>
      </c>
      <c r="E20" s="40" t="s">
        <v>6967</v>
      </c>
    </row>
    <row r="21" spans="1:5" ht="25.5">
      <c r="A21" t="s">
        <v>56</v>
      </c>
      <c r="E21" s="39" t="s">
        <v>6784</v>
      </c>
    </row>
    <row r="22" spans="1:16" ht="12.75">
      <c r="A22" t="s">
        <v>49</v>
      </c>
      <c s="34" t="s">
        <v>67</v>
      </c>
      <c s="34" t="s">
        <v>6785</v>
      </c>
      <c s="35" t="s">
        <v>5</v>
      </c>
      <c s="6" t="s">
        <v>6786</v>
      </c>
      <c s="36" t="s">
        <v>70</v>
      </c>
      <c s="37">
        <v>1996</v>
      </c>
      <c s="36">
        <v>0</v>
      </c>
      <c s="36">
        <f>ROUND(G22*H22,6)</f>
      </c>
      <c r="L22" s="38">
        <v>0</v>
      </c>
      <c s="32">
        <f>ROUND(ROUND(L22,2)*ROUND(G22,3),2)</f>
      </c>
      <c s="36" t="s">
        <v>6775</v>
      </c>
      <c>
        <f>(M22*21)/100</f>
      </c>
      <c t="s">
        <v>27</v>
      </c>
    </row>
    <row r="23" spans="1:5" ht="12.75">
      <c r="A23" s="35" t="s">
        <v>54</v>
      </c>
      <c r="E23" s="39" t="s">
        <v>5</v>
      </c>
    </row>
    <row r="24" spans="1:5" ht="12.75">
      <c r="A24" s="35" t="s">
        <v>55</v>
      </c>
      <c r="E24" s="40" t="s">
        <v>6787</v>
      </c>
    </row>
    <row r="25" spans="1:5" ht="25.5">
      <c r="A25" t="s">
        <v>56</v>
      </c>
      <c r="E25" s="39" t="s">
        <v>6788</v>
      </c>
    </row>
    <row r="26" spans="1:16" ht="25.5">
      <c r="A26" t="s">
        <v>49</v>
      </c>
      <c s="34" t="s">
        <v>72</v>
      </c>
      <c s="34" t="s">
        <v>6789</v>
      </c>
      <c s="35" t="s">
        <v>5</v>
      </c>
      <c s="6" t="s">
        <v>6790</v>
      </c>
      <c s="36" t="s">
        <v>63</v>
      </c>
      <c s="37">
        <v>116</v>
      </c>
      <c s="36">
        <v>0</v>
      </c>
      <c s="36">
        <f>ROUND(G26*H26,6)</f>
      </c>
      <c r="L26" s="38">
        <v>0</v>
      </c>
      <c s="32">
        <f>ROUND(ROUND(L26,2)*ROUND(G26,3),2)</f>
      </c>
      <c s="36" t="s">
        <v>6775</v>
      </c>
      <c>
        <f>(M26*21)/100</f>
      </c>
      <c t="s">
        <v>27</v>
      </c>
    </row>
    <row r="27" spans="1:5" ht="12.75">
      <c r="A27" s="35" t="s">
        <v>54</v>
      </c>
      <c r="E27" s="39" t="s">
        <v>5</v>
      </c>
    </row>
    <row r="28" spans="1:5" ht="25.5">
      <c r="A28" s="35" t="s">
        <v>55</v>
      </c>
      <c r="E28" s="40" t="s">
        <v>6968</v>
      </c>
    </row>
    <row r="29" spans="1:5" ht="51">
      <c r="A29" t="s">
        <v>56</v>
      </c>
      <c r="E29" s="39" t="s">
        <v>6792</v>
      </c>
    </row>
    <row r="30" spans="1:16" ht="12.75">
      <c r="A30" t="s">
        <v>49</v>
      </c>
      <c s="34" t="s">
        <v>77</v>
      </c>
      <c s="34" t="s">
        <v>6793</v>
      </c>
      <c s="35" t="s">
        <v>5</v>
      </c>
      <c s="6" t="s">
        <v>6794</v>
      </c>
      <c s="36" t="s">
        <v>63</v>
      </c>
      <c s="37">
        <v>2189</v>
      </c>
      <c s="36">
        <v>0</v>
      </c>
      <c s="36">
        <f>ROUND(G30*H30,6)</f>
      </c>
      <c r="L30" s="38">
        <v>0</v>
      </c>
      <c s="32">
        <f>ROUND(ROUND(L30,2)*ROUND(G30,3),2)</f>
      </c>
      <c s="36" t="s">
        <v>6775</v>
      </c>
      <c>
        <f>(M30*21)/100</f>
      </c>
      <c t="s">
        <v>27</v>
      </c>
    </row>
    <row r="31" spans="1:5" ht="12.75">
      <c r="A31" s="35" t="s">
        <v>54</v>
      </c>
      <c r="E31" s="39" t="s">
        <v>5</v>
      </c>
    </row>
    <row r="32" spans="1:5" ht="25.5">
      <c r="A32" s="35" t="s">
        <v>55</v>
      </c>
      <c r="E32" s="40" t="s">
        <v>6969</v>
      </c>
    </row>
    <row r="33" spans="1:5" ht="38.25">
      <c r="A33" t="s">
        <v>56</v>
      </c>
      <c r="E33" s="39" t="s">
        <v>6796</v>
      </c>
    </row>
    <row r="34" spans="1:16" ht="12.75">
      <c r="A34" t="s">
        <v>49</v>
      </c>
      <c s="34" t="s">
        <v>65</v>
      </c>
      <c s="34" t="s">
        <v>5198</v>
      </c>
      <c s="35" t="s">
        <v>5</v>
      </c>
      <c s="6" t="s">
        <v>6797</v>
      </c>
      <c s="36" t="s">
        <v>63</v>
      </c>
      <c s="37">
        <v>912</v>
      </c>
      <c s="36">
        <v>0</v>
      </c>
      <c s="36">
        <f>ROUND(G34*H34,6)</f>
      </c>
      <c r="L34" s="38">
        <v>0</v>
      </c>
      <c s="32">
        <f>ROUND(ROUND(L34,2)*ROUND(G34,3),2)</f>
      </c>
      <c s="36" t="s">
        <v>6775</v>
      </c>
      <c>
        <f>(M34*21)/100</f>
      </c>
      <c t="s">
        <v>27</v>
      </c>
    </row>
    <row r="35" spans="1:5" ht="12.75">
      <c r="A35" s="35" t="s">
        <v>54</v>
      </c>
      <c r="E35" s="39" t="s">
        <v>5</v>
      </c>
    </row>
    <row r="36" spans="1:5" ht="12.75">
      <c r="A36" s="35" t="s">
        <v>55</v>
      </c>
      <c r="E36" s="40" t="s">
        <v>6970</v>
      </c>
    </row>
    <row r="37" spans="1:5" ht="38.25">
      <c r="A37" t="s">
        <v>56</v>
      </c>
      <c r="E37" s="39" t="s">
        <v>6799</v>
      </c>
    </row>
    <row r="38" spans="1:16" ht="12.75">
      <c r="A38" t="s">
        <v>49</v>
      </c>
      <c s="34" t="s">
        <v>82</v>
      </c>
      <c s="34" t="s">
        <v>5204</v>
      </c>
      <c s="35" t="s">
        <v>5</v>
      </c>
      <c s="6" t="s">
        <v>6800</v>
      </c>
      <c s="36" t="s">
        <v>63</v>
      </c>
      <c s="37">
        <v>912</v>
      </c>
      <c s="36">
        <v>0</v>
      </c>
      <c s="36">
        <f>ROUND(G38*H38,6)</f>
      </c>
      <c r="L38" s="38">
        <v>0</v>
      </c>
      <c s="32">
        <f>ROUND(ROUND(L38,2)*ROUND(G38,3),2)</f>
      </c>
      <c s="36" t="s">
        <v>6775</v>
      </c>
      <c>
        <f>(M38*21)/100</f>
      </c>
      <c t="s">
        <v>27</v>
      </c>
    </row>
    <row r="39" spans="1:5" ht="12.75">
      <c r="A39" s="35" t="s">
        <v>54</v>
      </c>
      <c r="E39" s="39" t="s">
        <v>5</v>
      </c>
    </row>
    <row r="40" spans="1:5" ht="12.75">
      <c r="A40" s="35" t="s">
        <v>55</v>
      </c>
      <c r="E40" s="40" t="s">
        <v>6801</v>
      </c>
    </row>
    <row r="41" spans="1:5" ht="25.5">
      <c r="A41" t="s">
        <v>56</v>
      </c>
      <c r="E41" s="39" t="s">
        <v>6802</v>
      </c>
    </row>
    <row r="42" spans="1:16" ht="12.75">
      <c r="A42" t="s">
        <v>49</v>
      </c>
      <c s="34" t="s">
        <v>86</v>
      </c>
      <c s="34" t="s">
        <v>6803</v>
      </c>
      <c s="35" t="s">
        <v>5</v>
      </c>
      <c s="6" t="s">
        <v>6804</v>
      </c>
      <c s="36" t="s">
        <v>63</v>
      </c>
      <c s="37">
        <v>1642</v>
      </c>
      <c s="36">
        <v>0</v>
      </c>
      <c s="36">
        <f>ROUND(G42*H42,6)</f>
      </c>
      <c r="L42" s="38">
        <v>0</v>
      </c>
      <c s="32">
        <f>ROUND(ROUND(L42,2)*ROUND(G42,3),2)</f>
      </c>
      <c s="36" t="s">
        <v>196</v>
      </c>
      <c>
        <f>(M42*21)/100</f>
      </c>
      <c t="s">
        <v>27</v>
      </c>
    </row>
    <row r="43" spans="1:5" ht="12.75">
      <c r="A43" s="35" t="s">
        <v>54</v>
      </c>
      <c r="E43" s="39" t="s">
        <v>5</v>
      </c>
    </row>
    <row r="44" spans="1:5" ht="25.5">
      <c r="A44" s="35" t="s">
        <v>55</v>
      </c>
      <c r="E44" s="40" t="s">
        <v>6971</v>
      </c>
    </row>
    <row r="45" spans="1:5" ht="38.25">
      <c r="A45" t="s">
        <v>56</v>
      </c>
      <c r="E45" s="39" t="s">
        <v>6806</v>
      </c>
    </row>
    <row r="46" spans="1:16" ht="12.75">
      <c r="A46" t="s">
        <v>49</v>
      </c>
      <c s="34" t="s">
        <v>90</v>
      </c>
      <c s="34" t="s">
        <v>6807</v>
      </c>
      <c s="35" t="s">
        <v>5</v>
      </c>
      <c s="6" t="s">
        <v>6808</v>
      </c>
      <c s="36" t="s">
        <v>5516</v>
      </c>
      <c s="37">
        <v>75</v>
      </c>
      <c s="36">
        <v>0</v>
      </c>
      <c s="36">
        <f>ROUND(G46*H46,6)</f>
      </c>
      <c r="L46" s="38">
        <v>0</v>
      </c>
      <c s="32">
        <f>ROUND(ROUND(L46,2)*ROUND(G46,3),2)</f>
      </c>
      <c s="36" t="s">
        <v>196</v>
      </c>
      <c>
        <f>(M46*21)/100</f>
      </c>
      <c t="s">
        <v>27</v>
      </c>
    </row>
    <row r="47" spans="1:5" ht="12.75">
      <c r="A47" s="35" t="s">
        <v>54</v>
      </c>
      <c r="E47" s="39" t="s">
        <v>5</v>
      </c>
    </row>
    <row r="48" spans="1:5" ht="12.75">
      <c r="A48" s="35" t="s">
        <v>55</v>
      </c>
      <c r="E48" s="40" t="s">
        <v>6972</v>
      </c>
    </row>
    <row r="49" spans="1:5" ht="25.5">
      <c r="A49" t="s">
        <v>56</v>
      </c>
      <c r="E49" s="39" t="s">
        <v>6810</v>
      </c>
    </row>
    <row r="50" spans="1:16" ht="12.75">
      <c r="A50" t="s">
        <v>49</v>
      </c>
      <c s="34" t="s">
        <v>94</v>
      </c>
      <c s="34" t="s">
        <v>6811</v>
      </c>
      <c s="35" t="s">
        <v>5</v>
      </c>
      <c s="6" t="s">
        <v>6812</v>
      </c>
      <c s="36" t="s">
        <v>4704</v>
      </c>
      <c s="37">
        <v>1</v>
      </c>
      <c s="36">
        <v>0</v>
      </c>
      <c s="36">
        <f>ROUND(G50*H50,6)</f>
      </c>
      <c r="L50" s="38">
        <v>0</v>
      </c>
      <c s="32">
        <f>ROUND(ROUND(L50,2)*ROUND(G50,3),2)</f>
      </c>
      <c s="36" t="s">
        <v>196</v>
      </c>
      <c>
        <f>(M50*21)/100</f>
      </c>
      <c t="s">
        <v>27</v>
      </c>
    </row>
    <row r="51" spans="1:5" ht="12.75">
      <c r="A51" s="35" t="s">
        <v>54</v>
      </c>
      <c r="E51" s="39" t="s">
        <v>5</v>
      </c>
    </row>
    <row r="52" spans="1:5" ht="12.75">
      <c r="A52" s="35" t="s">
        <v>55</v>
      </c>
      <c r="E52" s="40" t="s">
        <v>6813</v>
      </c>
    </row>
    <row r="53" spans="1:5" ht="38.25">
      <c r="A53" t="s">
        <v>56</v>
      </c>
      <c r="E53" s="39" t="s">
        <v>6814</v>
      </c>
    </row>
    <row r="54" spans="1:16" ht="25.5">
      <c r="A54" t="s">
        <v>49</v>
      </c>
      <c s="34" t="s">
        <v>99</v>
      </c>
      <c s="34" t="s">
        <v>6815</v>
      </c>
      <c s="35" t="s">
        <v>5</v>
      </c>
      <c s="6" t="s">
        <v>6816</v>
      </c>
      <c s="36" t="s">
        <v>1550</v>
      </c>
      <c s="37">
        <v>176</v>
      </c>
      <c s="36">
        <v>0</v>
      </c>
      <c s="36">
        <f>ROUND(G54*H54,6)</f>
      </c>
      <c r="L54" s="38">
        <v>0</v>
      </c>
      <c s="32">
        <f>ROUND(ROUND(L54,2)*ROUND(G54,3),2)</f>
      </c>
      <c s="36" t="s">
        <v>196</v>
      </c>
      <c>
        <f>(M54*21)/100</f>
      </c>
      <c t="s">
        <v>27</v>
      </c>
    </row>
    <row r="55" spans="1:5" ht="12.75">
      <c r="A55" s="35" t="s">
        <v>54</v>
      </c>
      <c r="E55" s="39" t="s">
        <v>5</v>
      </c>
    </row>
    <row r="56" spans="1:5" ht="12.75">
      <c r="A56" s="35" t="s">
        <v>55</v>
      </c>
      <c r="E56" s="40" t="s">
        <v>6817</v>
      </c>
    </row>
    <row r="57" spans="1:5" ht="25.5">
      <c r="A57" t="s">
        <v>56</v>
      </c>
      <c r="E57" s="39" t="s">
        <v>6818</v>
      </c>
    </row>
    <row r="58" spans="1:16" ht="12.75">
      <c r="A58" t="s">
        <v>49</v>
      </c>
      <c s="34" t="s">
        <v>102</v>
      </c>
      <c s="34" t="s">
        <v>6819</v>
      </c>
      <c s="35" t="s">
        <v>5</v>
      </c>
      <c s="6" t="s">
        <v>6820</v>
      </c>
      <c s="36" t="s">
        <v>63</v>
      </c>
      <c s="37">
        <v>1095</v>
      </c>
      <c s="36">
        <v>0</v>
      </c>
      <c s="36">
        <f>ROUND(G58*H58,6)</f>
      </c>
      <c r="L58" s="38">
        <v>0</v>
      </c>
      <c s="32">
        <f>ROUND(ROUND(L58,2)*ROUND(G58,3),2)</f>
      </c>
      <c s="36" t="s">
        <v>196</v>
      </c>
      <c>
        <f>(M58*21)/100</f>
      </c>
      <c t="s">
        <v>27</v>
      </c>
    </row>
    <row r="59" spans="1:5" ht="12.75">
      <c r="A59" s="35" t="s">
        <v>54</v>
      </c>
      <c r="E59" s="39" t="s">
        <v>5</v>
      </c>
    </row>
    <row r="60" spans="1:5" ht="12.75">
      <c r="A60" s="35" t="s">
        <v>55</v>
      </c>
      <c r="E60" s="40" t="s">
        <v>6821</v>
      </c>
    </row>
    <row r="61" spans="1:5" ht="25.5">
      <c r="A61" t="s">
        <v>56</v>
      </c>
      <c r="E61" s="39" t="s">
        <v>6822</v>
      </c>
    </row>
    <row r="62" spans="1:13" ht="12.75">
      <c r="A62" t="s">
        <v>46</v>
      </c>
      <c r="C62" s="31" t="s">
        <v>27</v>
      </c>
      <c r="E62" s="33" t="s">
        <v>6906</v>
      </c>
      <c r="J62" s="32">
        <f>0</f>
      </c>
      <c s="32">
        <f>0</f>
      </c>
      <c s="32">
        <f>0+L63+L67+L71</f>
      </c>
      <c s="32">
        <f>0+M63+M67+M71</f>
      </c>
    </row>
    <row r="63" spans="1:16" ht="25.5">
      <c r="A63" t="s">
        <v>49</v>
      </c>
      <c s="34" t="s">
        <v>106</v>
      </c>
      <c s="34" t="s">
        <v>6824</v>
      </c>
      <c s="35" t="s">
        <v>5</v>
      </c>
      <c s="6" t="s">
        <v>6825</v>
      </c>
      <c s="36" t="s">
        <v>52</v>
      </c>
      <c s="37">
        <v>98</v>
      </c>
      <c s="36">
        <v>0</v>
      </c>
      <c s="36">
        <f>ROUND(G63*H63,6)</f>
      </c>
      <c r="L63" s="38">
        <v>0</v>
      </c>
      <c s="32">
        <f>ROUND(ROUND(L63,2)*ROUND(G63,3),2)</f>
      </c>
      <c s="36" t="s">
        <v>6775</v>
      </c>
      <c>
        <f>(M63*21)/100</f>
      </c>
      <c t="s">
        <v>27</v>
      </c>
    </row>
    <row r="64" spans="1:5" ht="12.75">
      <c r="A64" s="35" t="s">
        <v>54</v>
      </c>
      <c r="E64" s="39" t="s">
        <v>5</v>
      </c>
    </row>
    <row r="65" spans="1:5" ht="38.25">
      <c r="A65" s="35" t="s">
        <v>55</v>
      </c>
      <c r="E65" s="40" t="s">
        <v>6973</v>
      </c>
    </row>
    <row r="66" spans="1:5" ht="51">
      <c r="A66" t="s">
        <v>56</v>
      </c>
      <c r="E66" s="39" t="s">
        <v>6827</v>
      </c>
    </row>
    <row r="67" spans="1:16" ht="25.5">
      <c r="A67" t="s">
        <v>49</v>
      </c>
      <c s="34" t="s">
        <v>110</v>
      </c>
      <c s="34" t="s">
        <v>6828</v>
      </c>
      <c s="35" t="s">
        <v>5</v>
      </c>
      <c s="6" t="s">
        <v>6829</v>
      </c>
      <c s="36" t="s">
        <v>52</v>
      </c>
      <c s="37">
        <v>145.7</v>
      </c>
      <c s="36">
        <v>0</v>
      </c>
      <c s="36">
        <f>ROUND(G67*H67,6)</f>
      </c>
      <c r="L67" s="38">
        <v>0</v>
      </c>
      <c s="32">
        <f>ROUND(ROUND(L67,2)*ROUND(G67,3),2)</f>
      </c>
      <c s="36" t="s">
        <v>6775</v>
      </c>
      <c>
        <f>(M67*21)/100</f>
      </c>
      <c t="s">
        <v>27</v>
      </c>
    </row>
    <row r="68" spans="1:5" ht="12.75">
      <c r="A68" s="35" t="s">
        <v>54</v>
      </c>
      <c r="E68" s="39" t="s">
        <v>5</v>
      </c>
    </row>
    <row r="69" spans="1:5" ht="38.25">
      <c r="A69" s="35" t="s">
        <v>55</v>
      </c>
      <c r="E69" s="40" t="s">
        <v>6974</v>
      </c>
    </row>
    <row r="70" spans="1:5" ht="63.75">
      <c r="A70" t="s">
        <v>56</v>
      </c>
      <c r="E70" s="39" t="s">
        <v>6831</v>
      </c>
    </row>
    <row r="71" spans="1:16" ht="25.5">
      <c r="A71" t="s">
        <v>49</v>
      </c>
      <c s="34" t="s">
        <v>114</v>
      </c>
      <c s="34" t="s">
        <v>6909</v>
      </c>
      <c s="35" t="s">
        <v>5</v>
      </c>
      <c s="6" t="s">
        <v>6910</v>
      </c>
      <c s="36" t="s">
        <v>52</v>
      </c>
      <c s="37">
        <v>20.8</v>
      </c>
      <c s="36">
        <v>0</v>
      </c>
      <c s="36">
        <f>ROUND(G71*H71,6)</f>
      </c>
      <c r="L71" s="38">
        <v>0</v>
      </c>
      <c s="32">
        <f>ROUND(ROUND(L71,2)*ROUND(G71,3),2)</f>
      </c>
      <c s="36" t="s">
        <v>6775</v>
      </c>
      <c>
        <f>(M71*21)/100</f>
      </c>
      <c t="s">
        <v>27</v>
      </c>
    </row>
    <row r="72" spans="1:5" ht="12.75">
      <c r="A72" s="35" t="s">
        <v>54</v>
      </c>
      <c r="E72" s="39" t="s">
        <v>5</v>
      </c>
    </row>
    <row r="73" spans="1:5" ht="12.75">
      <c r="A73" s="35" t="s">
        <v>55</v>
      </c>
      <c r="E73" s="40" t="s">
        <v>6975</v>
      </c>
    </row>
    <row r="74" spans="1:5" ht="51">
      <c r="A74" t="s">
        <v>56</v>
      </c>
      <c r="E74" s="39" t="s">
        <v>6912</v>
      </c>
    </row>
    <row r="75" spans="1:13" ht="12.75">
      <c r="A75" t="s">
        <v>46</v>
      </c>
      <c r="C75" s="31" t="s">
        <v>26</v>
      </c>
      <c r="E75" s="33" t="s">
        <v>6832</v>
      </c>
      <c r="J75" s="32">
        <f>0</f>
      </c>
      <c s="32">
        <f>0</f>
      </c>
      <c s="32">
        <f>0+L76+L80+L84</f>
      </c>
      <c s="32">
        <f>0+M76+M80+M84</f>
      </c>
    </row>
    <row r="76" spans="1:16" ht="25.5">
      <c r="A76" t="s">
        <v>49</v>
      </c>
      <c s="34" t="s">
        <v>118</v>
      </c>
      <c s="34" t="s">
        <v>6976</v>
      </c>
      <c s="35" t="s">
        <v>5</v>
      </c>
      <c s="6" t="s">
        <v>6774</v>
      </c>
      <c s="36" t="s">
        <v>1550</v>
      </c>
      <c s="37">
        <v>12</v>
      </c>
      <c s="36">
        <v>0</v>
      </c>
      <c s="36">
        <f>ROUND(G76*H76,6)</f>
      </c>
      <c r="L76" s="38">
        <v>0</v>
      </c>
      <c s="32">
        <f>ROUND(ROUND(L76,2)*ROUND(G76,3),2)</f>
      </c>
      <c s="36" t="s">
        <v>6775</v>
      </c>
      <c>
        <f>(M76*21)/100</f>
      </c>
      <c t="s">
        <v>27</v>
      </c>
    </row>
    <row r="77" spans="1:5" ht="12.75">
      <c r="A77" s="35" t="s">
        <v>54</v>
      </c>
      <c r="E77" s="39" t="s">
        <v>5</v>
      </c>
    </row>
    <row r="78" spans="1:5" ht="12.75">
      <c r="A78" s="35" t="s">
        <v>55</v>
      </c>
      <c r="E78" s="40" t="s">
        <v>6833</v>
      </c>
    </row>
    <row r="79" spans="1:5" ht="38.25">
      <c r="A79" t="s">
        <v>56</v>
      </c>
      <c r="E79" s="39" t="s">
        <v>6977</v>
      </c>
    </row>
    <row r="80" spans="1:16" ht="25.5">
      <c r="A80" t="s">
        <v>49</v>
      </c>
      <c s="34" t="s">
        <v>122</v>
      </c>
      <c s="34" t="s">
        <v>6835</v>
      </c>
      <c s="35" t="s">
        <v>5</v>
      </c>
      <c s="6" t="s">
        <v>6836</v>
      </c>
      <c s="36" t="s">
        <v>63</v>
      </c>
      <c s="37">
        <v>8</v>
      </c>
      <c s="36">
        <v>0</v>
      </c>
      <c s="36">
        <f>ROUND(G80*H80,6)</f>
      </c>
      <c r="L80" s="38">
        <v>0</v>
      </c>
      <c s="32">
        <f>ROUND(ROUND(L80,2)*ROUND(G80,3),2)</f>
      </c>
      <c s="36" t="s">
        <v>6775</v>
      </c>
      <c>
        <f>(M80*21)/100</f>
      </c>
      <c t="s">
        <v>27</v>
      </c>
    </row>
    <row r="81" spans="1:5" ht="12.75">
      <c r="A81" s="35" t="s">
        <v>54</v>
      </c>
      <c r="E81" s="39" t="s">
        <v>5</v>
      </c>
    </row>
    <row r="82" spans="1:5" ht="38.25">
      <c r="A82" s="35" t="s">
        <v>55</v>
      </c>
      <c r="E82" s="40" t="s">
        <v>6978</v>
      </c>
    </row>
    <row r="83" spans="1:5" ht="76.5">
      <c r="A83" t="s">
        <v>56</v>
      </c>
      <c r="E83" s="39" t="s">
        <v>6838</v>
      </c>
    </row>
    <row r="84" spans="1:16" ht="25.5">
      <c r="A84" t="s">
        <v>49</v>
      </c>
      <c s="34" t="s">
        <v>126</v>
      </c>
      <c s="34" t="s">
        <v>6839</v>
      </c>
      <c s="35" t="s">
        <v>5</v>
      </c>
      <c s="6" t="s">
        <v>6840</v>
      </c>
      <c s="36" t="s">
        <v>63</v>
      </c>
      <c s="37">
        <v>3</v>
      </c>
      <c s="36">
        <v>0</v>
      </c>
      <c s="36">
        <f>ROUND(G84*H84,6)</f>
      </c>
      <c r="L84" s="38">
        <v>0</v>
      </c>
      <c s="32">
        <f>ROUND(ROUND(L84,2)*ROUND(G84,3),2)</f>
      </c>
      <c s="36" t="s">
        <v>6775</v>
      </c>
      <c>
        <f>(M84*21)/100</f>
      </c>
      <c t="s">
        <v>27</v>
      </c>
    </row>
    <row r="85" spans="1:5" ht="12.75">
      <c r="A85" s="35" t="s">
        <v>54</v>
      </c>
      <c r="E85" s="39" t="s">
        <v>5</v>
      </c>
    </row>
    <row r="86" spans="1:5" ht="38.25">
      <c r="A86" s="35" t="s">
        <v>55</v>
      </c>
      <c r="E86" s="40" t="s">
        <v>6979</v>
      </c>
    </row>
    <row r="87" spans="1:5" ht="63.75">
      <c r="A87" t="s">
        <v>56</v>
      </c>
      <c r="E87" s="39" t="s">
        <v>6842</v>
      </c>
    </row>
    <row r="88" spans="1:13" ht="12.75">
      <c r="A88" t="s">
        <v>46</v>
      </c>
      <c r="C88" s="31" t="s">
        <v>67</v>
      </c>
      <c r="E88" s="33" t="s">
        <v>6913</v>
      </c>
      <c r="J88" s="32">
        <f>0</f>
      </c>
      <c s="32">
        <f>0</f>
      </c>
      <c s="32">
        <f>0+L89+L93+L97+L101+L105+L109+L113+L117+L121+L125+L129</f>
      </c>
      <c s="32">
        <f>0+M89+M93+M97+M101+M105+M109+M113+M117+M121+M125+M129</f>
      </c>
    </row>
    <row r="89" spans="1:16" ht="25.5">
      <c r="A89" t="s">
        <v>49</v>
      </c>
      <c s="34" t="s">
        <v>130</v>
      </c>
      <c s="34" t="s">
        <v>6844</v>
      </c>
      <c s="35" t="s">
        <v>5</v>
      </c>
      <c s="6" t="s">
        <v>6845</v>
      </c>
      <c s="36" t="s">
        <v>1550</v>
      </c>
      <c s="37">
        <v>4</v>
      </c>
      <c s="36">
        <v>0</v>
      </c>
      <c s="36">
        <f>ROUND(G89*H89,6)</f>
      </c>
      <c r="L89" s="38">
        <v>0</v>
      </c>
      <c s="32">
        <f>ROUND(ROUND(L89,2)*ROUND(G89,3),2)</f>
      </c>
      <c s="36" t="s">
        <v>6775</v>
      </c>
      <c>
        <f>(M89*21)/100</f>
      </c>
      <c t="s">
        <v>27</v>
      </c>
    </row>
    <row r="90" spans="1:5" ht="12.75">
      <c r="A90" s="35" t="s">
        <v>54</v>
      </c>
      <c r="E90" s="39" t="s">
        <v>5</v>
      </c>
    </row>
    <row r="91" spans="1:5" ht="25.5">
      <c r="A91" s="35" t="s">
        <v>55</v>
      </c>
      <c r="E91" s="40" t="s">
        <v>6914</v>
      </c>
    </row>
    <row r="92" spans="1:5" ht="25.5">
      <c r="A92" t="s">
        <v>56</v>
      </c>
      <c r="E92" s="39" t="s">
        <v>6847</v>
      </c>
    </row>
    <row r="93" spans="1:16" ht="25.5">
      <c r="A93" t="s">
        <v>49</v>
      </c>
      <c s="34" t="s">
        <v>134</v>
      </c>
      <c s="34" t="s">
        <v>6778</v>
      </c>
      <c s="35" t="s">
        <v>5</v>
      </c>
      <c s="6" t="s">
        <v>6774</v>
      </c>
      <c s="36" t="s">
        <v>1550</v>
      </c>
      <c s="37">
        <v>1015</v>
      </c>
      <c s="36">
        <v>0</v>
      </c>
      <c s="36">
        <f>ROUND(G93*H93,6)</f>
      </c>
      <c r="L93" s="38">
        <v>0</v>
      </c>
      <c s="32">
        <f>ROUND(ROUND(L93,2)*ROUND(G93,3),2)</f>
      </c>
      <c s="36" t="s">
        <v>6775</v>
      </c>
      <c>
        <f>(M93*21)/100</f>
      </c>
      <c t="s">
        <v>27</v>
      </c>
    </row>
    <row r="94" spans="1:5" ht="12.75">
      <c r="A94" s="35" t="s">
        <v>54</v>
      </c>
      <c r="E94" s="39" t="s">
        <v>5</v>
      </c>
    </row>
    <row r="95" spans="1:5" ht="51">
      <c r="A95" s="35" t="s">
        <v>55</v>
      </c>
      <c r="E95" s="40" t="s">
        <v>6980</v>
      </c>
    </row>
    <row r="96" spans="1:5" ht="51">
      <c r="A96" t="s">
        <v>56</v>
      </c>
      <c r="E96" s="39" t="s">
        <v>6981</v>
      </c>
    </row>
    <row r="97" spans="1:16" ht="25.5">
      <c r="A97" t="s">
        <v>49</v>
      </c>
      <c s="34" t="s">
        <v>138</v>
      </c>
      <c s="34" t="s">
        <v>6976</v>
      </c>
      <c s="35" t="s">
        <v>5</v>
      </c>
      <c s="6" t="s">
        <v>6774</v>
      </c>
      <c s="36" t="s">
        <v>1550</v>
      </c>
      <c s="37">
        <v>556</v>
      </c>
      <c s="36">
        <v>0</v>
      </c>
      <c s="36">
        <f>ROUND(G97*H97,6)</f>
      </c>
      <c r="L97" s="38">
        <v>0</v>
      </c>
      <c s="32">
        <f>ROUND(ROUND(L97,2)*ROUND(G97,3),2)</f>
      </c>
      <c s="36" t="s">
        <v>6775</v>
      </c>
      <c>
        <f>(M97*21)/100</f>
      </c>
      <c t="s">
        <v>27</v>
      </c>
    </row>
    <row r="98" spans="1:5" ht="12.75">
      <c r="A98" s="35" t="s">
        <v>54</v>
      </c>
      <c r="E98" s="39" t="s">
        <v>5</v>
      </c>
    </row>
    <row r="99" spans="1:5" ht="51">
      <c r="A99" s="35" t="s">
        <v>55</v>
      </c>
      <c r="E99" s="40" t="s">
        <v>6982</v>
      </c>
    </row>
    <row r="100" spans="1:5" ht="51">
      <c r="A100" t="s">
        <v>56</v>
      </c>
      <c r="E100" s="39" t="s">
        <v>6983</v>
      </c>
    </row>
    <row r="101" spans="1:16" ht="12.75">
      <c r="A101" t="s">
        <v>49</v>
      </c>
      <c s="34" t="s">
        <v>142</v>
      </c>
      <c s="34" t="s">
        <v>6850</v>
      </c>
      <c s="35" t="s">
        <v>5</v>
      </c>
      <c s="6" t="s">
        <v>6851</v>
      </c>
      <c s="36" t="s">
        <v>63</v>
      </c>
      <c s="37">
        <v>9712</v>
      </c>
      <c s="36">
        <v>0</v>
      </c>
      <c s="36">
        <f>ROUND(G101*H101,6)</f>
      </c>
      <c r="L101" s="38">
        <v>0</v>
      </c>
      <c s="32">
        <f>ROUND(ROUND(L101,2)*ROUND(G101,3),2)</f>
      </c>
      <c s="36" t="s">
        <v>6775</v>
      </c>
      <c>
        <f>(M101*21)/100</f>
      </c>
      <c t="s">
        <v>27</v>
      </c>
    </row>
    <row r="102" spans="1:5" ht="12.75">
      <c r="A102" s="35" t="s">
        <v>54</v>
      </c>
      <c r="E102" s="39" t="s">
        <v>5</v>
      </c>
    </row>
    <row r="103" spans="1:5" ht="38.25">
      <c r="A103" s="35" t="s">
        <v>55</v>
      </c>
      <c r="E103" s="40" t="s">
        <v>6984</v>
      </c>
    </row>
    <row r="104" spans="1:5" ht="38.25">
      <c r="A104" t="s">
        <v>56</v>
      </c>
      <c r="E104" s="39" t="s">
        <v>6853</v>
      </c>
    </row>
    <row r="105" spans="1:16" ht="25.5">
      <c r="A105" t="s">
        <v>49</v>
      </c>
      <c s="34" t="s">
        <v>146</v>
      </c>
      <c s="34" t="s">
        <v>6781</v>
      </c>
      <c s="35" t="s">
        <v>5</v>
      </c>
      <c s="6" t="s">
        <v>6782</v>
      </c>
      <c s="36" t="s">
        <v>70</v>
      </c>
      <c s="37">
        <v>4495</v>
      </c>
      <c s="36">
        <v>0</v>
      </c>
      <c s="36">
        <f>ROUND(G105*H105,6)</f>
      </c>
      <c r="L105" s="38">
        <v>0</v>
      </c>
      <c s="32">
        <f>ROUND(ROUND(L105,2)*ROUND(G105,3),2)</f>
      </c>
      <c s="36" t="s">
        <v>6775</v>
      </c>
      <c>
        <f>(M105*21)/100</f>
      </c>
      <c t="s">
        <v>27</v>
      </c>
    </row>
    <row r="106" spans="1:5" ht="12.75">
      <c r="A106" s="35" t="s">
        <v>54</v>
      </c>
      <c r="E106" s="39" t="s">
        <v>5</v>
      </c>
    </row>
    <row r="107" spans="1:5" ht="38.25">
      <c r="A107" s="35" t="s">
        <v>55</v>
      </c>
      <c r="E107" s="40" t="s">
        <v>6985</v>
      </c>
    </row>
    <row r="108" spans="1:5" ht="38.25">
      <c r="A108" t="s">
        <v>56</v>
      </c>
      <c r="E108" s="39" t="s">
        <v>6855</v>
      </c>
    </row>
    <row r="109" spans="1:16" ht="12.75">
      <c r="A109" t="s">
        <v>49</v>
      </c>
      <c s="34" t="s">
        <v>150</v>
      </c>
      <c s="34" t="s">
        <v>6919</v>
      </c>
      <c s="35" t="s">
        <v>5</v>
      </c>
      <c s="6" t="s">
        <v>6920</v>
      </c>
      <c s="36" t="s">
        <v>63</v>
      </c>
      <c s="37">
        <v>11655</v>
      </c>
      <c s="36">
        <v>0</v>
      </c>
      <c s="36">
        <f>ROUND(G109*H109,6)</f>
      </c>
      <c r="L109" s="38">
        <v>0</v>
      </c>
      <c s="32">
        <f>ROUND(ROUND(L109,2)*ROUND(G109,3),2)</f>
      </c>
      <c s="36" t="s">
        <v>6775</v>
      </c>
      <c>
        <f>(M109*21)/100</f>
      </c>
      <c t="s">
        <v>27</v>
      </c>
    </row>
    <row r="110" spans="1:5" ht="12.75">
      <c r="A110" s="35" t="s">
        <v>54</v>
      </c>
      <c r="E110" s="39" t="s">
        <v>5</v>
      </c>
    </row>
    <row r="111" spans="1:5" ht="12.75">
      <c r="A111" s="35" t="s">
        <v>55</v>
      </c>
      <c r="E111" s="40" t="s">
        <v>6858</v>
      </c>
    </row>
    <row r="112" spans="1:5" ht="38.25">
      <c r="A112" t="s">
        <v>56</v>
      </c>
      <c r="E112" s="39" t="s">
        <v>6921</v>
      </c>
    </row>
    <row r="113" spans="1:16" ht="12.75">
      <c r="A113" t="s">
        <v>49</v>
      </c>
      <c s="34" t="s">
        <v>154</v>
      </c>
      <c s="34" t="s">
        <v>6860</v>
      </c>
      <c s="35" t="s">
        <v>5</v>
      </c>
      <c s="6" t="s">
        <v>6861</v>
      </c>
      <c s="36" t="s">
        <v>70</v>
      </c>
      <c s="37">
        <v>4080</v>
      </c>
      <c s="36">
        <v>0</v>
      </c>
      <c s="36">
        <f>ROUND(G113*H113,6)</f>
      </c>
      <c r="L113" s="38">
        <v>0</v>
      </c>
      <c s="32">
        <f>ROUND(ROUND(L113,2)*ROUND(G113,3),2)</f>
      </c>
      <c s="36" t="s">
        <v>6775</v>
      </c>
      <c>
        <f>(M113*21)/100</f>
      </c>
      <c t="s">
        <v>27</v>
      </c>
    </row>
    <row r="114" spans="1:5" ht="12.75">
      <c r="A114" s="35" t="s">
        <v>54</v>
      </c>
      <c r="E114" s="39" t="s">
        <v>5</v>
      </c>
    </row>
    <row r="115" spans="1:5" ht="25.5">
      <c r="A115" s="35" t="s">
        <v>55</v>
      </c>
      <c r="E115" s="40" t="s">
        <v>6862</v>
      </c>
    </row>
    <row r="116" spans="1:5" ht="25.5">
      <c r="A116" t="s">
        <v>56</v>
      </c>
      <c r="E116" s="39" t="s">
        <v>6863</v>
      </c>
    </row>
    <row r="117" spans="1:16" ht="12.75">
      <c r="A117" t="s">
        <v>49</v>
      </c>
      <c s="34" t="s">
        <v>158</v>
      </c>
      <c s="34" t="s">
        <v>6785</v>
      </c>
      <c s="35" t="s">
        <v>5</v>
      </c>
      <c s="6" t="s">
        <v>6786</v>
      </c>
      <c s="36" t="s">
        <v>70</v>
      </c>
      <c s="37">
        <v>1315</v>
      </c>
      <c s="36">
        <v>0</v>
      </c>
      <c s="36">
        <f>ROUND(G117*H117,6)</f>
      </c>
      <c r="L117" s="38">
        <v>0</v>
      </c>
      <c s="32">
        <f>ROUND(ROUND(L117,2)*ROUND(G117,3),2)</f>
      </c>
      <c s="36" t="s">
        <v>6775</v>
      </c>
      <c>
        <f>(M117*21)/100</f>
      </c>
      <c t="s">
        <v>27</v>
      </c>
    </row>
    <row r="118" spans="1:5" ht="12.75">
      <c r="A118" s="35" t="s">
        <v>54</v>
      </c>
      <c r="E118" s="39" t="s">
        <v>5</v>
      </c>
    </row>
    <row r="119" spans="1:5" ht="25.5">
      <c r="A119" s="35" t="s">
        <v>55</v>
      </c>
      <c r="E119" s="40" t="s">
        <v>6986</v>
      </c>
    </row>
    <row r="120" spans="1:5" ht="12.75">
      <c r="A120" t="s">
        <v>56</v>
      </c>
      <c r="E120" s="39" t="s">
        <v>5</v>
      </c>
    </row>
    <row r="121" spans="1:16" ht="12.75">
      <c r="A121" t="s">
        <v>49</v>
      </c>
      <c s="34" t="s">
        <v>162</v>
      </c>
      <c s="34" t="s">
        <v>6864</v>
      </c>
      <c s="35" t="s">
        <v>5</v>
      </c>
      <c s="6" t="s">
        <v>6865</v>
      </c>
      <c s="36" t="s">
        <v>63</v>
      </c>
      <c s="37">
        <v>583</v>
      </c>
      <c s="36">
        <v>0</v>
      </c>
      <c s="36">
        <f>ROUND(G121*H121,6)</f>
      </c>
      <c r="L121" s="38">
        <v>0</v>
      </c>
      <c s="32">
        <f>ROUND(ROUND(L121,2)*ROUND(G121,3),2)</f>
      </c>
      <c s="36" t="s">
        <v>6775</v>
      </c>
      <c>
        <f>(M121*21)/100</f>
      </c>
      <c t="s">
        <v>27</v>
      </c>
    </row>
    <row r="122" spans="1:5" ht="12.75">
      <c r="A122" s="35" t="s">
        <v>54</v>
      </c>
      <c r="E122" s="39" t="s">
        <v>5</v>
      </c>
    </row>
    <row r="123" spans="1:5" ht="25.5">
      <c r="A123" s="35" t="s">
        <v>55</v>
      </c>
      <c r="E123" s="40" t="s">
        <v>6987</v>
      </c>
    </row>
    <row r="124" spans="1:5" ht="38.25">
      <c r="A124" t="s">
        <v>56</v>
      </c>
      <c r="E124" s="39" t="s">
        <v>6867</v>
      </c>
    </row>
    <row r="125" spans="1:16" ht="25.5">
      <c r="A125" t="s">
        <v>49</v>
      </c>
      <c s="34" t="s">
        <v>167</v>
      </c>
      <c s="34" t="s">
        <v>6835</v>
      </c>
      <c s="35" t="s">
        <v>5</v>
      </c>
      <c s="6" t="s">
        <v>6836</v>
      </c>
      <c s="36" t="s">
        <v>63</v>
      </c>
      <c s="37">
        <v>890</v>
      </c>
      <c s="36">
        <v>0</v>
      </c>
      <c s="36">
        <f>ROUND(G125*H125,6)</f>
      </c>
      <c r="L125" s="38">
        <v>0</v>
      </c>
      <c s="32">
        <f>ROUND(ROUND(L125,2)*ROUND(G125,3),2)</f>
      </c>
      <c s="36" t="s">
        <v>6775</v>
      </c>
      <c>
        <f>(M125*21)/100</f>
      </c>
      <c t="s">
        <v>27</v>
      </c>
    </row>
    <row r="126" spans="1:5" ht="12.75">
      <c r="A126" s="35" t="s">
        <v>54</v>
      </c>
      <c r="E126" s="39" t="s">
        <v>5</v>
      </c>
    </row>
    <row r="127" spans="1:5" ht="51">
      <c r="A127" s="35" t="s">
        <v>55</v>
      </c>
      <c r="E127" s="40" t="s">
        <v>6988</v>
      </c>
    </row>
    <row r="128" spans="1:5" ht="76.5">
      <c r="A128" t="s">
        <v>56</v>
      </c>
      <c r="E128" s="39" t="s">
        <v>6838</v>
      </c>
    </row>
    <row r="129" spans="1:16" ht="25.5">
      <c r="A129" t="s">
        <v>49</v>
      </c>
      <c s="34" t="s">
        <v>171</v>
      </c>
      <c s="34" t="s">
        <v>6839</v>
      </c>
      <c s="35" t="s">
        <v>5</v>
      </c>
      <c s="6" t="s">
        <v>6840</v>
      </c>
      <c s="36" t="s">
        <v>63</v>
      </c>
      <c s="37">
        <v>389</v>
      </c>
      <c s="36">
        <v>0</v>
      </c>
      <c s="36">
        <f>ROUND(G129*H129,6)</f>
      </c>
      <c r="L129" s="38">
        <v>0</v>
      </c>
      <c s="32">
        <f>ROUND(ROUND(L129,2)*ROUND(G129,3),2)</f>
      </c>
      <c s="36" t="s">
        <v>6775</v>
      </c>
      <c>
        <f>(M129*21)/100</f>
      </c>
      <c t="s">
        <v>27</v>
      </c>
    </row>
    <row r="130" spans="1:5" ht="12.75">
      <c r="A130" s="35" t="s">
        <v>54</v>
      </c>
      <c r="E130" s="39" t="s">
        <v>5</v>
      </c>
    </row>
    <row r="131" spans="1:5" ht="38.25">
      <c r="A131" s="35" t="s">
        <v>55</v>
      </c>
      <c r="E131" s="40" t="s">
        <v>6989</v>
      </c>
    </row>
    <row r="132" spans="1:5" ht="63.75">
      <c r="A132" t="s">
        <v>56</v>
      </c>
      <c r="E132" s="39" t="s">
        <v>6842</v>
      </c>
    </row>
    <row r="133" spans="1:13" ht="12.75">
      <c r="A133" t="s">
        <v>46</v>
      </c>
      <c r="C133" s="31" t="s">
        <v>72</v>
      </c>
      <c r="E133" s="33" t="s">
        <v>6990</v>
      </c>
      <c r="J133" s="32">
        <f>0</f>
      </c>
      <c s="32">
        <f>0</f>
      </c>
      <c s="32">
        <f>0+L134+L138+L142+L146+L150+L154+L158+L162+L166+L170+L174+L178+L182</f>
      </c>
      <c s="32">
        <f>0+M134+M138+M142+M146+M150+M154+M158+M162+M166+M170+M174+M178+M182</f>
      </c>
    </row>
    <row r="134" spans="1:16" ht="25.5">
      <c r="A134" t="s">
        <v>49</v>
      </c>
      <c s="34" t="s">
        <v>175</v>
      </c>
      <c s="34" t="s">
        <v>6991</v>
      </c>
      <c s="35" t="s">
        <v>5</v>
      </c>
      <c s="6" t="s">
        <v>6992</v>
      </c>
      <c s="36" t="s">
        <v>52</v>
      </c>
      <c s="37">
        <v>3.6</v>
      </c>
      <c s="36">
        <v>0</v>
      </c>
      <c s="36">
        <f>ROUND(G134*H134,6)</f>
      </c>
      <c r="L134" s="38">
        <v>0</v>
      </c>
      <c s="32">
        <f>ROUND(ROUND(L134,2)*ROUND(G134,3),2)</f>
      </c>
      <c s="36" t="s">
        <v>196</v>
      </c>
      <c>
        <f>(M134*21)/100</f>
      </c>
      <c t="s">
        <v>27</v>
      </c>
    </row>
    <row r="135" spans="1:5" ht="12.75">
      <c r="A135" s="35" t="s">
        <v>54</v>
      </c>
      <c r="E135" s="39" t="s">
        <v>5</v>
      </c>
    </row>
    <row r="136" spans="1:5" ht="38.25">
      <c r="A136" s="35" t="s">
        <v>55</v>
      </c>
      <c r="E136" s="40" t="s">
        <v>6993</v>
      </c>
    </row>
    <row r="137" spans="1:5" ht="51">
      <c r="A137" t="s">
        <v>56</v>
      </c>
      <c r="E137" s="39" t="s">
        <v>6994</v>
      </c>
    </row>
    <row r="138" spans="1:16" ht="25.5">
      <c r="A138" t="s">
        <v>49</v>
      </c>
      <c s="34" t="s">
        <v>179</v>
      </c>
      <c s="34" t="s">
        <v>6995</v>
      </c>
      <c s="35" t="s">
        <v>5</v>
      </c>
      <c s="6" t="s">
        <v>6996</v>
      </c>
      <c s="36" t="s">
        <v>70</v>
      </c>
      <c s="37">
        <v>14.4</v>
      </c>
      <c s="36">
        <v>0</v>
      </c>
      <c s="36">
        <f>ROUND(G138*H138,6)</f>
      </c>
      <c r="L138" s="38">
        <v>0</v>
      </c>
      <c s="32">
        <f>ROUND(ROUND(L138,2)*ROUND(G138,3),2)</f>
      </c>
      <c s="36" t="s">
        <v>6775</v>
      </c>
      <c>
        <f>(M138*21)/100</f>
      </c>
      <c t="s">
        <v>27</v>
      </c>
    </row>
    <row r="139" spans="1:5" ht="12.75">
      <c r="A139" s="35" t="s">
        <v>54</v>
      </c>
      <c r="E139" s="39" t="s">
        <v>5</v>
      </c>
    </row>
    <row r="140" spans="1:5" ht="12.75">
      <c r="A140" s="35" t="s">
        <v>55</v>
      </c>
      <c r="E140" s="40" t="s">
        <v>6997</v>
      </c>
    </row>
    <row r="141" spans="1:5" ht="25.5">
      <c r="A141" t="s">
        <v>56</v>
      </c>
      <c r="E141" s="39" t="s">
        <v>6998</v>
      </c>
    </row>
    <row r="142" spans="1:16" ht="25.5">
      <c r="A142" t="s">
        <v>49</v>
      </c>
      <c s="34" t="s">
        <v>183</v>
      </c>
      <c s="34" t="s">
        <v>6773</v>
      </c>
      <c s="35" t="s">
        <v>5</v>
      </c>
      <c s="6" t="s">
        <v>6774</v>
      </c>
      <c s="36" t="s">
        <v>1550</v>
      </c>
      <c s="37">
        <v>8</v>
      </c>
      <c s="36">
        <v>0</v>
      </c>
      <c s="36">
        <f>ROUND(G142*H142,6)</f>
      </c>
      <c r="L142" s="38">
        <v>0</v>
      </c>
      <c s="32">
        <f>ROUND(ROUND(L142,2)*ROUND(G142,3),2)</f>
      </c>
      <c s="36" t="s">
        <v>6775</v>
      </c>
      <c>
        <f>(M142*21)/100</f>
      </c>
      <c t="s">
        <v>27</v>
      </c>
    </row>
    <row r="143" spans="1:5" ht="12.75">
      <c r="A143" s="35" t="s">
        <v>54</v>
      </c>
      <c r="E143" s="39" t="s">
        <v>5</v>
      </c>
    </row>
    <row r="144" spans="1:5" ht="12.75">
      <c r="A144" s="35" t="s">
        <v>55</v>
      </c>
      <c r="E144" s="40" t="s">
        <v>6999</v>
      </c>
    </row>
    <row r="145" spans="1:5" ht="76.5">
      <c r="A145" t="s">
        <v>56</v>
      </c>
      <c r="E145" s="39" t="s">
        <v>7000</v>
      </c>
    </row>
    <row r="146" spans="1:16" ht="25.5">
      <c r="A146" t="s">
        <v>49</v>
      </c>
      <c s="34" t="s">
        <v>187</v>
      </c>
      <c s="34" t="s">
        <v>7001</v>
      </c>
      <c s="35" t="s">
        <v>5</v>
      </c>
      <c s="6" t="s">
        <v>7002</v>
      </c>
      <c s="36" t="s">
        <v>1550</v>
      </c>
      <c s="37">
        <v>12</v>
      </c>
      <c s="36">
        <v>0</v>
      </c>
      <c s="36">
        <f>ROUND(G146*H146,6)</f>
      </c>
      <c r="L146" s="38">
        <v>0</v>
      </c>
      <c s="32">
        <f>ROUND(ROUND(L146,2)*ROUND(G146,3),2)</f>
      </c>
      <c s="36" t="s">
        <v>6775</v>
      </c>
      <c>
        <f>(M146*21)/100</f>
      </c>
      <c t="s">
        <v>27</v>
      </c>
    </row>
    <row r="147" spans="1:5" ht="12.75">
      <c r="A147" s="35" t="s">
        <v>54</v>
      </c>
      <c r="E147" s="39" t="s">
        <v>5</v>
      </c>
    </row>
    <row r="148" spans="1:5" ht="12.75">
      <c r="A148" s="35" t="s">
        <v>55</v>
      </c>
      <c r="E148" s="40" t="s">
        <v>7003</v>
      </c>
    </row>
    <row r="149" spans="1:5" ht="51">
      <c r="A149" t="s">
        <v>56</v>
      </c>
      <c r="E149" s="39" t="s">
        <v>7004</v>
      </c>
    </row>
    <row r="150" spans="1:16" ht="25.5">
      <c r="A150" t="s">
        <v>49</v>
      </c>
      <c s="34" t="s">
        <v>193</v>
      </c>
      <c s="34" t="s">
        <v>7005</v>
      </c>
      <c s="35" t="s">
        <v>5</v>
      </c>
      <c s="6" t="s">
        <v>7006</v>
      </c>
      <c s="36" t="s">
        <v>1550</v>
      </c>
      <c s="37">
        <v>14</v>
      </c>
      <c s="36">
        <v>0</v>
      </c>
      <c s="36">
        <f>ROUND(G150*H150,6)</f>
      </c>
      <c r="L150" s="38">
        <v>0</v>
      </c>
      <c s="32">
        <f>ROUND(ROUND(L150,2)*ROUND(G150,3),2)</f>
      </c>
      <c s="36" t="s">
        <v>6775</v>
      </c>
      <c>
        <f>(M150*21)/100</f>
      </c>
      <c t="s">
        <v>27</v>
      </c>
    </row>
    <row r="151" spans="1:5" ht="12.75">
      <c r="A151" s="35" t="s">
        <v>54</v>
      </c>
      <c r="E151" s="39" t="s">
        <v>5</v>
      </c>
    </row>
    <row r="152" spans="1:5" ht="12.75">
      <c r="A152" s="35" t="s">
        <v>55</v>
      </c>
      <c r="E152" s="40" t="s">
        <v>7007</v>
      </c>
    </row>
    <row r="153" spans="1:5" ht="38.25">
      <c r="A153" t="s">
        <v>56</v>
      </c>
      <c r="E153" s="39" t="s">
        <v>7008</v>
      </c>
    </row>
    <row r="154" spans="1:16" ht="12.75">
      <c r="A154" t="s">
        <v>49</v>
      </c>
      <c s="34" t="s">
        <v>270</v>
      </c>
      <c s="34" t="s">
        <v>7009</v>
      </c>
      <c s="35" t="s">
        <v>5</v>
      </c>
      <c s="6" t="s">
        <v>7010</v>
      </c>
      <c s="36" t="s">
        <v>63</v>
      </c>
      <c s="37">
        <v>66</v>
      </c>
      <c s="36">
        <v>0</v>
      </c>
      <c s="36">
        <f>ROUND(G154*H154,6)</f>
      </c>
      <c r="L154" s="38">
        <v>0</v>
      </c>
      <c s="32">
        <f>ROUND(ROUND(L154,2)*ROUND(G154,3),2)</f>
      </c>
      <c s="36" t="s">
        <v>6775</v>
      </c>
      <c>
        <f>(M154*21)/100</f>
      </c>
      <c t="s">
        <v>27</v>
      </c>
    </row>
    <row r="155" spans="1:5" ht="12.75">
      <c r="A155" s="35" t="s">
        <v>54</v>
      </c>
      <c r="E155" s="39" t="s">
        <v>5</v>
      </c>
    </row>
    <row r="156" spans="1:5" ht="12.75">
      <c r="A156" s="35" t="s">
        <v>55</v>
      </c>
      <c r="E156" s="40" t="s">
        <v>7011</v>
      </c>
    </row>
    <row r="157" spans="1:5" ht="89.25">
      <c r="A157" t="s">
        <v>56</v>
      </c>
      <c r="E157" s="39" t="s">
        <v>7012</v>
      </c>
    </row>
    <row r="158" spans="1:16" ht="12.75">
      <c r="A158" t="s">
        <v>49</v>
      </c>
      <c s="34" t="s">
        <v>271</v>
      </c>
      <c s="34" t="s">
        <v>7013</v>
      </c>
      <c s="35" t="s">
        <v>5</v>
      </c>
      <c s="6" t="s">
        <v>7014</v>
      </c>
      <c s="36" t="s">
        <v>70</v>
      </c>
      <c s="37">
        <v>165</v>
      </c>
      <c s="36">
        <v>0</v>
      </c>
      <c s="36">
        <f>ROUND(G158*H158,6)</f>
      </c>
      <c r="L158" s="38">
        <v>0</v>
      </c>
      <c s="32">
        <f>ROUND(ROUND(L158,2)*ROUND(G158,3),2)</f>
      </c>
      <c s="36" t="s">
        <v>6775</v>
      </c>
      <c>
        <f>(M158*21)/100</f>
      </c>
      <c t="s">
        <v>27</v>
      </c>
    </row>
    <row r="159" spans="1:5" ht="12.75">
      <c r="A159" s="35" t="s">
        <v>54</v>
      </c>
      <c r="E159" s="39" t="s">
        <v>5</v>
      </c>
    </row>
    <row r="160" spans="1:5" ht="12.75">
      <c r="A160" s="35" t="s">
        <v>55</v>
      </c>
      <c r="E160" s="40" t="s">
        <v>7015</v>
      </c>
    </row>
    <row r="161" spans="1:5" ht="51">
      <c r="A161" t="s">
        <v>56</v>
      </c>
      <c r="E161" s="39" t="s">
        <v>7016</v>
      </c>
    </row>
    <row r="162" spans="1:16" ht="25.5">
      <c r="A162" t="s">
        <v>49</v>
      </c>
      <c s="34" t="s">
        <v>272</v>
      </c>
      <c s="34" t="s">
        <v>7017</v>
      </c>
      <c s="35" t="s">
        <v>5</v>
      </c>
      <c s="6" t="s">
        <v>7018</v>
      </c>
      <c s="36" t="s">
        <v>52</v>
      </c>
      <c s="37">
        <v>3.6</v>
      </c>
      <c s="36">
        <v>0</v>
      </c>
      <c s="36">
        <f>ROUND(G162*H162,6)</f>
      </c>
      <c r="L162" s="38">
        <v>0</v>
      </c>
      <c s="32">
        <f>ROUND(ROUND(L162,2)*ROUND(G162,3),2)</f>
      </c>
      <c s="36" t="s">
        <v>6775</v>
      </c>
      <c>
        <f>(M162*21)/100</f>
      </c>
      <c t="s">
        <v>27</v>
      </c>
    </row>
    <row r="163" spans="1:5" ht="12.75">
      <c r="A163" s="35" t="s">
        <v>54</v>
      </c>
      <c r="E163" s="39" t="s">
        <v>5</v>
      </c>
    </row>
    <row r="164" spans="1:5" ht="12.75">
      <c r="A164" s="35" t="s">
        <v>55</v>
      </c>
      <c r="E164" s="40" t="s">
        <v>7019</v>
      </c>
    </row>
    <row r="165" spans="1:5" ht="25.5">
      <c r="A165" t="s">
        <v>56</v>
      </c>
      <c r="E165" s="39" t="s">
        <v>7020</v>
      </c>
    </row>
    <row r="166" spans="1:16" ht="12.75">
      <c r="A166" t="s">
        <v>49</v>
      </c>
      <c s="34" t="s">
        <v>273</v>
      </c>
      <c s="34" t="s">
        <v>7021</v>
      </c>
      <c s="35" t="s">
        <v>5</v>
      </c>
      <c s="6" t="s">
        <v>7022</v>
      </c>
      <c s="36" t="s">
        <v>63</v>
      </c>
      <c s="37">
        <v>80</v>
      </c>
      <c s="36">
        <v>0</v>
      </c>
      <c s="36">
        <f>ROUND(G166*H166,6)</f>
      </c>
      <c r="L166" s="38">
        <v>0</v>
      </c>
      <c s="32">
        <f>ROUND(ROUND(L166,2)*ROUND(G166,3),2)</f>
      </c>
      <c s="36" t="s">
        <v>6775</v>
      </c>
      <c>
        <f>(M166*21)/100</f>
      </c>
      <c t="s">
        <v>27</v>
      </c>
    </row>
    <row r="167" spans="1:5" ht="12.75">
      <c r="A167" s="35" t="s">
        <v>54</v>
      </c>
      <c r="E167" s="39" t="s">
        <v>5</v>
      </c>
    </row>
    <row r="168" spans="1:5" ht="12.75">
      <c r="A168" s="35" t="s">
        <v>55</v>
      </c>
      <c r="E168" s="40" t="s">
        <v>7023</v>
      </c>
    </row>
    <row r="169" spans="1:5" ht="38.25">
      <c r="A169" t="s">
        <v>56</v>
      </c>
      <c r="E169" s="39" t="s">
        <v>7024</v>
      </c>
    </row>
    <row r="170" spans="1:16" ht="12.75">
      <c r="A170" t="s">
        <v>49</v>
      </c>
      <c s="34" t="s">
        <v>274</v>
      </c>
      <c s="34" t="s">
        <v>6785</v>
      </c>
      <c s="35" t="s">
        <v>5</v>
      </c>
      <c s="6" t="s">
        <v>6786</v>
      </c>
      <c s="36" t="s">
        <v>70</v>
      </c>
      <c s="37">
        <v>198</v>
      </c>
      <c s="36">
        <v>0</v>
      </c>
      <c s="36">
        <f>ROUND(G170*H170,6)</f>
      </c>
      <c r="L170" s="38">
        <v>0</v>
      </c>
      <c s="32">
        <f>ROUND(ROUND(L170,2)*ROUND(G170,3),2)</f>
      </c>
      <c s="36" t="s">
        <v>6775</v>
      </c>
      <c>
        <f>(M170*21)/100</f>
      </c>
      <c t="s">
        <v>27</v>
      </c>
    </row>
    <row r="171" spans="1:5" ht="12.75">
      <c r="A171" s="35" t="s">
        <v>54</v>
      </c>
      <c r="E171" s="39" t="s">
        <v>5</v>
      </c>
    </row>
    <row r="172" spans="1:5" ht="12.75">
      <c r="A172" s="35" t="s">
        <v>55</v>
      </c>
      <c r="E172" s="40" t="s">
        <v>7025</v>
      </c>
    </row>
    <row r="173" spans="1:5" ht="25.5">
      <c r="A173" t="s">
        <v>56</v>
      </c>
      <c r="E173" s="39" t="s">
        <v>6788</v>
      </c>
    </row>
    <row r="174" spans="1:16" ht="25.5">
      <c r="A174" t="s">
        <v>49</v>
      </c>
      <c s="34" t="s">
        <v>278</v>
      </c>
      <c s="34" t="s">
        <v>6835</v>
      </c>
      <c s="35" t="s">
        <v>5</v>
      </c>
      <c s="6" t="s">
        <v>6836</v>
      </c>
      <c s="36" t="s">
        <v>63</v>
      </c>
      <c s="37">
        <v>15</v>
      </c>
      <c s="36">
        <v>0</v>
      </c>
      <c s="36">
        <f>ROUND(G174*H174,6)</f>
      </c>
      <c r="L174" s="38">
        <v>0</v>
      </c>
      <c s="32">
        <f>ROUND(ROUND(L174,2)*ROUND(G174,3),2)</f>
      </c>
      <c s="36" t="s">
        <v>6775</v>
      </c>
      <c>
        <f>(M174*21)/100</f>
      </c>
      <c t="s">
        <v>27</v>
      </c>
    </row>
    <row r="175" spans="1:5" ht="12.75">
      <c r="A175" s="35" t="s">
        <v>54</v>
      </c>
      <c r="E175" s="39" t="s">
        <v>5</v>
      </c>
    </row>
    <row r="176" spans="1:5" ht="38.25">
      <c r="A176" s="35" t="s">
        <v>55</v>
      </c>
      <c r="E176" s="40" t="s">
        <v>7026</v>
      </c>
    </row>
    <row r="177" spans="1:5" ht="76.5">
      <c r="A177" t="s">
        <v>56</v>
      </c>
      <c r="E177" s="39" t="s">
        <v>6838</v>
      </c>
    </row>
    <row r="178" spans="1:16" ht="25.5">
      <c r="A178" t="s">
        <v>49</v>
      </c>
      <c s="34" t="s">
        <v>279</v>
      </c>
      <c s="34" t="s">
        <v>6839</v>
      </c>
      <c s="35" t="s">
        <v>5</v>
      </c>
      <c s="6" t="s">
        <v>6840</v>
      </c>
      <c s="36" t="s">
        <v>63</v>
      </c>
      <c s="37">
        <v>21</v>
      </c>
      <c s="36">
        <v>0</v>
      </c>
      <c s="36">
        <f>ROUND(G178*H178,6)</f>
      </c>
      <c r="L178" s="38">
        <v>0</v>
      </c>
      <c s="32">
        <f>ROUND(ROUND(L178,2)*ROUND(G178,3),2)</f>
      </c>
      <c s="36" t="s">
        <v>6775</v>
      </c>
      <c>
        <f>(M178*21)/100</f>
      </c>
      <c t="s">
        <v>27</v>
      </c>
    </row>
    <row r="179" spans="1:5" ht="12.75">
      <c r="A179" s="35" t="s">
        <v>54</v>
      </c>
      <c r="E179" s="39" t="s">
        <v>5</v>
      </c>
    </row>
    <row r="180" spans="1:5" ht="38.25">
      <c r="A180" s="35" t="s">
        <v>55</v>
      </c>
      <c r="E180" s="40" t="s">
        <v>7027</v>
      </c>
    </row>
    <row r="181" spans="1:5" ht="63.75">
      <c r="A181" t="s">
        <v>56</v>
      </c>
      <c r="E181" s="39" t="s">
        <v>6842</v>
      </c>
    </row>
    <row r="182" spans="1:16" ht="25.5">
      <c r="A182" t="s">
        <v>49</v>
      </c>
      <c s="34" t="s">
        <v>280</v>
      </c>
      <c s="34" t="s">
        <v>6815</v>
      </c>
      <c s="35" t="s">
        <v>5</v>
      </c>
      <c s="6" t="s">
        <v>6816</v>
      </c>
      <c s="36" t="s">
        <v>1550</v>
      </c>
      <c s="37">
        <v>8</v>
      </c>
      <c s="36">
        <v>0</v>
      </c>
      <c s="36">
        <f>ROUND(G182*H182,6)</f>
      </c>
      <c r="L182" s="38">
        <v>0</v>
      </c>
      <c s="32">
        <f>ROUND(ROUND(L182,2)*ROUND(G182,3),2)</f>
      </c>
      <c s="36" t="s">
        <v>196</v>
      </c>
      <c>
        <f>(M182*21)/100</f>
      </c>
      <c t="s">
        <v>27</v>
      </c>
    </row>
    <row r="183" spans="1:5" ht="12.75">
      <c r="A183" s="35" t="s">
        <v>54</v>
      </c>
      <c r="E183" s="39" t="s">
        <v>5</v>
      </c>
    </row>
    <row r="184" spans="1:5" ht="12.75">
      <c r="A184" s="35" t="s">
        <v>55</v>
      </c>
      <c r="E184" s="40" t="s">
        <v>7028</v>
      </c>
    </row>
    <row r="185" spans="1:5" ht="25.5">
      <c r="A185" t="s">
        <v>56</v>
      </c>
      <c r="E185" s="39" t="s">
        <v>6818</v>
      </c>
    </row>
    <row r="186" spans="1:13" ht="12.75">
      <c r="A186" t="s">
        <v>46</v>
      </c>
      <c r="C186" s="31" t="s">
        <v>77</v>
      </c>
      <c r="E186" s="33" t="s">
        <v>6924</v>
      </c>
      <c r="J186" s="32">
        <f>0</f>
      </c>
      <c s="32">
        <f>0</f>
      </c>
      <c s="32">
        <f>0+L187+L191</f>
      </c>
      <c s="32">
        <f>0+M187+M191</f>
      </c>
    </row>
    <row r="187" spans="1:16" ht="25.5">
      <c r="A187" t="s">
        <v>49</v>
      </c>
      <c s="34" t="s">
        <v>284</v>
      </c>
      <c s="34" t="s">
        <v>6925</v>
      </c>
      <c s="35" t="s">
        <v>5</v>
      </c>
      <c s="6" t="s">
        <v>6926</v>
      </c>
      <c s="36" t="s">
        <v>70</v>
      </c>
      <c s="37">
        <v>90</v>
      </c>
      <c s="36">
        <v>0</v>
      </c>
      <c s="36">
        <f>ROUND(G187*H187,6)</f>
      </c>
      <c r="L187" s="38">
        <v>0</v>
      </c>
      <c s="32">
        <f>ROUND(ROUND(L187,2)*ROUND(G187,3),2)</f>
      </c>
      <c s="36" t="s">
        <v>6775</v>
      </c>
      <c>
        <f>(M187*21)/100</f>
      </c>
      <c t="s">
        <v>27</v>
      </c>
    </row>
    <row r="188" spans="1:5" ht="12.75">
      <c r="A188" s="35" t="s">
        <v>54</v>
      </c>
      <c r="E188" s="39" t="s">
        <v>5</v>
      </c>
    </row>
    <row r="189" spans="1:5" ht="12.75">
      <c r="A189" s="35" t="s">
        <v>55</v>
      </c>
      <c r="E189" s="40" t="s">
        <v>7029</v>
      </c>
    </row>
    <row r="190" spans="1:5" ht="63.75">
      <c r="A190" t="s">
        <v>56</v>
      </c>
      <c r="E190" s="39" t="s">
        <v>6928</v>
      </c>
    </row>
    <row r="191" spans="1:16" ht="12.75">
      <c r="A191" t="s">
        <v>49</v>
      </c>
      <c s="34" t="s">
        <v>290</v>
      </c>
      <c s="34" t="s">
        <v>6929</v>
      </c>
      <c s="35" t="s">
        <v>5</v>
      </c>
      <c s="6" t="s">
        <v>6930</v>
      </c>
      <c s="36" t="s">
        <v>70</v>
      </c>
      <c s="37">
        <v>108</v>
      </c>
      <c s="36">
        <v>0</v>
      </c>
      <c s="36">
        <f>ROUND(G191*H191,6)</f>
      </c>
      <c r="L191" s="38">
        <v>0</v>
      </c>
      <c s="32">
        <f>ROUND(ROUND(L191,2)*ROUND(G191,3),2)</f>
      </c>
      <c s="36" t="s">
        <v>196</v>
      </c>
      <c>
        <f>(M191*21)/100</f>
      </c>
      <c t="s">
        <v>27</v>
      </c>
    </row>
    <row r="192" spans="1:5" ht="12.75">
      <c r="A192" s="35" t="s">
        <v>54</v>
      </c>
      <c r="E192" s="39" t="s">
        <v>5</v>
      </c>
    </row>
    <row r="193" spans="1:5" ht="12.75">
      <c r="A193" s="35" t="s">
        <v>55</v>
      </c>
      <c r="E193" s="40" t="s">
        <v>6931</v>
      </c>
    </row>
    <row r="194" spans="1:5" ht="25.5">
      <c r="A194" t="s">
        <v>56</v>
      </c>
      <c r="E194" s="39" t="s">
        <v>6932</v>
      </c>
    </row>
    <row r="195" spans="1:13" ht="12.75">
      <c r="A195" t="s">
        <v>46</v>
      </c>
      <c r="C195" s="31" t="s">
        <v>65</v>
      </c>
      <c r="E195" s="33" t="s">
        <v>6870</v>
      </c>
      <c r="J195" s="32">
        <f>0</f>
      </c>
      <c s="32">
        <f>0</f>
      </c>
      <c s="32">
        <f>0+L196+L200+L204+L208+L212</f>
      </c>
      <c s="32">
        <f>0+M196+M200+M204+M208+M212</f>
      </c>
    </row>
    <row r="196" spans="1:16" ht="25.5">
      <c r="A196" t="s">
        <v>49</v>
      </c>
      <c s="34" t="s">
        <v>297</v>
      </c>
      <c s="34" t="s">
        <v>6871</v>
      </c>
      <c s="35" t="s">
        <v>5</v>
      </c>
      <c s="6" t="s">
        <v>6872</v>
      </c>
      <c s="36" t="s">
        <v>294</v>
      </c>
      <c s="37">
        <v>542.69</v>
      </c>
      <c s="36">
        <v>0</v>
      </c>
      <c s="36">
        <f>ROUND(G196*H196,6)</f>
      </c>
      <c r="L196" s="38">
        <v>0</v>
      </c>
      <c s="32">
        <f>ROUND(ROUND(L196,2)*ROUND(G196,3),2)</f>
      </c>
      <c s="36" t="s">
        <v>6775</v>
      </c>
      <c>
        <f>(M196*21)/100</f>
      </c>
      <c t="s">
        <v>27</v>
      </c>
    </row>
    <row r="197" spans="1:5" ht="12.75">
      <c r="A197" s="35" t="s">
        <v>54</v>
      </c>
      <c r="E197" s="39" t="s">
        <v>5</v>
      </c>
    </row>
    <row r="198" spans="1:5" ht="25.5">
      <c r="A198" s="35" t="s">
        <v>55</v>
      </c>
      <c r="E198" s="40" t="s">
        <v>7030</v>
      </c>
    </row>
    <row r="199" spans="1:5" ht="63.75">
      <c r="A199" t="s">
        <v>56</v>
      </c>
      <c r="E199" s="39" t="s">
        <v>7031</v>
      </c>
    </row>
    <row r="200" spans="1:16" ht="25.5">
      <c r="A200" t="s">
        <v>49</v>
      </c>
      <c s="34" t="s">
        <v>300</v>
      </c>
      <c s="34" t="s">
        <v>6879</v>
      </c>
      <c s="35" t="s">
        <v>5</v>
      </c>
      <c s="6" t="s">
        <v>6880</v>
      </c>
      <c s="36" t="s">
        <v>294</v>
      </c>
      <c s="37">
        <v>162.81</v>
      </c>
      <c s="36">
        <v>0</v>
      </c>
      <c s="36">
        <f>ROUND(G200*H200,6)</f>
      </c>
      <c r="L200" s="38">
        <v>0</v>
      </c>
      <c s="32">
        <f>ROUND(ROUND(L200,2)*ROUND(G200,3),2)</f>
      </c>
      <c s="36" t="s">
        <v>6775</v>
      </c>
      <c>
        <f>(M200*21)/100</f>
      </c>
      <c t="s">
        <v>27</v>
      </c>
    </row>
    <row r="201" spans="1:5" ht="12.75">
      <c r="A201" s="35" t="s">
        <v>54</v>
      </c>
      <c r="E201" s="39" t="s">
        <v>5</v>
      </c>
    </row>
    <row r="202" spans="1:5" ht="12.75">
      <c r="A202" s="35" t="s">
        <v>55</v>
      </c>
      <c r="E202" s="40" t="s">
        <v>6881</v>
      </c>
    </row>
    <row r="203" spans="1:5" ht="38.25">
      <c r="A203" t="s">
        <v>56</v>
      </c>
      <c r="E203" s="39" t="s">
        <v>6959</v>
      </c>
    </row>
    <row r="204" spans="1:16" ht="25.5">
      <c r="A204" t="s">
        <v>49</v>
      </c>
      <c s="34" t="s">
        <v>304</v>
      </c>
      <c s="34" t="s">
        <v>6883</v>
      </c>
      <c s="35" t="s">
        <v>5</v>
      </c>
      <c s="6" t="s">
        <v>6884</v>
      </c>
      <c s="36" t="s">
        <v>1686</v>
      </c>
      <c s="37">
        <v>1302.48</v>
      </c>
      <c s="36">
        <v>0</v>
      </c>
      <c s="36">
        <f>ROUND(G204*H204,6)</f>
      </c>
      <c r="L204" s="38">
        <v>0</v>
      </c>
      <c s="32">
        <f>ROUND(ROUND(L204,2)*ROUND(G204,3),2)</f>
      </c>
      <c s="36" t="s">
        <v>6775</v>
      </c>
      <c>
        <f>(M204*21)/100</f>
      </c>
      <c t="s">
        <v>27</v>
      </c>
    </row>
    <row r="205" spans="1:5" ht="12.75">
      <c r="A205" s="35" t="s">
        <v>54</v>
      </c>
      <c r="E205" s="39" t="s">
        <v>5</v>
      </c>
    </row>
    <row r="206" spans="1:5" ht="12.75">
      <c r="A206" s="35" t="s">
        <v>55</v>
      </c>
      <c r="E206" s="40" t="s">
        <v>6960</v>
      </c>
    </row>
    <row r="207" spans="1:5" ht="25.5">
      <c r="A207" t="s">
        <v>56</v>
      </c>
      <c r="E207" s="39" t="s">
        <v>6961</v>
      </c>
    </row>
    <row r="208" spans="1:16" ht="12.75">
      <c r="A208" t="s">
        <v>49</v>
      </c>
      <c s="34" t="s">
        <v>308</v>
      </c>
      <c s="34" t="s">
        <v>6887</v>
      </c>
      <c s="35" t="s">
        <v>5</v>
      </c>
      <c s="6" t="s">
        <v>6888</v>
      </c>
      <c s="36" t="s">
        <v>294</v>
      </c>
      <c s="37">
        <v>468.78</v>
      </c>
      <c s="36">
        <v>0</v>
      </c>
      <c s="36">
        <f>ROUND(G208*H208,6)</f>
      </c>
      <c r="L208" s="38">
        <v>0</v>
      </c>
      <c s="32">
        <f>ROUND(ROUND(L208,2)*ROUND(G208,3),2)</f>
      </c>
      <c s="36" t="s">
        <v>6775</v>
      </c>
      <c>
        <f>(M208*21)/100</f>
      </c>
      <c t="s">
        <v>27</v>
      </c>
    </row>
    <row r="209" spans="1:5" ht="12.75">
      <c r="A209" s="35" t="s">
        <v>54</v>
      </c>
      <c r="E209" s="39" t="s">
        <v>5</v>
      </c>
    </row>
    <row r="210" spans="1:5" ht="12.75">
      <c r="A210" s="35" t="s">
        <v>55</v>
      </c>
      <c r="E210" s="40" t="s">
        <v>6889</v>
      </c>
    </row>
    <row r="211" spans="1:5" ht="38.25">
      <c r="A211" t="s">
        <v>56</v>
      </c>
      <c r="E211" s="39" t="s">
        <v>6890</v>
      </c>
    </row>
    <row r="212" spans="1:16" ht="25.5">
      <c r="A212" t="s">
        <v>49</v>
      </c>
      <c s="34" t="s">
        <v>714</v>
      </c>
      <c s="34" t="s">
        <v>6891</v>
      </c>
      <c s="35" t="s">
        <v>5</v>
      </c>
      <c s="6" t="s">
        <v>6892</v>
      </c>
      <c s="36" t="s">
        <v>294</v>
      </c>
      <c s="37">
        <v>52.28</v>
      </c>
      <c s="36">
        <v>0</v>
      </c>
      <c s="36">
        <f>ROUND(G212*H212,6)</f>
      </c>
      <c r="L212" s="38">
        <v>0</v>
      </c>
      <c s="32">
        <f>ROUND(ROUND(L212,2)*ROUND(G212,3),2)</f>
      </c>
      <c s="36" t="s">
        <v>6775</v>
      </c>
      <c>
        <f>(M212*21)/100</f>
      </c>
      <c t="s">
        <v>27</v>
      </c>
    </row>
    <row r="213" spans="1:5" ht="12.75">
      <c r="A213" s="35" t="s">
        <v>54</v>
      </c>
      <c r="E213" s="39" t="s">
        <v>5</v>
      </c>
    </row>
    <row r="214" spans="1:5" ht="114.75">
      <c r="A214" s="35" t="s">
        <v>55</v>
      </c>
      <c r="E214" s="40" t="s">
        <v>7032</v>
      </c>
    </row>
    <row r="215" spans="1:5" ht="25.5">
      <c r="A215" t="s">
        <v>56</v>
      </c>
      <c r="E215" s="39" t="s">
        <v>6894</v>
      </c>
    </row>
    <row r="216" spans="1:13" ht="12.75">
      <c r="A216" t="s">
        <v>46</v>
      </c>
      <c r="C216" s="31" t="s">
        <v>288</v>
      </c>
      <c r="E216" s="33" t="s">
        <v>507</v>
      </c>
      <c r="J216" s="32">
        <f>0</f>
      </c>
      <c s="32">
        <f>0</f>
      </c>
      <c s="32">
        <f>0+L217</f>
      </c>
      <c s="32">
        <f>0+M217</f>
      </c>
    </row>
    <row r="217" spans="1:16" ht="38.25">
      <c r="A217" t="s">
        <v>49</v>
      </c>
      <c s="34" t="s">
        <v>715</v>
      </c>
      <c s="34" t="s">
        <v>291</v>
      </c>
      <c s="35" t="s">
        <v>292</v>
      </c>
      <c s="6" t="s">
        <v>293</v>
      </c>
      <c s="36" t="s">
        <v>294</v>
      </c>
      <c s="37">
        <v>162.81</v>
      </c>
      <c s="36">
        <v>0</v>
      </c>
      <c s="36">
        <f>ROUND(G217*H217,6)</f>
      </c>
      <c r="L217" s="38">
        <v>0</v>
      </c>
      <c s="32">
        <f>ROUND(ROUND(L217,2)*ROUND(G217,3),2)</f>
      </c>
      <c s="36" t="s">
        <v>196</v>
      </c>
      <c>
        <f>(M217*21)/100</f>
      </c>
      <c t="s">
        <v>27</v>
      </c>
    </row>
    <row r="218" spans="1:5" ht="12.75">
      <c r="A218" s="35" t="s">
        <v>54</v>
      </c>
      <c r="E218" s="39" t="s">
        <v>295</v>
      </c>
    </row>
    <row r="219" spans="1:5" ht="12.75">
      <c r="A219" s="35" t="s">
        <v>55</v>
      </c>
      <c r="E219" s="40" t="s">
        <v>6895</v>
      </c>
    </row>
    <row r="220" spans="1:5" ht="165.75">
      <c r="A220" t="s">
        <v>56</v>
      </c>
      <c r="E22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734</v>
      </c>
      <c s="41">
        <f>Rekapitulace!C24</f>
      </c>
      <c s="20" t="s">
        <v>0</v>
      </c>
      <c t="s">
        <v>23</v>
      </c>
      <c t="s">
        <v>27</v>
      </c>
    </row>
    <row r="4" spans="1:16" ht="32" customHeight="1">
      <c r="A4" s="24" t="s">
        <v>20</v>
      </c>
      <c s="25" t="s">
        <v>28</v>
      </c>
      <c s="27" t="s">
        <v>734</v>
      </c>
      <c r="E4" s="26" t="s">
        <v>735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COUNTIFS(L8:L304,"=0",A8:A304,"P")+COUNTIFS(L8:L304,"",A8:A304,"P")+SUM(Q8:Q304)</f>
      </c>
    </row>
    <row r="8" spans="1:13" ht="12.75">
      <c r="A8" t="s">
        <v>44</v>
      </c>
      <c r="C8" s="28" t="s">
        <v>738</v>
      </c>
      <c r="E8" s="30" t="s">
        <v>737</v>
      </c>
      <c r="J8" s="29">
        <f>0+J9+J34+J39</f>
      </c>
      <c s="29">
        <f>0+K9+K34+K39</f>
      </c>
      <c s="29">
        <f>0+L9+L34+L39</f>
      </c>
      <c s="29">
        <f>0+M9+M34+M39</f>
      </c>
    </row>
    <row r="9" spans="1:13" ht="12.75">
      <c r="A9" t="s">
        <v>46</v>
      </c>
      <c r="C9" s="31" t="s">
        <v>47</v>
      </c>
      <c r="E9" s="33" t="s">
        <v>48</v>
      </c>
      <c r="J9" s="32">
        <f>0</f>
      </c>
      <c s="32">
        <f>0</f>
      </c>
      <c s="32">
        <f>0+L10+L14+L18+L22+L26+L30</f>
      </c>
      <c s="32">
        <f>0+M10+M14+M18+M22+M26+M30</f>
      </c>
    </row>
    <row r="10" spans="1:16" ht="12.75">
      <c r="A10" t="s">
        <v>49</v>
      </c>
      <c s="34" t="s">
        <v>47</v>
      </c>
      <c s="34" t="s">
        <v>412</v>
      </c>
      <c s="35" t="s">
        <v>5</v>
      </c>
      <c s="6" t="s">
        <v>413</v>
      </c>
      <c s="36" t="s">
        <v>52</v>
      </c>
      <c s="37">
        <v>4620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739</v>
      </c>
    </row>
    <row r="14" spans="1:16" ht="12.75">
      <c r="A14" t="s">
        <v>49</v>
      </c>
      <c s="34" t="s">
        <v>27</v>
      </c>
      <c s="34" t="s">
        <v>740</v>
      </c>
      <c s="35" t="s">
        <v>5</v>
      </c>
      <c s="6" t="s">
        <v>741</v>
      </c>
      <c s="36" t="s">
        <v>52</v>
      </c>
      <c s="37">
        <v>1000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318.75">
      <c r="A17" t="s">
        <v>56</v>
      </c>
      <c r="E17" s="39" t="s">
        <v>742</v>
      </c>
    </row>
    <row r="18" spans="1:16" ht="12.75">
      <c r="A18" t="s">
        <v>49</v>
      </c>
      <c s="34" t="s">
        <v>26</v>
      </c>
      <c s="34" t="s">
        <v>743</v>
      </c>
      <c s="35" t="s">
        <v>5</v>
      </c>
      <c s="6" t="s">
        <v>744</v>
      </c>
      <c s="36" t="s">
        <v>52</v>
      </c>
      <c s="37">
        <v>10</v>
      </c>
      <c s="36">
        <v>0</v>
      </c>
      <c s="36">
        <f>ROUND(G18*H18,6)</f>
      </c>
      <c r="L18" s="38">
        <v>0</v>
      </c>
      <c s="32">
        <f>ROUND(ROUND(L18,2)*ROUND(G18,3),2)</f>
      </c>
      <c s="36" t="s">
        <v>53</v>
      </c>
      <c>
        <f>(M18*21)/100</f>
      </c>
      <c t="s">
        <v>27</v>
      </c>
    </row>
    <row r="19" spans="1:5" ht="12.75">
      <c r="A19" s="35" t="s">
        <v>54</v>
      </c>
      <c r="E19" s="39" t="s">
        <v>5</v>
      </c>
    </row>
    <row r="20" spans="1:5" ht="12.75">
      <c r="A20" s="35" t="s">
        <v>55</v>
      </c>
      <c r="E20" s="40" t="s">
        <v>745</v>
      </c>
    </row>
    <row r="21" spans="1:5" ht="318.75">
      <c r="A21" t="s">
        <v>56</v>
      </c>
      <c r="E21" s="39" t="s">
        <v>742</v>
      </c>
    </row>
    <row r="22" spans="1:16" ht="12.75">
      <c r="A22" t="s">
        <v>49</v>
      </c>
      <c s="34" t="s">
        <v>67</v>
      </c>
      <c s="34" t="s">
        <v>746</v>
      </c>
      <c s="35" t="s">
        <v>5</v>
      </c>
      <c s="6" t="s">
        <v>747</v>
      </c>
      <c s="36" t="s">
        <v>70</v>
      </c>
      <c s="37">
        <v>200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25.5">
      <c r="A25" t="s">
        <v>56</v>
      </c>
      <c r="E25" s="39" t="s">
        <v>748</v>
      </c>
    </row>
    <row r="26" spans="1:16" ht="12.75">
      <c r="A26" t="s">
        <v>49</v>
      </c>
      <c s="34" t="s">
        <v>72</v>
      </c>
      <c s="34" t="s">
        <v>58</v>
      </c>
      <c s="35" t="s">
        <v>5</v>
      </c>
      <c s="6" t="s">
        <v>59</v>
      </c>
      <c s="36" t="s">
        <v>52</v>
      </c>
      <c s="37">
        <v>5620</v>
      </c>
      <c s="36">
        <v>0</v>
      </c>
      <c s="36">
        <f>ROUND(G26*H26,6)</f>
      </c>
      <c r="L26" s="38">
        <v>0</v>
      </c>
      <c s="32">
        <f>ROUND(ROUND(L26,2)*ROUND(G26,3),2)</f>
      </c>
      <c s="36" t="s">
        <v>53</v>
      </c>
      <c>
        <f>(M26*21)/100</f>
      </c>
      <c t="s">
        <v>27</v>
      </c>
    </row>
    <row r="27" spans="1:5" ht="12.75">
      <c r="A27" s="35" t="s">
        <v>54</v>
      </c>
      <c r="E27" s="39" t="s">
        <v>5</v>
      </c>
    </row>
    <row r="28" spans="1:5" ht="12.75">
      <c r="A28" s="35" t="s">
        <v>55</v>
      </c>
      <c r="E28" s="40" t="s">
        <v>749</v>
      </c>
    </row>
    <row r="29" spans="1:5" ht="229.5">
      <c r="A29" t="s">
        <v>56</v>
      </c>
      <c r="E29" s="39" t="s">
        <v>750</v>
      </c>
    </row>
    <row r="30" spans="1:16" ht="12.75">
      <c r="A30" t="s">
        <v>49</v>
      </c>
      <c s="34" t="s">
        <v>77</v>
      </c>
      <c s="34" t="s">
        <v>751</v>
      </c>
      <c s="35" t="s">
        <v>5</v>
      </c>
      <c s="6" t="s">
        <v>752</v>
      </c>
      <c s="36" t="s">
        <v>52</v>
      </c>
      <c s="37">
        <v>843</v>
      </c>
      <c s="36">
        <v>0</v>
      </c>
      <c s="36">
        <f>ROUND(G30*H30,6)</f>
      </c>
      <c r="L30" s="38">
        <v>0</v>
      </c>
      <c s="32">
        <f>ROUND(ROUND(L30,2)*ROUND(G30,3),2)</f>
      </c>
      <c s="36" t="s">
        <v>53</v>
      </c>
      <c>
        <f>(M30*21)/100</f>
      </c>
      <c t="s">
        <v>27</v>
      </c>
    </row>
    <row r="31" spans="1:5" ht="12.75">
      <c r="A31" s="35" t="s">
        <v>54</v>
      </c>
      <c r="E31" s="39" t="s">
        <v>5</v>
      </c>
    </row>
    <row r="32" spans="1:5" ht="25.5">
      <c r="A32" s="35" t="s">
        <v>55</v>
      </c>
      <c r="E32" s="40" t="s">
        <v>753</v>
      </c>
    </row>
    <row r="33" spans="1:5" ht="229.5">
      <c r="A33" t="s">
        <v>56</v>
      </c>
      <c r="E33" s="39" t="s">
        <v>754</v>
      </c>
    </row>
    <row r="34" spans="1:13" ht="12.75">
      <c r="A34" t="s">
        <v>46</v>
      </c>
      <c r="C34" s="31" t="s">
        <v>27</v>
      </c>
      <c r="E34" s="33" t="s">
        <v>610</v>
      </c>
      <c r="J34" s="32">
        <f>0</f>
      </c>
      <c s="32">
        <f>0</f>
      </c>
      <c s="32">
        <f>0+L35</f>
      </c>
      <c s="32">
        <f>0+M35</f>
      </c>
    </row>
    <row r="35" spans="1:16" ht="12.75">
      <c r="A35" t="s">
        <v>49</v>
      </c>
      <c s="34" t="s">
        <v>65</v>
      </c>
      <c s="34" t="s">
        <v>755</v>
      </c>
      <c s="35" t="s">
        <v>5</v>
      </c>
      <c s="6" t="s">
        <v>756</v>
      </c>
      <c s="36" t="s">
        <v>52</v>
      </c>
      <c s="37">
        <v>30</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369.75">
      <c r="A38" t="s">
        <v>56</v>
      </c>
      <c r="E38" s="39" t="s">
        <v>757</v>
      </c>
    </row>
    <row r="39" spans="1:13" ht="12.75">
      <c r="A39" t="s">
        <v>46</v>
      </c>
      <c r="C39" s="31" t="s">
        <v>65</v>
      </c>
      <c r="E39" s="33" t="s">
        <v>66</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f>
      </c>
      <c s="32">
        <f>0+M40+M44+M48+M52+M56+M60+M64+M68+M72+M76+M80+M84+M88+M92+M96+M100+M104+M108+M112+M116+M120+M124+M128+M132+M136+M140+M144+M148+M152+M156+M160+M164+M168+M172+M176+M180+M184+M188+M192+M196+M200+M204+M208+M212+M216+M220+M224+M228+M232+M236+M240+M244+M248+M252+M256+M260+M264+M268+M272+M276+M280+M284+M288+M292+M296+M300+M304</f>
      </c>
    </row>
    <row r="40" spans="1:16" ht="12.75">
      <c r="A40" t="s">
        <v>49</v>
      </c>
      <c s="34" t="s">
        <v>82</v>
      </c>
      <c s="34" t="s">
        <v>215</v>
      </c>
      <c s="35" t="s">
        <v>5</v>
      </c>
      <c s="6" t="s">
        <v>216</v>
      </c>
      <c s="36" t="s">
        <v>97</v>
      </c>
      <c s="37">
        <v>15</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102">
      <c r="A43" t="s">
        <v>56</v>
      </c>
      <c r="E43" s="39" t="s">
        <v>758</v>
      </c>
    </row>
    <row r="44" spans="1:16" ht="12.75">
      <c r="A44" t="s">
        <v>49</v>
      </c>
      <c s="34" t="s">
        <v>86</v>
      </c>
      <c s="34" t="s">
        <v>759</v>
      </c>
      <c s="35" t="s">
        <v>5</v>
      </c>
      <c s="6" t="s">
        <v>760</v>
      </c>
      <c s="36" t="s">
        <v>70</v>
      </c>
      <c s="37">
        <v>600</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14.75">
      <c r="A47" t="s">
        <v>56</v>
      </c>
      <c r="E47" s="39" t="s">
        <v>761</v>
      </c>
    </row>
    <row r="48" spans="1:16" ht="12.75">
      <c r="A48" t="s">
        <v>49</v>
      </c>
      <c s="34" t="s">
        <v>90</v>
      </c>
      <c s="34" t="s">
        <v>762</v>
      </c>
      <c s="35" t="s">
        <v>5</v>
      </c>
      <c s="6" t="s">
        <v>763</v>
      </c>
      <c s="36" t="s">
        <v>70</v>
      </c>
      <c s="37">
        <v>500</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102">
      <c r="A51" t="s">
        <v>56</v>
      </c>
      <c r="E51" s="39" t="s">
        <v>764</v>
      </c>
    </row>
    <row r="52" spans="1:16" ht="12.75">
      <c r="A52" t="s">
        <v>49</v>
      </c>
      <c s="34" t="s">
        <v>94</v>
      </c>
      <c s="34" t="s">
        <v>765</v>
      </c>
      <c s="35" t="s">
        <v>5</v>
      </c>
      <c s="6" t="s">
        <v>766</v>
      </c>
      <c s="36" t="s">
        <v>70</v>
      </c>
      <c s="37">
        <v>8600</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40.25">
      <c r="A55" t="s">
        <v>56</v>
      </c>
      <c r="E55" s="39" t="s">
        <v>767</v>
      </c>
    </row>
    <row r="56" spans="1:16" ht="25.5">
      <c r="A56" t="s">
        <v>49</v>
      </c>
      <c s="34" t="s">
        <v>99</v>
      </c>
      <c s="34" t="s">
        <v>768</v>
      </c>
      <c s="35" t="s">
        <v>5</v>
      </c>
      <c s="6" t="s">
        <v>769</v>
      </c>
      <c s="36" t="s">
        <v>70</v>
      </c>
      <c s="37">
        <v>600</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27.5">
      <c r="A59" t="s">
        <v>56</v>
      </c>
      <c r="E59" s="39" t="s">
        <v>770</v>
      </c>
    </row>
    <row r="60" spans="1:16" ht="25.5">
      <c r="A60" t="s">
        <v>49</v>
      </c>
      <c s="34" t="s">
        <v>102</v>
      </c>
      <c s="34" t="s">
        <v>771</v>
      </c>
      <c s="35" t="s">
        <v>5</v>
      </c>
      <c s="6" t="s">
        <v>772</v>
      </c>
      <c s="36" t="s">
        <v>97</v>
      </c>
      <c s="37">
        <v>13</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76.5">
      <c r="A63" t="s">
        <v>56</v>
      </c>
      <c r="E63" s="39" t="s">
        <v>773</v>
      </c>
    </row>
    <row r="64" spans="1:16" ht="25.5">
      <c r="A64" t="s">
        <v>49</v>
      </c>
      <c s="34" t="s">
        <v>106</v>
      </c>
      <c s="34" t="s">
        <v>774</v>
      </c>
      <c s="35" t="s">
        <v>5</v>
      </c>
      <c s="6" t="s">
        <v>775</v>
      </c>
      <c s="36" t="s">
        <v>97</v>
      </c>
      <c s="37">
        <v>40</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38.25">
      <c r="A67" t="s">
        <v>56</v>
      </c>
      <c r="E67" s="39" t="s">
        <v>776</v>
      </c>
    </row>
    <row r="68" spans="1:16" ht="25.5">
      <c r="A68" t="s">
        <v>49</v>
      </c>
      <c s="34" t="s">
        <v>110</v>
      </c>
      <c s="34" t="s">
        <v>777</v>
      </c>
      <c s="35" t="s">
        <v>5</v>
      </c>
      <c s="6" t="s">
        <v>778</v>
      </c>
      <c s="36" t="s">
        <v>97</v>
      </c>
      <c s="37">
        <v>50</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14.75">
      <c r="A71" t="s">
        <v>56</v>
      </c>
      <c r="E71" s="39" t="s">
        <v>761</v>
      </c>
    </row>
    <row r="72" spans="1:16" ht="12.75">
      <c r="A72" t="s">
        <v>49</v>
      </c>
      <c s="34" t="s">
        <v>114</v>
      </c>
      <c s="34" t="s">
        <v>779</v>
      </c>
      <c s="35" t="s">
        <v>5</v>
      </c>
      <c s="6" t="s">
        <v>780</v>
      </c>
      <c s="36" t="s">
        <v>70</v>
      </c>
      <c s="37">
        <v>60</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02">
      <c r="A75" t="s">
        <v>56</v>
      </c>
      <c r="E75" s="39" t="s">
        <v>781</v>
      </c>
    </row>
    <row r="76" spans="1:16" ht="12.75">
      <c r="A76" t="s">
        <v>49</v>
      </c>
      <c s="34" t="s">
        <v>118</v>
      </c>
      <c s="34" t="s">
        <v>782</v>
      </c>
      <c s="35" t="s">
        <v>5</v>
      </c>
      <c s="6" t="s">
        <v>783</v>
      </c>
      <c s="36" t="s">
        <v>70</v>
      </c>
      <c s="37">
        <v>50</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27.5">
      <c r="A79" t="s">
        <v>56</v>
      </c>
      <c r="E79" s="39" t="s">
        <v>784</v>
      </c>
    </row>
    <row r="80" spans="1:16" ht="12.75">
      <c r="A80" t="s">
        <v>49</v>
      </c>
      <c s="34" t="s">
        <v>122</v>
      </c>
      <c s="34" t="s">
        <v>785</v>
      </c>
      <c s="35" t="s">
        <v>5</v>
      </c>
      <c s="6" t="s">
        <v>786</v>
      </c>
      <c s="36" t="s">
        <v>70</v>
      </c>
      <c s="37">
        <v>150</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27.5">
      <c r="A83" t="s">
        <v>56</v>
      </c>
      <c r="E83" s="39" t="s">
        <v>784</v>
      </c>
    </row>
    <row r="84" spans="1:16" ht="12.75">
      <c r="A84" t="s">
        <v>49</v>
      </c>
      <c s="34" t="s">
        <v>126</v>
      </c>
      <c s="34" t="s">
        <v>787</v>
      </c>
      <c s="35" t="s">
        <v>5</v>
      </c>
      <c s="6" t="s">
        <v>788</v>
      </c>
      <c s="36" t="s">
        <v>97</v>
      </c>
      <c s="37">
        <v>18</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02">
      <c r="A87" t="s">
        <v>56</v>
      </c>
      <c r="E87" s="39" t="s">
        <v>789</v>
      </c>
    </row>
    <row r="88" spans="1:16" ht="12.75">
      <c r="A88" t="s">
        <v>49</v>
      </c>
      <c s="34" t="s">
        <v>130</v>
      </c>
      <c s="34" t="s">
        <v>790</v>
      </c>
      <c s="35" t="s">
        <v>5</v>
      </c>
      <c s="6" t="s">
        <v>791</v>
      </c>
      <c s="36" t="s">
        <v>97</v>
      </c>
      <c s="37">
        <v>2</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76.5">
      <c r="A91" t="s">
        <v>56</v>
      </c>
      <c r="E91" s="39" t="s">
        <v>792</v>
      </c>
    </row>
    <row r="92" spans="1:16" ht="12.75">
      <c r="A92" t="s">
        <v>49</v>
      </c>
      <c s="34" t="s">
        <v>134</v>
      </c>
      <c s="34" t="s">
        <v>793</v>
      </c>
      <c s="35" t="s">
        <v>5</v>
      </c>
      <c s="6" t="s">
        <v>794</v>
      </c>
      <c s="36" t="s">
        <v>226</v>
      </c>
      <c s="37">
        <v>2</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02">
      <c r="A95" t="s">
        <v>56</v>
      </c>
      <c r="E95" s="39" t="s">
        <v>795</v>
      </c>
    </row>
    <row r="96" spans="1:16" ht="12.75">
      <c r="A96" t="s">
        <v>49</v>
      </c>
      <c s="34" t="s">
        <v>138</v>
      </c>
      <c s="34" t="s">
        <v>224</v>
      </c>
      <c s="35" t="s">
        <v>5</v>
      </c>
      <c s="6" t="s">
        <v>225</v>
      </c>
      <c s="36" t="s">
        <v>226</v>
      </c>
      <c s="37">
        <v>8</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53">
      <c r="A99" t="s">
        <v>56</v>
      </c>
      <c r="E99" s="39" t="s">
        <v>796</v>
      </c>
    </row>
    <row r="100" spans="1:16" ht="12.75">
      <c r="A100" t="s">
        <v>49</v>
      </c>
      <c s="34" t="s">
        <v>142</v>
      </c>
      <c s="34" t="s">
        <v>797</v>
      </c>
      <c s="35" t="s">
        <v>5</v>
      </c>
      <c s="6" t="s">
        <v>798</v>
      </c>
      <c s="36" t="s">
        <v>799</v>
      </c>
      <c s="37">
        <v>1.08</v>
      </c>
      <c s="36">
        <v>0</v>
      </c>
      <c s="36">
        <f>ROUND(G100*H100,6)</f>
      </c>
      <c r="L100" s="38">
        <v>0</v>
      </c>
      <c s="32">
        <f>ROUND(ROUND(L100,2)*ROUND(G100,3),2)</f>
      </c>
      <c s="36" t="s">
        <v>53</v>
      </c>
      <c>
        <f>(M100*21)/100</f>
      </c>
      <c t="s">
        <v>27</v>
      </c>
    </row>
    <row r="101" spans="1:5" ht="12.75">
      <c r="A101" s="35" t="s">
        <v>54</v>
      </c>
      <c r="E101" s="39" t="s">
        <v>5</v>
      </c>
    </row>
    <row r="102" spans="1:5" ht="12.75">
      <c r="A102" s="35" t="s">
        <v>55</v>
      </c>
      <c r="E102" s="40" t="s">
        <v>800</v>
      </c>
    </row>
    <row r="103" spans="1:5" ht="153">
      <c r="A103" t="s">
        <v>56</v>
      </c>
      <c r="E103" s="39" t="s">
        <v>801</v>
      </c>
    </row>
    <row r="104" spans="1:16" ht="25.5">
      <c r="A104" t="s">
        <v>49</v>
      </c>
      <c s="34" t="s">
        <v>146</v>
      </c>
      <c s="34" t="s">
        <v>802</v>
      </c>
      <c s="35" t="s">
        <v>5</v>
      </c>
      <c s="6" t="s">
        <v>803</v>
      </c>
      <c s="36" t="s">
        <v>70</v>
      </c>
      <c s="37">
        <v>220</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14.75">
      <c r="A107" t="s">
        <v>56</v>
      </c>
      <c r="E107" s="39" t="s">
        <v>804</v>
      </c>
    </row>
    <row r="108" spans="1:16" ht="12.75">
      <c r="A108" t="s">
        <v>49</v>
      </c>
      <c s="34" t="s">
        <v>150</v>
      </c>
      <c s="34" t="s">
        <v>805</v>
      </c>
      <c s="35" t="s">
        <v>5</v>
      </c>
      <c s="6" t="s">
        <v>806</v>
      </c>
      <c s="36" t="s">
        <v>799</v>
      </c>
      <c s="37">
        <v>192.75</v>
      </c>
      <c s="36">
        <v>0</v>
      </c>
      <c s="36">
        <f>ROUND(G108*H108,6)</f>
      </c>
      <c r="L108" s="38">
        <v>0</v>
      </c>
      <c s="32">
        <f>ROUND(ROUND(L108,2)*ROUND(G108,3),2)</f>
      </c>
      <c s="36" t="s">
        <v>53</v>
      </c>
      <c>
        <f>(M108*21)/100</f>
      </c>
      <c t="s">
        <v>27</v>
      </c>
    </row>
    <row r="109" spans="1:5" ht="12.75">
      <c r="A109" s="35" t="s">
        <v>54</v>
      </c>
      <c r="E109" s="39" t="s">
        <v>5</v>
      </c>
    </row>
    <row r="110" spans="1:5" ht="12.75">
      <c r="A110" s="35" t="s">
        <v>55</v>
      </c>
      <c r="E110" s="40" t="s">
        <v>807</v>
      </c>
    </row>
    <row r="111" spans="1:5" ht="153">
      <c r="A111" t="s">
        <v>56</v>
      </c>
      <c r="E111" s="39" t="s">
        <v>801</v>
      </c>
    </row>
    <row r="112" spans="1:16" ht="25.5">
      <c r="A112" t="s">
        <v>49</v>
      </c>
      <c s="34" t="s">
        <v>154</v>
      </c>
      <c s="34" t="s">
        <v>808</v>
      </c>
      <c s="35" t="s">
        <v>5</v>
      </c>
      <c s="6" t="s">
        <v>809</v>
      </c>
      <c s="36" t="s">
        <v>70</v>
      </c>
      <c s="37">
        <v>12850</v>
      </c>
      <c s="36">
        <v>0</v>
      </c>
      <c s="36">
        <f>ROUND(G112*H112,6)</f>
      </c>
      <c r="L112" s="38">
        <v>0</v>
      </c>
      <c s="32">
        <f>ROUND(ROUND(L112,2)*ROUND(G112,3),2)</f>
      </c>
      <c s="36" t="s">
        <v>53</v>
      </c>
      <c>
        <f>(M112*21)/100</f>
      </c>
      <c t="s">
        <v>27</v>
      </c>
    </row>
    <row r="113" spans="1:5" ht="12.75">
      <c r="A113" s="35" t="s">
        <v>54</v>
      </c>
      <c r="E113" s="39" t="s">
        <v>5</v>
      </c>
    </row>
    <row r="114" spans="1:5" ht="12.75">
      <c r="A114" s="35" t="s">
        <v>55</v>
      </c>
      <c r="E114" s="40" t="s">
        <v>810</v>
      </c>
    </row>
    <row r="115" spans="1:5" ht="114.75">
      <c r="A115" t="s">
        <v>56</v>
      </c>
      <c r="E115" s="39" t="s">
        <v>804</v>
      </c>
    </row>
    <row r="116" spans="1:16" ht="12.75">
      <c r="A116" t="s">
        <v>49</v>
      </c>
      <c s="34" t="s">
        <v>158</v>
      </c>
      <c s="34" t="s">
        <v>625</v>
      </c>
      <c s="35" t="s">
        <v>5</v>
      </c>
      <c s="6" t="s">
        <v>626</v>
      </c>
      <c s="36" t="s">
        <v>70</v>
      </c>
      <c s="37">
        <v>51400</v>
      </c>
      <c s="36">
        <v>0</v>
      </c>
      <c s="36">
        <f>ROUND(G116*H116,6)</f>
      </c>
      <c r="L116" s="38">
        <v>0</v>
      </c>
      <c s="32">
        <f>ROUND(ROUND(L116,2)*ROUND(G116,3),2)</f>
      </c>
      <c s="36" t="s">
        <v>53</v>
      </c>
      <c>
        <f>(M116*21)/100</f>
      </c>
      <c t="s">
        <v>27</v>
      </c>
    </row>
    <row r="117" spans="1:5" ht="12.75">
      <c r="A117" s="35" t="s">
        <v>54</v>
      </c>
      <c r="E117" s="39" t="s">
        <v>5</v>
      </c>
    </row>
    <row r="118" spans="1:5" ht="12.75">
      <c r="A118" s="35" t="s">
        <v>55</v>
      </c>
      <c r="E118" s="40" t="s">
        <v>811</v>
      </c>
    </row>
    <row r="119" spans="1:5" ht="153">
      <c r="A119" t="s">
        <v>56</v>
      </c>
      <c r="E119" s="39" t="s">
        <v>812</v>
      </c>
    </row>
    <row r="120" spans="1:16" ht="12.75">
      <c r="A120" t="s">
        <v>49</v>
      </c>
      <c s="34" t="s">
        <v>162</v>
      </c>
      <c s="34" t="s">
        <v>628</v>
      </c>
      <c s="35" t="s">
        <v>5</v>
      </c>
      <c s="6" t="s">
        <v>629</v>
      </c>
      <c s="36" t="s">
        <v>70</v>
      </c>
      <c s="37">
        <v>51400</v>
      </c>
      <c s="36">
        <v>0</v>
      </c>
      <c s="36">
        <f>ROUND(G120*H120,6)</f>
      </c>
      <c r="L120" s="38">
        <v>0</v>
      </c>
      <c s="32">
        <f>ROUND(ROUND(L120,2)*ROUND(G120,3),2)</f>
      </c>
      <c s="36" t="s">
        <v>53</v>
      </c>
      <c>
        <f>(M120*21)/100</f>
      </c>
      <c t="s">
        <v>27</v>
      </c>
    </row>
    <row r="121" spans="1:5" ht="12.75">
      <c r="A121" s="35" t="s">
        <v>54</v>
      </c>
      <c r="E121" s="39" t="s">
        <v>5</v>
      </c>
    </row>
    <row r="122" spans="1:5" ht="12.75">
      <c r="A122" s="35" t="s">
        <v>55</v>
      </c>
      <c r="E122" s="40" t="s">
        <v>811</v>
      </c>
    </row>
    <row r="123" spans="1:5" ht="114.75">
      <c r="A123" t="s">
        <v>56</v>
      </c>
      <c r="E123" s="39" t="s">
        <v>804</v>
      </c>
    </row>
    <row r="124" spans="1:16" ht="12.75">
      <c r="A124" t="s">
        <v>49</v>
      </c>
      <c s="34" t="s">
        <v>167</v>
      </c>
      <c s="34" t="s">
        <v>631</v>
      </c>
      <c s="35" t="s">
        <v>5</v>
      </c>
      <c s="6" t="s">
        <v>632</v>
      </c>
      <c s="36" t="s">
        <v>633</v>
      </c>
      <c s="37">
        <v>40</v>
      </c>
      <c s="36">
        <v>0</v>
      </c>
      <c s="36">
        <f>ROUND(G124*H124,6)</f>
      </c>
      <c r="L124" s="38">
        <v>0</v>
      </c>
      <c s="32">
        <f>ROUND(ROUND(L124,2)*ROUND(G124,3),2)</f>
      </c>
      <c s="36" t="s">
        <v>53</v>
      </c>
      <c>
        <f>(M124*21)/100</f>
      </c>
      <c t="s">
        <v>27</v>
      </c>
    </row>
    <row r="125" spans="1:5" ht="12.75">
      <c r="A125" s="35" t="s">
        <v>54</v>
      </c>
      <c r="E125" s="39" t="s">
        <v>5</v>
      </c>
    </row>
    <row r="126" spans="1:5" ht="12.75">
      <c r="A126" s="35" t="s">
        <v>55</v>
      </c>
      <c r="E126" s="40" t="s">
        <v>5</v>
      </c>
    </row>
    <row r="127" spans="1:5" ht="127.5">
      <c r="A127" t="s">
        <v>56</v>
      </c>
      <c r="E127" s="39" t="s">
        <v>813</v>
      </c>
    </row>
    <row r="128" spans="1:16" ht="12.75">
      <c r="A128" t="s">
        <v>49</v>
      </c>
      <c s="34" t="s">
        <v>171</v>
      </c>
      <c s="34" t="s">
        <v>635</v>
      </c>
      <c s="35" t="s">
        <v>5</v>
      </c>
      <c s="6" t="s">
        <v>636</v>
      </c>
      <c s="36" t="s">
        <v>70</v>
      </c>
      <c s="37">
        <v>51400</v>
      </c>
      <c s="36">
        <v>0</v>
      </c>
      <c s="36">
        <f>ROUND(G128*H128,6)</f>
      </c>
      <c r="L128" s="38">
        <v>0</v>
      </c>
      <c s="32">
        <f>ROUND(ROUND(L128,2)*ROUND(G128,3),2)</f>
      </c>
      <c s="36" t="s">
        <v>53</v>
      </c>
      <c>
        <f>(M128*21)/100</f>
      </c>
      <c t="s">
        <v>27</v>
      </c>
    </row>
    <row r="129" spans="1:5" ht="12.75">
      <c r="A129" s="35" t="s">
        <v>54</v>
      </c>
      <c r="E129" s="39" t="s">
        <v>5</v>
      </c>
    </row>
    <row r="130" spans="1:5" ht="12.75">
      <c r="A130" s="35" t="s">
        <v>55</v>
      </c>
      <c r="E130" s="40" t="s">
        <v>811</v>
      </c>
    </row>
    <row r="131" spans="1:5" ht="127.5">
      <c r="A131" t="s">
        <v>56</v>
      </c>
      <c r="E131" s="39" t="s">
        <v>814</v>
      </c>
    </row>
    <row r="132" spans="1:16" ht="12.75">
      <c r="A132" t="s">
        <v>49</v>
      </c>
      <c s="34" t="s">
        <v>175</v>
      </c>
      <c s="34" t="s">
        <v>815</v>
      </c>
      <c s="35" t="s">
        <v>5</v>
      </c>
      <c s="6" t="s">
        <v>816</v>
      </c>
      <c s="36" t="s">
        <v>97</v>
      </c>
      <c s="37">
        <v>80</v>
      </c>
      <c s="36">
        <v>0</v>
      </c>
      <c s="36">
        <f>ROUND(G132*H132,6)</f>
      </c>
      <c r="L132" s="38">
        <v>0</v>
      </c>
      <c s="32">
        <f>ROUND(ROUND(L132,2)*ROUND(G132,3),2)</f>
      </c>
      <c s="36" t="s">
        <v>53</v>
      </c>
      <c>
        <f>(M132*21)/100</f>
      </c>
      <c t="s">
        <v>27</v>
      </c>
    </row>
    <row r="133" spans="1:5" ht="12.75">
      <c r="A133" s="35" t="s">
        <v>54</v>
      </c>
      <c r="E133" s="39" t="s">
        <v>5</v>
      </c>
    </row>
    <row r="134" spans="1:5" ht="12.75">
      <c r="A134" s="35" t="s">
        <v>55</v>
      </c>
      <c r="E134" s="40" t="s">
        <v>817</v>
      </c>
    </row>
    <row r="135" spans="1:5" ht="178.5">
      <c r="A135" t="s">
        <v>56</v>
      </c>
      <c r="E135" s="39" t="s">
        <v>818</v>
      </c>
    </row>
    <row r="136" spans="1:16" ht="12.75">
      <c r="A136" t="s">
        <v>49</v>
      </c>
      <c s="34" t="s">
        <v>179</v>
      </c>
      <c s="34" t="s">
        <v>819</v>
      </c>
      <c s="35" t="s">
        <v>5</v>
      </c>
      <c s="6" t="s">
        <v>820</v>
      </c>
      <c s="36" t="s">
        <v>97</v>
      </c>
      <c s="37">
        <v>80</v>
      </c>
      <c s="36">
        <v>0</v>
      </c>
      <c s="36">
        <f>ROUND(G136*H136,6)</f>
      </c>
      <c r="L136" s="38">
        <v>0</v>
      </c>
      <c s="32">
        <f>ROUND(ROUND(L136,2)*ROUND(G136,3),2)</f>
      </c>
      <c s="36" t="s">
        <v>53</v>
      </c>
      <c>
        <f>(M136*21)/100</f>
      </c>
      <c t="s">
        <v>27</v>
      </c>
    </row>
    <row r="137" spans="1:5" ht="12.75">
      <c r="A137" s="35" t="s">
        <v>54</v>
      </c>
      <c r="E137" s="39" t="s">
        <v>5</v>
      </c>
    </row>
    <row r="138" spans="1:5" ht="12.75">
      <c r="A138" s="35" t="s">
        <v>55</v>
      </c>
      <c r="E138" s="40" t="s">
        <v>817</v>
      </c>
    </row>
    <row r="139" spans="1:5" ht="127.5">
      <c r="A139" t="s">
        <v>56</v>
      </c>
      <c r="E139" s="39" t="s">
        <v>821</v>
      </c>
    </row>
    <row r="140" spans="1:16" ht="12.75">
      <c r="A140" t="s">
        <v>49</v>
      </c>
      <c s="34" t="s">
        <v>183</v>
      </c>
      <c s="34" t="s">
        <v>822</v>
      </c>
      <c s="35" t="s">
        <v>5</v>
      </c>
      <c s="6" t="s">
        <v>823</v>
      </c>
      <c s="36" t="s">
        <v>97</v>
      </c>
      <c s="37">
        <v>4</v>
      </c>
      <c s="36">
        <v>0</v>
      </c>
      <c s="36">
        <f>ROUND(G140*H140,6)</f>
      </c>
      <c r="L140" s="38">
        <v>0</v>
      </c>
      <c s="32">
        <f>ROUND(ROUND(L140,2)*ROUND(G140,3),2)</f>
      </c>
      <c s="36" t="s">
        <v>53</v>
      </c>
      <c>
        <f>(M140*21)/100</f>
      </c>
      <c t="s">
        <v>27</v>
      </c>
    </row>
    <row r="141" spans="1:5" ht="12.75">
      <c r="A141" s="35" t="s">
        <v>54</v>
      </c>
      <c r="E141" s="39" t="s">
        <v>5</v>
      </c>
    </row>
    <row r="142" spans="1:5" ht="12.75">
      <c r="A142" s="35" t="s">
        <v>55</v>
      </c>
      <c r="E142" s="40" t="s">
        <v>5</v>
      </c>
    </row>
    <row r="143" spans="1:5" ht="178.5">
      <c r="A143" t="s">
        <v>56</v>
      </c>
      <c r="E143" s="39" t="s">
        <v>818</v>
      </c>
    </row>
    <row r="144" spans="1:16" ht="12.75">
      <c r="A144" t="s">
        <v>49</v>
      </c>
      <c s="34" t="s">
        <v>187</v>
      </c>
      <c s="34" t="s">
        <v>824</v>
      </c>
      <c s="35" t="s">
        <v>5</v>
      </c>
      <c s="6" t="s">
        <v>825</v>
      </c>
      <c s="36" t="s">
        <v>97</v>
      </c>
      <c s="37">
        <v>4</v>
      </c>
      <c s="36">
        <v>0</v>
      </c>
      <c s="36">
        <f>ROUND(G144*H144,6)</f>
      </c>
      <c r="L144" s="38">
        <v>0</v>
      </c>
      <c s="32">
        <f>ROUND(ROUND(L144,2)*ROUND(G144,3),2)</f>
      </c>
      <c s="36" t="s">
        <v>53</v>
      </c>
      <c>
        <f>(M144*21)/100</f>
      </c>
      <c t="s">
        <v>27</v>
      </c>
    </row>
    <row r="145" spans="1:5" ht="12.75">
      <c r="A145" s="35" t="s">
        <v>54</v>
      </c>
      <c r="E145" s="39" t="s">
        <v>5</v>
      </c>
    </row>
    <row r="146" spans="1:5" ht="12.75">
      <c r="A146" s="35" t="s">
        <v>55</v>
      </c>
      <c r="E146" s="40" t="s">
        <v>5</v>
      </c>
    </row>
    <row r="147" spans="1:5" ht="127.5">
      <c r="A147" t="s">
        <v>56</v>
      </c>
      <c r="E147" s="39" t="s">
        <v>821</v>
      </c>
    </row>
    <row r="148" spans="1:16" ht="12.75">
      <c r="A148" t="s">
        <v>49</v>
      </c>
      <c s="34" t="s">
        <v>193</v>
      </c>
      <c s="34" t="s">
        <v>826</v>
      </c>
      <c s="35" t="s">
        <v>5</v>
      </c>
      <c s="6" t="s">
        <v>827</v>
      </c>
      <c s="36" t="s">
        <v>97</v>
      </c>
      <c s="37">
        <v>4</v>
      </c>
      <c s="36">
        <v>0</v>
      </c>
      <c s="36">
        <f>ROUND(G148*H148,6)</f>
      </c>
      <c r="L148" s="38">
        <v>0</v>
      </c>
      <c s="32">
        <f>ROUND(ROUND(L148,2)*ROUND(G148,3),2)</f>
      </c>
      <c s="36" t="s">
        <v>53</v>
      </c>
      <c>
        <f>(M148*21)/100</f>
      </c>
      <c t="s">
        <v>27</v>
      </c>
    </row>
    <row r="149" spans="1:5" ht="12.75">
      <c r="A149" s="35" t="s">
        <v>54</v>
      </c>
      <c r="E149" s="39" t="s">
        <v>5</v>
      </c>
    </row>
    <row r="150" spans="1:5" ht="12.75">
      <c r="A150" s="35" t="s">
        <v>55</v>
      </c>
      <c r="E150" s="40" t="s">
        <v>5</v>
      </c>
    </row>
    <row r="151" spans="1:5" ht="178.5">
      <c r="A151" t="s">
        <v>56</v>
      </c>
      <c r="E151" s="39" t="s">
        <v>818</v>
      </c>
    </row>
    <row r="152" spans="1:16" ht="12.75">
      <c r="A152" t="s">
        <v>49</v>
      </c>
      <c s="34" t="s">
        <v>270</v>
      </c>
      <c s="34" t="s">
        <v>828</v>
      </c>
      <c s="35" t="s">
        <v>5</v>
      </c>
      <c s="6" t="s">
        <v>829</v>
      </c>
      <c s="36" t="s">
        <v>97</v>
      </c>
      <c s="37">
        <v>4</v>
      </c>
      <c s="36">
        <v>0</v>
      </c>
      <c s="36">
        <f>ROUND(G152*H152,6)</f>
      </c>
      <c r="L152" s="38">
        <v>0</v>
      </c>
      <c s="32">
        <f>ROUND(ROUND(L152,2)*ROUND(G152,3),2)</f>
      </c>
      <c s="36" t="s">
        <v>53</v>
      </c>
      <c>
        <f>(M152*21)/100</f>
      </c>
      <c t="s">
        <v>27</v>
      </c>
    </row>
    <row r="153" spans="1:5" ht="12.75">
      <c r="A153" s="35" t="s">
        <v>54</v>
      </c>
      <c r="E153" s="39" t="s">
        <v>5</v>
      </c>
    </row>
    <row r="154" spans="1:5" ht="12.75">
      <c r="A154" s="35" t="s">
        <v>55</v>
      </c>
      <c r="E154" s="40" t="s">
        <v>5</v>
      </c>
    </row>
    <row r="155" spans="1:5" ht="127.5">
      <c r="A155" t="s">
        <v>56</v>
      </c>
      <c r="E155" s="39" t="s">
        <v>821</v>
      </c>
    </row>
    <row r="156" spans="1:16" ht="12.75">
      <c r="A156" t="s">
        <v>49</v>
      </c>
      <c s="34" t="s">
        <v>271</v>
      </c>
      <c s="34" t="s">
        <v>430</v>
      </c>
      <c s="35" t="s">
        <v>5</v>
      </c>
      <c s="6" t="s">
        <v>431</v>
      </c>
      <c s="36" t="s">
        <v>97</v>
      </c>
      <c s="37">
        <v>24</v>
      </c>
      <c s="36">
        <v>0</v>
      </c>
      <c s="36">
        <f>ROUND(G156*H156,6)</f>
      </c>
      <c r="L156" s="38">
        <v>0</v>
      </c>
      <c s="32">
        <f>ROUND(ROUND(L156,2)*ROUND(G156,3),2)</f>
      </c>
      <c s="36" t="s">
        <v>53</v>
      </c>
      <c>
        <f>(M156*21)/100</f>
      </c>
      <c t="s">
        <v>27</v>
      </c>
    </row>
    <row r="157" spans="1:5" ht="12.75">
      <c r="A157" s="35" t="s">
        <v>54</v>
      </c>
      <c r="E157" s="39" t="s">
        <v>5</v>
      </c>
    </row>
    <row r="158" spans="1:5" ht="12.75">
      <c r="A158" s="35" t="s">
        <v>55</v>
      </c>
      <c r="E158" s="40" t="s">
        <v>830</v>
      </c>
    </row>
    <row r="159" spans="1:5" ht="178.5">
      <c r="A159" t="s">
        <v>56</v>
      </c>
      <c r="E159" s="39" t="s">
        <v>818</v>
      </c>
    </row>
    <row r="160" spans="1:16" ht="12.75">
      <c r="A160" t="s">
        <v>49</v>
      </c>
      <c s="34" t="s">
        <v>272</v>
      </c>
      <c s="34" t="s">
        <v>434</v>
      </c>
      <c s="35" t="s">
        <v>5</v>
      </c>
      <c s="6" t="s">
        <v>435</v>
      </c>
      <c s="36" t="s">
        <v>97</v>
      </c>
      <c s="37">
        <v>24</v>
      </c>
      <c s="36">
        <v>0</v>
      </c>
      <c s="36">
        <f>ROUND(G160*H160,6)</f>
      </c>
      <c r="L160" s="38">
        <v>0</v>
      </c>
      <c s="32">
        <f>ROUND(ROUND(L160,2)*ROUND(G160,3),2)</f>
      </c>
      <c s="36" t="s">
        <v>53</v>
      </c>
      <c>
        <f>(M160*21)/100</f>
      </c>
      <c t="s">
        <v>27</v>
      </c>
    </row>
    <row r="161" spans="1:5" ht="12.75">
      <c r="A161" s="35" t="s">
        <v>54</v>
      </c>
      <c r="E161" s="39" t="s">
        <v>5</v>
      </c>
    </row>
    <row r="162" spans="1:5" ht="12.75">
      <c r="A162" s="35" t="s">
        <v>55</v>
      </c>
      <c r="E162" s="40" t="s">
        <v>830</v>
      </c>
    </row>
    <row r="163" spans="1:5" ht="127.5">
      <c r="A163" t="s">
        <v>56</v>
      </c>
      <c r="E163" s="39" t="s">
        <v>821</v>
      </c>
    </row>
    <row r="164" spans="1:16" ht="12.75">
      <c r="A164" t="s">
        <v>49</v>
      </c>
      <c s="34" t="s">
        <v>273</v>
      </c>
      <c s="34" t="s">
        <v>831</v>
      </c>
      <c s="35" t="s">
        <v>5</v>
      </c>
      <c s="6" t="s">
        <v>832</v>
      </c>
      <c s="36" t="s">
        <v>97</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5</v>
      </c>
    </row>
    <row r="167" spans="1:5" ht="178.5">
      <c r="A167" t="s">
        <v>56</v>
      </c>
      <c r="E167" s="39" t="s">
        <v>818</v>
      </c>
    </row>
    <row r="168" spans="1:16" ht="12.75">
      <c r="A168" t="s">
        <v>49</v>
      </c>
      <c s="34" t="s">
        <v>274</v>
      </c>
      <c s="34" t="s">
        <v>833</v>
      </c>
      <c s="35" t="s">
        <v>5</v>
      </c>
      <c s="6" t="s">
        <v>834</v>
      </c>
      <c s="36" t="s">
        <v>97</v>
      </c>
      <c s="37">
        <v>2</v>
      </c>
      <c s="36">
        <v>0</v>
      </c>
      <c s="36">
        <f>ROUND(G168*H168,6)</f>
      </c>
      <c r="L168" s="38">
        <v>0</v>
      </c>
      <c s="32">
        <f>ROUND(ROUND(L168,2)*ROUND(G168,3),2)</f>
      </c>
      <c s="36" t="s">
        <v>53</v>
      </c>
      <c>
        <f>(M168*21)/100</f>
      </c>
      <c t="s">
        <v>27</v>
      </c>
    </row>
    <row r="169" spans="1:5" ht="12.75">
      <c r="A169" s="35" t="s">
        <v>54</v>
      </c>
      <c r="E169" s="39" t="s">
        <v>5</v>
      </c>
    </row>
    <row r="170" spans="1:5" ht="12.75">
      <c r="A170" s="35" t="s">
        <v>55</v>
      </c>
      <c r="E170" s="40" t="s">
        <v>5</v>
      </c>
    </row>
    <row r="171" spans="1:5" ht="127.5">
      <c r="A171" t="s">
        <v>56</v>
      </c>
      <c r="E171" s="39" t="s">
        <v>821</v>
      </c>
    </row>
    <row r="172" spans="1:16" ht="12.75">
      <c r="A172" t="s">
        <v>49</v>
      </c>
      <c s="34" t="s">
        <v>278</v>
      </c>
      <c s="34" t="s">
        <v>835</v>
      </c>
      <c s="35" t="s">
        <v>5</v>
      </c>
      <c s="6" t="s">
        <v>836</v>
      </c>
      <c s="36" t="s">
        <v>97</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5</v>
      </c>
    </row>
    <row r="175" spans="1:5" ht="178.5">
      <c r="A175" t="s">
        <v>56</v>
      </c>
      <c r="E175" s="39" t="s">
        <v>818</v>
      </c>
    </row>
    <row r="176" spans="1:16" ht="12.75">
      <c r="A176" t="s">
        <v>49</v>
      </c>
      <c s="34" t="s">
        <v>279</v>
      </c>
      <c s="34" t="s">
        <v>837</v>
      </c>
      <c s="35" t="s">
        <v>5</v>
      </c>
      <c s="6" t="s">
        <v>838</v>
      </c>
      <c s="36" t="s">
        <v>97</v>
      </c>
      <c s="37">
        <v>2</v>
      </c>
      <c s="36">
        <v>0</v>
      </c>
      <c s="36">
        <f>ROUND(G176*H176,6)</f>
      </c>
      <c r="L176" s="38">
        <v>0</v>
      </c>
      <c s="32">
        <f>ROUND(ROUND(L176,2)*ROUND(G176,3),2)</f>
      </c>
      <c s="36" t="s">
        <v>53</v>
      </c>
      <c>
        <f>(M176*21)/100</f>
      </c>
      <c t="s">
        <v>27</v>
      </c>
    </row>
    <row r="177" spans="1:5" ht="12.75">
      <c r="A177" s="35" t="s">
        <v>54</v>
      </c>
      <c r="E177" s="39" t="s">
        <v>5</v>
      </c>
    </row>
    <row r="178" spans="1:5" ht="12.75">
      <c r="A178" s="35" t="s">
        <v>55</v>
      </c>
      <c r="E178" s="40" t="s">
        <v>5</v>
      </c>
    </row>
    <row r="179" spans="1:5" ht="127.5">
      <c r="A179" t="s">
        <v>56</v>
      </c>
      <c r="E179" s="39" t="s">
        <v>821</v>
      </c>
    </row>
    <row r="180" spans="1:16" ht="12.75">
      <c r="A180" t="s">
        <v>49</v>
      </c>
      <c s="34" t="s">
        <v>280</v>
      </c>
      <c s="34" t="s">
        <v>839</v>
      </c>
      <c s="35" t="s">
        <v>5</v>
      </c>
      <c s="6" t="s">
        <v>840</v>
      </c>
      <c s="36" t="s">
        <v>97</v>
      </c>
      <c s="37">
        <v>2</v>
      </c>
      <c s="36">
        <v>0</v>
      </c>
      <c s="36">
        <f>ROUND(G180*H180,6)</f>
      </c>
      <c r="L180" s="38">
        <v>0</v>
      </c>
      <c s="32">
        <f>ROUND(ROUND(L180,2)*ROUND(G180,3),2)</f>
      </c>
      <c s="36" t="s">
        <v>53</v>
      </c>
      <c>
        <f>(M180*21)/100</f>
      </c>
      <c t="s">
        <v>27</v>
      </c>
    </row>
    <row r="181" spans="1:5" ht="12.75">
      <c r="A181" s="35" t="s">
        <v>54</v>
      </c>
      <c r="E181" s="39" t="s">
        <v>5</v>
      </c>
    </row>
    <row r="182" spans="1:5" ht="12.75">
      <c r="A182" s="35" t="s">
        <v>55</v>
      </c>
      <c r="E182" s="40" t="s">
        <v>5</v>
      </c>
    </row>
    <row r="183" spans="1:5" ht="178.5">
      <c r="A183" t="s">
        <v>56</v>
      </c>
      <c r="E183" s="39" t="s">
        <v>818</v>
      </c>
    </row>
    <row r="184" spans="1:16" ht="12.75">
      <c r="A184" t="s">
        <v>49</v>
      </c>
      <c s="34" t="s">
        <v>284</v>
      </c>
      <c s="34" t="s">
        <v>841</v>
      </c>
      <c s="35" t="s">
        <v>5</v>
      </c>
      <c s="6" t="s">
        <v>842</v>
      </c>
      <c s="36" t="s">
        <v>97</v>
      </c>
      <c s="37">
        <v>2</v>
      </c>
      <c s="36">
        <v>0</v>
      </c>
      <c s="36">
        <f>ROUND(G184*H184,6)</f>
      </c>
      <c r="L184" s="38">
        <v>0</v>
      </c>
      <c s="32">
        <f>ROUND(ROUND(L184,2)*ROUND(G184,3),2)</f>
      </c>
      <c s="36" t="s">
        <v>53</v>
      </c>
      <c>
        <f>(M184*21)/100</f>
      </c>
      <c t="s">
        <v>27</v>
      </c>
    </row>
    <row r="185" spans="1:5" ht="12.75">
      <c r="A185" s="35" t="s">
        <v>54</v>
      </c>
      <c r="E185" s="39" t="s">
        <v>5</v>
      </c>
    </row>
    <row r="186" spans="1:5" ht="12.75">
      <c r="A186" s="35" t="s">
        <v>55</v>
      </c>
      <c r="E186" s="40" t="s">
        <v>5</v>
      </c>
    </row>
    <row r="187" spans="1:5" ht="127.5">
      <c r="A187" t="s">
        <v>56</v>
      </c>
      <c r="E187" s="39" t="s">
        <v>821</v>
      </c>
    </row>
    <row r="188" spans="1:16" ht="12.75">
      <c r="A188" t="s">
        <v>49</v>
      </c>
      <c s="34" t="s">
        <v>290</v>
      </c>
      <c s="34" t="s">
        <v>440</v>
      </c>
      <c s="35" t="s">
        <v>5</v>
      </c>
      <c s="6" t="s">
        <v>441</v>
      </c>
      <c s="36" t="s">
        <v>97</v>
      </c>
      <c s="37">
        <v>12</v>
      </c>
      <c s="36">
        <v>0</v>
      </c>
      <c s="36">
        <f>ROUND(G188*H188,6)</f>
      </c>
      <c r="L188" s="38">
        <v>0</v>
      </c>
      <c s="32">
        <f>ROUND(ROUND(L188,2)*ROUND(G188,3),2)</f>
      </c>
      <c s="36" t="s">
        <v>53</v>
      </c>
      <c>
        <f>(M188*21)/100</f>
      </c>
      <c t="s">
        <v>27</v>
      </c>
    </row>
    <row r="189" spans="1:5" ht="12.75">
      <c r="A189" s="35" t="s">
        <v>54</v>
      </c>
      <c r="E189" s="39" t="s">
        <v>5</v>
      </c>
    </row>
    <row r="190" spans="1:5" ht="12.75">
      <c r="A190" s="35" t="s">
        <v>55</v>
      </c>
      <c r="E190" s="40" t="s">
        <v>843</v>
      </c>
    </row>
    <row r="191" spans="1:5" ht="178.5">
      <c r="A191" t="s">
        <v>56</v>
      </c>
      <c r="E191" s="39" t="s">
        <v>818</v>
      </c>
    </row>
    <row r="192" spans="1:16" ht="12.75">
      <c r="A192" t="s">
        <v>49</v>
      </c>
      <c s="34" t="s">
        <v>297</v>
      </c>
      <c s="34" t="s">
        <v>844</v>
      </c>
      <c s="35" t="s">
        <v>5</v>
      </c>
      <c s="6" t="s">
        <v>845</v>
      </c>
      <c s="36" t="s">
        <v>97</v>
      </c>
      <c s="37">
        <v>12</v>
      </c>
      <c s="36">
        <v>0</v>
      </c>
      <c s="36">
        <f>ROUND(G192*H192,6)</f>
      </c>
      <c r="L192" s="38">
        <v>0</v>
      </c>
      <c s="32">
        <f>ROUND(ROUND(L192,2)*ROUND(G192,3),2)</f>
      </c>
      <c s="36" t="s">
        <v>53</v>
      </c>
      <c>
        <f>(M192*21)/100</f>
      </c>
      <c t="s">
        <v>27</v>
      </c>
    </row>
    <row r="193" spans="1:5" ht="12.75">
      <c r="A193" s="35" t="s">
        <v>54</v>
      </c>
      <c r="E193" s="39" t="s">
        <v>5</v>
      </c>
    </row>
    <row r="194" spans="1:5" ht="12.75">
      <c r="A194" s="35" t="s">
        <v>55</v>
      </c>
      <c r="E194" s="40" t="s">
        <v>843</v>
      </c>
    </row>
    <row r="195" spans="1:5" ht="127.5">
      <c r="A195" t="s">
        <v>56</v>
      </c>
      <c r="E195" s="39" t="s">
        <v>821</v>
      </c>
    </row>
    <row r="196" spans="1:16" ht="12.75">
      <c r="A196" t="s">
        <v>49</v>
      </c>
      <c s="34" t="s">
        <v>300</v>
      </c>
      <c s="34" t="s">
        <v>442</v>
      </c>
      <c s="35" t="s">
        <v>5</v>
      </c>
      <c s="6" t="s">
        <v>443</v>
      </c>
      <c s="36" t="s">
        <v>97</v>
      </c>
      <c s="37">
        <v>120</v>
      </c>
      <c s="36">
        <v>0</v>
      </c>
      <c s="36">
        <f>ROUND(G196*H196,6)</f>
      </c>
      <c r="L196" s="38">
        <v>0</v>
      </c>
      <c s="32">
        <f>ROUND(ROUND(L196,2)*ROUND(G196,3),2)</f>
      </c>
      <c s="36" t="s">
        <v>53</v>
      </c>
      <c>
        <f>(M196*21)/100</f>
      </c>
      <c t="s">
        <v>27</v>
      </c>
    </row>
    <row r="197" spans="1:5" ht="12.75">
      <c r="A197" s="35" t="s">
        <v>54</v>
      </c>
      <c r="E197" s="39" t="s">
        <v>5</v>
      </c>
    </row>
    <row r="198" spans="1:5" ht="12.75">
      <c r="A198" s="35" t="s">
        <v>55</v>
      </c>
      <c r="E198" s="40" t="s">
        <v>846</v>
      </c>
    </row>
    <row r="199" spans="1:5" ht="178.5">
      <c r="A199" t="s">
        <v>56</v>
      </c>
      <c r="E199" s="39" t="s">
        <v>818</v>
      </c>
    </row>
    <row r="200" spans="1:16" ht="12.75">
      <c r="A200" t="s">
        <v>49</v>
      </c>
      <c s="34" t="s">
        <v>304</v>
      </c>
      <c s="34" t="s">
        <v>445</v>
      </c>
      <c s="35" t="s">
        <v>5</v>
      </c>
      <c s="6" t="s">
        <v>446</v>
      </c>
      <c s="36" t="s">
        <v>97</v>
      </c>
      <c s="37">
        <v>120</v>
      </c>
      <c s="36">
        <v>0</v>
      </c>
      <c s="36">
        <f>ROUND(G200*H200,6)</f>
      </c>
      <c r="L200" s="38">
        <v>0</v>
      </c>
      <c s="32">
        <f>ROUND(ROUND(L200,2)*ROUND(G200,3),2)</f>
      </c>
      <c s="36" t="s">
        <v>53</v>
      </c>
      <c>
        <f>(M200*21)/100</f>
      </c>
      <c t="s">
        <v>27</v>
      </c>
    </row>
    <row r="201" spans="1:5" ht="12.75">
      <c r="A201" s="35" t="s">
        <v>54</v>
      </c>
      <c r="E201" s="39" t="s">
        <v>5</v>
      </c>
    </row>
    <row r="202" spans="1:5" ht="12.75">
      <c r="A202" s="35" t="s">
        <v>55</v>
      </c>
      <c r="E202" s="40" t="s">
        <v>846</v>
      </c>
    </row>
    <row r="203" spans="1:5" ht="127.5">
      <c r="A203" t="s">
        <v>56</v>
      </c>
      <c r="E203" s="39" t="s">
        <v>821</v>
      </c>
    </row>
    <row r="204" spans="1:16" ht="12.75">
      <c r="A204" t="s">
        <v>49</v>
      </c>
      <c s="34" t="s">
        <v>308</v>
      </c>
      <c s="34" t="s">
        <v>447</v>
      </c>
      <c s="35" t="s">
        <v>5</v>
      </c>
      <c s="6" t="s">
        <v>448</v>
      </c>
      <c s="36" t="s">
        <v>97</v>
      </c>
      <c s="37">
        <v>6</v>
      </c>
      <c s="36">
        <v>0</v>
      </c>
      <c s="36">
        <f>ROUND(G204*H204,6)</f>
      </c>
      <c r="L204" s="38">
        <v>0</v>
      </c>
      <c s="32">
        <f>ROUND(ROUND(L204,2)*ROUND(G204,3),2)</f>
      </c>
      <c s="36" t="s">
        <v>53</v>
      </c>
      <c>
        <f>(M204*21)/100</f>
      </c>
      <c t="s">
        <v>27</v>
      </c>
    </row>
    <row r="205" spans="1:5" ht="12.75">
      <c r="A205" s="35" t="s">
        <v>54</v>
      </c>
      <c r="E205" s="39" t="s">
        <v>5</v>
      </c>
    </row>
    <row r="206" spans="1:5" ht="12.75">
      <c r="A206" s="35" t="s">
        <v>55</v>
      </c>
      <c r="E206" s="40" t="s">
        <v>5</v>
      </c>
    </row>
    <row r="207" spans="1:5" ht="127.5">
      <c r="A207" t="s">
        <v>56</v>
      </c>
      <c r="E207" s="39" t="s">
        <v>847</v>
      </c>
    </row>
    <row r="208" spans="1:16" ht="12.75">
      <c r="A208" t="s">
        <v>49</v>
      </c>
      <c s="34" t="s">
        <v>714</v>
      </c>
      <c s="34" t="s">
        <v>848</v>
      </c>
      <c s="35" t="s">
        <v>5</v>
      </c>
      <c s="6" t="s">
        <v>849</v>
      </c>
      <c s="36" t="s">
        <v>97</v>
      </c>
      <c s="37">
        <v>4</v>
      </c>
      <c s="36">
        <v>0</v>
      </c>
      <c s="36">
        <f>ROUND(G208*H208,6)</f>
      </c>
      <c r="L208" s="38">
        <v>0</v>
      </c>
      <c s="32">
        <f>ROUND(ROUND(L208,2)*ROUND(G208,3),2)</f>
      </c>
      <c s="36" t="s">
        <v>53</v>
      </c>
      <c>
        <f>(M208*21)/100</f>
      </c>
      <c t="s">
        <v>27</v>
      </c>
    </row>
    <row r="209" spans="1:5" ht="12.75">
      <c r="A209" s="35" t="s">
        <v>54</v>
      </c>
      <c r="E209" s="39" t="s">
        <v>5</v>
      </c>
    </row>
    <row r="210" spans="1:5" ht="12.75">
      <c r="A210" s="35" t="s">
        <v>55</v>
      </c>
      <c r="E210" s="40" t="s">
        <v>5</v>
      </c>
    </row>
    <row r="211" spans="1:5" ht="127.5">
      <c r="A211" t="s">
        <v>56</v>
      </c>
      <c r="E211" s="39" t="s">
        <v>847</v>
      </c>
    </row>
    <row r="212" spans="1:16" ht="12.75">
      <c r="A212" t="s">
        <v>49</v>
      </c>
      <c s="34" t="s">
        <v>715</v>
      </c>
      <c s="34" t="s">
        <v>850</v>
      </c>
      <c s="35" t="s">
        <v>5</v>
      </c>
      <c s="6" t="s">
        <v>851</v>
      </c>
      <c s="36" t="s">
        <v>97</v>
      </c>
      <c s="37">
        <v>3</v>
      </c>
      <c s="36">
        <v>0</v>
      </c>
      <c s="36">
        <f>ROUND(G212*H212,6)</f>
      </c>
      <c r="L212" s="38">
        <v>0</v>
      </c>
      <c s="32">
        <f>ROUND(ROUND(L212,2)*ROUND(G212,3),2)</f>
      </c>
      <c s="36" t="s">
        <v>53</v>
      </c>
      <c>
        <f>(M212*21)/100</f>
      </c>
      <c t="s">
        <v>27</v>
      </c>
    </row>
    <row r="213" spans="1:5" ht="12.75">
      <c r="A213" s="35" t="s">
        <v>54</v>
      </c>
      <c r="E213" s="39" t="s">
        <v>5</v>
      </c>
    </row>
    <row r="214" spans="1:5" ht="12.75">
      <c r="A214" s="35" t="s">
        <v>55</v>
      </c>
      <c r="E214" s="40" t="s">
        <v>5</v>
      </c>
    </row>
    <row r="215" spans="1:5" ht="127.5">
      <c r="A215" t="s">
        <v>56</v>
      </c>
      <c r="E215" s="39" t="s">
        <v>847</v>
      </c>
    </row>
    <row r="216" spans="1:16" ht="12.75">
      <c r="A216" t="s">
        <v>49</v>
      </c>
      <c s="34" t="s">
        <v>716</v>
      </c>
      <c s="34" t="s">
        <v>852</v>
      </c>
      <c s="35" t="s">
        <v>5</v>
      </c>
      <c s="6" t="s">
        <v>853</v>
      </c>
      <c s="36" t="s">
        <v>97</v>
      </c>
      <c s="37">
        <v>3</v>
      </c>
      <c s="36">
        <v>0</v>
      </c>
      <c s="36">
        <f>ROUND(G216*H216,6)</f>
      </c>
      <c r="L216" s="38">
        <v>0</v>
      </c>
      <c s="32">
        <f>ROUND(ROUND(L216,2)*ROUND(G216,3),2)</f>
      </c>
      <c s="36" t="s">
        <v>53</v>
      </c>
      <c>
        <f>(M216*21)/100</f>
      </c>
      <c t="s">
        <v>27</v>
      </c>
    </row>
    <row r="217" spans="1:5" ht="12.75">
      <c r="A217" s="35" t="s">
        <v>54</v>
      </c>
      <c r="E217" s="39" t="s">
        <v>5</v>
      </c>
    </row>
    <row r="218" spans="1:5" ht="12.75">
      <c r="A218" s="35" t="s">
        <v>55</v>
      </c>
      <c r="E218" s="40" t="s">
        <v>5</v>
      </c>
    </row>
    <row r="219" spans="1:5" ht="127.5">
      <c r="A219" t="s">
        <v>56</v>
      </c>
      <c r="E219" s="39" t="s">
        <v>847</v>
      </c>
    </row>
    <row r="220" spans="1:16" ht="12.75">
      <c r="A220" t="s">
        <v>49</v>
      </c>
      <c s="34" t="s">
        <v>719</v>
      </c>
      <c s="34" t="s">
        <v>854</v>
      </c>
      <c s="35" t="s">
        <v>5</v>
      </c>
      <c s="6" t="s">
        <v>855</v>
      </c>
      <c s="36" t="s">
        <v>97</v>
      </c>
      <c s="37">
        <v>4</v>
      </c>
      <c s="36">
        <v>0</v>
      </c>
      <c s="36">
        <f>ROUND(G220*H220,6)</f>
      </c>
      <c r="L220" s="38">
        <v>0</v>
      </c>
      <c s="32">
        <f>ROUND(ROUND(L220,2)*ROUND(G220,3),2)</f>
      </c>
      <c s="36" t="s">
        <v>53</v>
      </c>
      <c>
        <f>(M220*21)/100</f>
      </c>
      <c t="s">
        <v>27</v>
      </c>
    </row>
    <row r="221" spans="1:5" ht="12.75">
      <c r="A221" s="35" t="s">
        <v>54</v>
      </c>
      <c r="E221" s="39" t="s">
        <v>5</v>
      </c>
    </row>
    <row r="222" spans="1:5" ht="12.75">
      <c r="A222" s="35" t="s">
        <v>55</v>
      </c>
      <c r="E222" s="40" t="s">
        <v>5</v>
      </c>
    </row>
    <row r="223" spans="1:5" ht="127.5">
      <c r="A223" t="s">
        <v>56</v>
      </c>
      <c r="E223" s="39" t="s">
        <v>847</v>
      </c>
    </row>
    <row r="224" spans="1:16" ht="12.75">
      <c r="A224" t="s">
        <v>49</v>
      </c>
      <c s="34" t="s">
        <v>723</v>
      </c>
      <c s="34" t="s">
        <v>451</v>
      </c>
      <c s="35" t="s">
        <v>5</v>
      </c>
      <c s="6" t="s">
        <v>452</v>
      </c>
      <c s="36" t="s">
        <v>97</v>
      </c>
      <c s="37">
        <v>14</v>
      </c>
      <c s="36">
        <v>0</v>
      </c>
      <c s="36">
        <f>ROUND(G224*H224,6)</f>
      </c>
      <c r="L224" s="38">
        <v>0</v>
      </c>
      <c s="32">
        <f>ROUND(ROUND(L224,2)*ROUND(G224,3),2)</f>
      </c>
      <c s="36" t="s">
        <v>53</v>
      </c>
      <c>
        <f>(M224*21)/100</f>
      </c>
      <c t="s">
        <v>27</v>
      </c>
    </row>
    <row r="225" spans="1:5" ht="12.75">
      <c r="A225" s="35" t="s">
        <v>54</v>
      </c>
      <c r="E225" s="39" t="s">
        <v>5</v>
      </c>
    </row>
    <row r="226" spans="1:5" ht="12.75">
      <c r="A226" s="35" t="s">
        <v>55</v>
      </c>
      <c r="E226" s="40" t="s">
        <v>856</v>
      </c>
    </row>
    <row r="227" spans="1:5" ht="165.75">
      <c r="A227" t="s">
        <v>56</v>
      </c>
      <c r="E227" s="39" t="s">
        <v>857</v>
      </c>
    </row>
    <row r="228" spans="1:16" ht="12.75">
      <c r="A228" t="s">
        <v>49</v>
      </c>
      <c s="34" t="s">
        <v>726</v>
      </c>
      <c s="34" t="s">
        <v>454</v>
      </c>
      <c s="35" t="s">
        <v>5</v>
      </c>
      <c s="6" t="s">
        <v>455</v>
      </c>
      <c s="36" t="s">
        <v>97</v>
      </c>
      <c s="37">
        <v>14</v>
      </c>
      <c s="36">
        <v>0</v>
      </c>
      <c s="36">
        <f>ROUND(G228*H228,6)</f>
      </c>
      <c r="L228" s="38">
        <v>0</v>
      </c>
      <c s="32">
        <f>ROUND(ROUND(L228,2)*ROUND(G228,3),2)</f>
      </c>
      <c s="36" t="s">
        <v>53</v>
      </c>
      <c>
        <f>(M228*21)/100</f>
      </c>
      <c t="s">
        <v>27</v>
      </c>
    </row>
    <row r="229" spans="1:5" ht="12.75">
      <c r="A229" s="35" t="s">
        <v>54</v>
      </c>
      <c r="E229" s="39" t="s">
        <v>5</v>
      </c>
    </row>
    <row r="230" spans="1:5" ht="12.75">
      <c r="A230" s="35" t="s">
        <v>55</v>
      </c>
      <c r="E230" s="40" t="s">
        <v>856</v>
      </c>
    </row>
    <row r="231" spans="1:5" ht="127.5">
      <c r="A231" t="s">
        <v>56</v>
      </c>
      <c r="E231" s="39" t="s">
        <v>821</v>
      </c>
    </row>
    <row r="232" spans="1:16" ht="12.75">
      <c r="A232" t="s">
        <v>49</v>
      </c>
      <c s="34" t="s">
        <v>730</v>
      </c>
      <c s="34" t="s">
        <v>858</v>
      </c>
      <c s="35" t="s">
        <v>5</v>
      </c>
      <c s="6" t="s">
        <v>859</v>
      </c>
      <c s="36" t="s">
        <v>97</v>
      </c>
      <c s="37">
        <v>13</v>
      </c>
      <c s="36">
        <v>0</v>
      </c>
      <c s="36">
        <f>ROUND(G232*H232,6)</f>
      </c>
      <c r="L232" s="38">
        <v>0</v>
      </c>
      <c s="32">
        <f>ROUND(ROUND(L232,2)*ROUND(G232,3),2)</f>
      </c>
      <c s="36" t="s">
        <v>53</v>
      </c>
      <c>
        <f>(M232*21)/100</f>
      </c>
      <c t="s">
        <v>27</v>
      </c>
    </row>
    <row r="233" spans="1:5" ht="12.75">
      <c r="A233" s="35" t="s">
        <v>54</v>
      </c>
      <c r="E233" s="39" t="s">
        <v>5</v>
      </c>
    </row>
    <row r="234" spans="1:5" ht="12.75">
      <c r="A234" s="35" t="s">
        <v>55</v>
      </c>
      <c r="E234" s="40" t="s">
        <v>5</v>
      </c>
    </row>
    <row r="235" spans="1:5" ht="165.75">
      <c r="A235" t="s">
        <v>56</v>
      </c>
      <c r="E235" s="39" t="s">
        <v>857</v>
      </c>
    </row>
    <row r="236" spans="1:16" ht="12.75">
      <c r="A236" t="s">
        <v>49</v>
      </c>
      <c s="34" t="s">
        <v>860</v>
      </c>
      <c s="34" t="s">
        <v>861</v>
      </c>
      <c s="35" t="s">
        <v>5</v>
      </c>
      <c s="6" t="s">
        <v>862</v>
      </c>
      <c s="36" t="s">
        <v>97</v>
      </c>
      <c s="37">
        <v>13</v>
      </c>
      <c s="36">
        <v>0</v>
      </c>
      <c s="36">
        <f>ROUND(G236*H236,6)</f>
      </c>
      <c r="L236" s="38">
        <v>0</v>
      </c>
      <c s="32">
        <f>ROUND(ROUND(L236,2)*ROUND(G236,3),2)</f>
      </c>
      <c s="36" t="s">
        <v>53</v>
      </c>
      <c>
        <f>(M236*21)/100</f>
      </c>
      <c t="s">
        <v>27</v>
      </c>
    </row>
    <row r="237" spans="1:5" ht="12.75">
      <c r="A237" s="35" t="s">
        <v>54</v>
      </c>
      <c r="E237" s="39" t="s">
        <v>5</v>
      </c>
    </row>
    <row r="238" spans="1:5" ht="12.75">
      <c r="A238" s="35" t="s">
        <v>55</v>
      </c>
      <c r="E238" s="40" t="s">
        <v>5</v>
      </c>
    </row>
    <row r="239" spans="1:5" ht="127.5">
      <c r="A239" t="s">
        <v>56</v>
      </c>
      <c r="E239" s="39" t="s">
        <v>821</v>
      </c>
    </row>
    <row r="240" spans="1:16" ht="12.75">
      <c r="A240" t="s">
        <v>49</v>
      </c>
      <c s="34" t="s">
        <v>863</v>
      </c>
      <c s="34" t="s">
        <v>864</v>
      </c>
      <c s="35" t="s">
        <v>5</v>
      </c>
      <c s="6" t="s">
        <v>865</v>
      </c>
      <c s="36" t="s">
        <v>97</v>
      </c>
      <c s="37">
        <v>4</v>
      </c>
      <c s="36">
        <v>0</v>
      </c>
      <c s="36">
        <f>ROUND(G240*H240,6)</f>
      </c>
      <c r="L240" s="38">
        <v>0</v>
      </c>
      <c s="32">
        <f>ROUND(ROUND(L240,2)*ROUND(G240,3),2)</f>
      </c>
      <c s="36" t="s">
        <v>53</v>
      </c>
      <c>
        <f>(M240*21)/100</f>
      </c>
      <c t="s">
        <v>27</v>
      </c>
    </row>
    <row r="241" spans="1:5" ht="12.75">
      <c r="A241" s="35" t="s">
        <v>54</v>
      </c>
      <c r="E241" s="39" t="s">
        <v>5</v>
      </c>
    </row>
    <row r="242" spans="1:5" ht="12.75">
      <c r="A242" s="35" t="s">
        <v>55</v>
      </c>
      <c r="E242" s="40" t="s">
        <v>5</v>
      </c>
    </row>
    <row r="243" spans="1:5" ht="127.5">
      <c r="A243" t="s">
        <v>56</v>
      </c>
      <c r="E243" s="39" t="s">
        <v>866</v>
      </c>
    </row>
    <row r="244" spans="1:16" ht="12.75">
      <c r="A244" t="s">
        <v>49</v>
      </c>
      <c s="34" t="s">
        <v>867</v>
      </c>
      <c s="34" t="s">
        <v>868</v>
      </c>
      <c s="35" t="s">
        <v>5</v>
      </c>
      <c s="6" t="s">
        <v>869</v>
      </c>
      <c s="36" t="s">
        <v>97</v>
      </c>
      <c s="37">
        <v>240</v>
      </c>
      <c s="36">
        <v>0</v>
      </c>
      <c s="36">
        <f>ROUND(G244*H244,6)</f>
      </c>
      <c r="L244" s="38">
        <v>0</v>
      </c>
      <c s="32">
        <f>ROUND(ROUND(L244,2)*ROUND(G244,3),2)</f>
      </c>
      <c s="36" t="s">
        <v>53</v>
      </c>
      <c>
        <f>(M244*21)/100</f>
      </c>
      <c t="s">
        <v>27</v>
      </c>
    </row>
    <row r="245" spans="1:5" ht="12.75">
      <c r="A245" s="35" t="s">
        <v>54</v>
      </c>
      <c r="E245" s="39" t="s">
        <v>5</v>
      </c>
    </row>
    <row r="246" spans="1:5" ht="12.75">
      <c r="A246" s="35" t="s">
        <v>55</v>
      </c>
      <c r="E246" s="40" t="s">
        <v>870</v>
      </c>
    </row>
    <row r="247" spans="1:5" ht="127.5">
      <c r="A247" t="s">
        <v>56</v>
      </c>
      <c r="E247" s="39" t="s">
        <v>871</v>
      </c>
    </row>
    <row r="248" spans="1:16" ht="25.5">
      <c r="A248" t="s">
        <v>49</v>
      </c>
      <c s="34" t="s">
        <v>872</v>
      </c>
      <c s="34" t="s">
        <v>873</v>
      </c>
      <c s="35" t="s">
        <v>5</v>
      </c>
      <c s="6" t="s">
        <v>874</v>
      </c>
      <c s="36" t="s">
        <v>97</v>
      </c>
      <c s="37">
        <v>60</v>
      </c>
      <c s="36">
        <v>0</v>
      </c>
      <c s="36">
        <f>ROUND(G248*H248,6)</f>
      </c>
      <c r="L248" s="38">
        <v>0</v>
      </c>
      <c s="32">
        <f>ROUND(ROUND(L248,2)*ROUND(G248,3),2)</f>
      </c>
      <c s="36" t="s">
        <v>53</v>
      </c>
      <c>
        <f>(M248*21)/100</f>
      </c>
      <c t="s">
        <v>27</v>
      </c>
    </row>
    <row r="249" spans="1:5" ht="12.75">
      <c r="A249" s="35" t="s">
        <v>54</v>
      </c>
      <c r="E249" s="39" t="s">
        <v>5</v>
      </c>
    </row>
    <row r="250" spans="1:5" ht="12.75">
      <c r="A250" s="35" t="s">
        <v>55</v>
      </c>
      <c r="E250" s="40" t="s">
        <v>875</v>
      </c>
    </row>
    <row r="251" spans="1:5" ht="127.5">
      <c r="A251" t="s">
        <v>56</v>
      </c>
      <c r="E251" s="39" t="s">
        <v>876</v>
      </c>
    </row>
    <row r="252" spans="1:16" ht="25.5">
      <c r="A252" t="s">
        <v>49</v>
      </c>
      <c s="34" t="s">
        <v>877</v>
      </c>
      <c s="34" t="s">
        <v>878</v>
      </c>
      <c s="35" t="s">
        <v>5</v>
      </c>
      <c s="6" t="s">
        <v>879</v>
      </c>
      <c s="36" t="s">
        <v>633</v>
      </c>
      <c s="37">
        <v>60</v>
      </c>
      <c s="36">
        <v>0</v>
      </c>
      <c s="36">
        <f>ROUND(G252*H252,6)</f>
      </c>
      <c r="L252" s="38">
        <v>0</v>
      </c>
      <c s="32">
        <f>ROUND(ROUND(L252,2)*ROUND(G252,3),2)</f>
      </c>
      <c s="36" t="s">
        <v>53</v>
      </c>
      <c>
        <f>(M252*21)/100</f>
      </c>
      <c t="s">
        <v>27</v>
      </c>
    </row>
    <row r="253" spans="1:5" ht="12.75">
      <c r="A253" s="35" t="s">
        <v>54</v>
      </c>
      <c r="E253" s="39" t="s">
        <v>5</v>
      </c>
    </row>
    <row r="254" spans="1:5" ht="12.75">
      <c r="A254" s="35" t="s">
        <v>55</v>
      </c>
      <c r="E254" s="40" t="s">
        <v>875</v>
      </c>
    </row>
    <row r="255" spans="1:5" ht="127.5">
      <c r="A255" t="s">
        <v>56</v>
      </c>
      <c r="E255" s="39" t="s">
        <v>813</v>
      </c>
    </row>
    <row r="256" spans="1:16" ht="12.75">
      <c r="A256" t="s">
        <v>49</v>
      </c>
      <c s="34" t="s">
        <v>880</v>
      </c>
      <c s="34" t="s">
        <v>881</v>
      </c>
      <c s="35" t="s">
        <v>5</v>
      </c>
      <c s="6" t="s">
        <v>882</v>
      </c>
      <c s="36" t="s">
        <v>75</v>
      </c>
      <c s="37">
        <v>6</v>
      </c>
      <c s="36">
        <v>0</v>
      </c>
      <c s="36">
        <f>ROUND(G256*H256,6)</f>
      </c>
      <c r="L256" s="38">
        <v>0</v>
      </c>
      <c s="32">
        <f>ROUND(ROUND(L256,2)*ROUND(G256,3),2)</f>
      </c>
      <c s="36" t="s">
        <v>53</v>
      </c>
      <c>
        <f>(M256*21)/100</f>
      </c>
      <c t="s">
        <v>27</v>
      </c>
    </row>
    <row r="257" spans="1:5" ht="12.75">
      <c r="A257" s="35" t="s">
        <v>54</v>
      </c>
      <c r="E257" s="39" t="s">
        <v>5</v>
      </c>
    </row>
    <row r="258" spans="1:5" ht="12.75">
      <c r="A258" s="35" t="s">
        <v>55</v>
      </c>
      <c r="E258" s="40" t="s">
        <v>883</v>
      </c>
    </row>
    <row r="259" spans="1:5" ht="140.25">
      <c r="A259" t="s">
        <v>56</v>
      </c>
      <c r="E259" s="39" t="s">
        <v>884</v>
      </c>
    </row>
    <row r="260" spans="1:16" ht="12.75">
      <c r="A260" t="s">
        <v>49</v>
      </c>
      <c s="34" t="s">
        <v>885</v>
      </c>
      <c s="34" t="s">
        <v>886</v>
      </c>
      <c s="35" t="s">
        <v>5</v>
      </c>
      <c s="6" t="s">
        <v>887</v>
      </c>
      <c s="36" t="s">
        <v>70</v>
      </c>
      <c s="37">
        <v>50</v>
      </c>
      <c s="36">
        <v>0</v>
      </c>
      <c s="36">
        <f>ROUND(G260*H260,6)</f>
      </c>
      <c r="L260" s="38">
        <v>0</v>
      </c>
      <c s="32">
        <f>ROUND(ROUND(L260,2)*ROUND(G260,3),2)</f>
      </c>
      <c s="36" t="s">
        <v>53</v>
      </c>
      <c>
        <f>(M260*21)/100</f>
      </c>
      <c t="s">
        <v>27</v>
      </c>
    </row>
    <row r="261" spans="1:5" ht="12.75">
      <c r="A261" s="35" t="s">
        <v>54</v>
      </c>
      <c r="E261" s="39" t="s">
        <v>5</v>
      </c>
    </row>
    <row r="262" spans="1:5" ht="12.75">
      <c r="A262" s="35" t="s">
        <v>55</v>
      </c>
      <c r="E262" s="40" t="s">
        <v>5</v>
      </c>
    </row>
    <row r="263" spans="1:5" ht="102">
      <c r="A263" t="s">
        <v>56</v>
      </c>
      <c r="E263" s="39" t="s">
        <v>888</v>
      </c>
    </row>
    <row r="264" spans="1:16" ht="12.75">
      <c r="A264" t="s">
        <v>49</v>
      </c>
      <c s="34" t="s">
        <v>889</v>
      </c>
      <c s="34" t="s">
        <v>890</v>
      </c>
      <c s="35" t="s">
        <v>5</v>
      </c>
      <c s="6" t="s">
        <v>891</v>
      </c>
      <c s="36" t="s">
        <v>97</v>
      </c>
      <c s="37">
        <v>16</v>
      </c>
      <c s="36">
        <v>0</v>
      </c>
      <c s="36">
        <f>ROUND(G264*H264,6)</f>
      </c>
      <c r="L264" s="38">
        <v>0</v>
      </c>
      <c s="32">
        <f>ROUND(ROUND(L264,2)*ROUND(G264,3),2)</f>
      </c>
      <c s="36" t="s">
        <v>196</v>
      </c>
      <c>
        <f>(M264*21)/100</f>
      </c>
      <c t="s">
        <v>27</v>
      </c>
    </row>
    <row r="265" spans="1:5" ht="12.75">
      <c r="A265" s="35" t="s">
        <v>54</v>
      </c>
      <c r="E265" s="39" t="s">
        <v>5</v>
      </c>
    </row>
    <row r="266" spans="1:5" ht="12.75">
      <c r="A266" s="35" t="s">
        <v>55</v>
      </c>
      <c r="E266" s="40" t="s">
        <v>892</v>
      </c>
    </row>
    <row r="267" spans="1:5" ht="114.75">
      <c r="A267" t="s">
        <v>56</v>
      </c>
      <c r="E267" s="39" t="s">
        <v>893</v>
      </c>
    </row>
    <row r="268" spans="1:16" ht="12.75">
      <c r="A268" t="s">
        <v>49</v>
      </c>
      <c s="34" t="s">
        <v>894</v>
      </c>
      <c s="34" t="s">
        <v>895</v>
      </c>
      <c s="35" t="s">
        <v>5</v>
      </c>
      <c s="6" t="s">
        <v>896</v>
      </c>
      <c s="36" t="s">
        <v>97</v>
      </c>
      <c s="37">
        <v>16</v>
      </c>
      <c s="36">
        <v>0</v>
      </c>
      <c s="36">
        <f>ROUND(G268*H268,6)</f>
      </c>
      <c r="L268" s="38">
        <v>0</v>
      </c>
      <c s="32">
        <f>ROUND(ROUND(L268,2)*ROUND(G268,3),2)</f>
      </c>
      <c s="36" t="s">
        <v>196</v>
      </c>
      <c>
        <f>(M268*21)/100</f>
      </c>
      <c t="s">
        <v>27</v>
      </c>
    </row>
    <row r="269" spans="1:5" ht="12.75">
      <c r="A269" s="35" t="s">
        <v>54</v>
      </c>
      <c r="E269" s="39" t="s">
        <v>5</v>
      </c>
    </row>
    <row r="270" spans="1:5" ht="12.75">
      <c r="A270" s="35" t="s">
        <v>55</v>
      </c>
      <c r="E270" s="40" t="s">
        <v>892</v>
      </c>
    </row>
    <row r="271" spans="1:5" ht="140.25">
      <c r="A271" t="s">
        <v>56</v>
      </c>
      <c r="E271" s="39" t="s">
        <v>897</v>
      </c>
    </row>
    <row r="272" spans="1:16" ht="12.75">
      <c r="A272" t="s">
        <v>49</v>
      </c>
      <c s="34" t="s">
        <v>898</v>
      </c>
      <c s="34" t="s">
        <v>899</v>
      </c>
      <c s="35" t="s">
        <v>5</v>
      </c>
      <c s="6" t="s">
        <v>900</v>
      </c>
      <c s="36" t="s">
        <v>97</v>
      </c>
      <c s="37">
        <v>2</v>
      </c>
      <c s="36">
        <v>0</v>
      </c>
      <c s="36">
        <f>ROUND(G272*H272,6)</f>
      </c>
      <c r="L272" s="38">
        <v>0</v>
      </c>
      <c s="32">
        <f>ROUND(ROUND(L272,2)*ROUND(G272,3),2)</f>
      </c>
      <c s="36" t="s">
        <v>53</v>
      </c>
      <c>
        <f>(M272*21)/100</f>
      </c>
      <c t="s">
        <v>27</v>
      </c>
    </row>
    <row r="273" spans="1:5" ht="12.75">
      <c r="A273" s="35" t="s">
        <v>54</v>
      </c>
      <c r="E273" s="39" t="s">
        <v>5</v>
      </c>
    </row>
    <row r="274" spans="1:5" ht="12.75">
      <c r="A274" s="35" t="s">
        <v>55</v>
      </c>
      <c r="E274" s="40" t="s">
        <v>5</v>
      </c>
    </row>
    <row r="275" spans="1:5" ht="178.5">
      <c r="A275" t="s">
        <v>56</v>
      </c>
      <c r="E275" s="39" t="s">
        <v>901</v>
      </c>
    </row>
    <row r="276" spans="1:16" ht="12.75">
      <c r="A276" t="s">
        <v>49</v>
      </c>
      <c s="34" t="s">
        <v>902</v>
      </c>
      <c s="34" t="s">
        <v>903</v>
      </c>
      <c s="35" t="s">
        <v>5</v>
      </c>
      <c s="6" t="s">
        <v>904</v>
      </c>
      <c s="36" t="s">
        <v>97</v>
      </c>
      <c s="37">
        <v>2</v>
      </c>
      <c s="36">
        <v>0</v>
      </c>
      <c s="36">
        <f>ROUND(G276*H276,6)</f>
      </c>
      <c r="L276" s="38">
        <v>0</v>
      </c>
      <c s="32">
        <f>ROUND(ROUND(L276,2)*ROUND(G276,3),2)</f>
      </c>
      <c s="36" t="s">
        <v>53</v>
      </c>
      <c>
        <f>(M276*21)/100</f>
      </c>
      <c t="s">
        <v>27</v>
      </c>
    </row>
    <row r="277" spans="1:5" ht="12.75">
      <c r="A277" s="35" t="s">
        <v>54</v>
      </c>
      <c r="E277" s="39" t="s">
        <v>5</v>
      </c>
    </row>
    <row r="278" spans="1:5" ht="12.75">
      <c r="A278" s="35" t="s">
        <v>55</v>
      </c>
      <c r="E278" s="40" t="s">
        <v>5</v>
      </c>
    </row>
    <row r="279" spans="1:5" ht="127.5">
      <c r="A279" t="s">
        <v>56</v>
      </c>
      <c r="E279" s="39" t="s">
        <v>821</v>
      </c>
    </row>
    <row r="280" spans="1:16" ht="12.75">
      <c r="A280" t="s">
        <v>49</v>
      </c>
      <c s="34" t="s">
        <v>905</v>
      </c>
      <c s="34" t="s">
        <v>906</v>
      </c>
      <c s="35" t="s">
        <v>5</v>
      </c>
      <c s="6" t="s">
        <v>907</v>
      </c>
      <c s="36" t="s">
        <v>70</v>
      </c>
      <c s="37">
        <v>750</v>
      </c>
      <c s="36">
        <v>0</v>
      </c>
      <c s="36">
        <f>ROUND(G280*H280,6)</f>
      </c>
      <c r="L280" s="38">
        <v>0</v>
      </c>
      <c s="32">
        <f>ROUND(ROUND(L280,2)*ROUND(G280,3),2)</f>
      </c>
      <c s="36" t="s">
        <v>196</v>
      </c>
      <c>
        <f>(M280*21)/100</f>
      </c>
      <c t="s">
        <v>27</v>
      </c>
    </row>
    <row r="281" spans="1:5" ht="12.75">
      <c r="A281" s="35" t="s">
        <v>54</v>
      </c>
      <c r="E281" s="39" t="s">
        <v>5</v>
      </c>
    </row>
    <row r="282" spans="1:5" ht="12.75">
      <c r="A282" s="35" t="s">
        <v>55</v>
      </c>
      <c r="E282" s="40" t="s">
        <v>5</v>
      </c>
    </row>
    <row r="283" spans="1:5" ht="114.75">
      <c r="A283" t="s">
        <v>56</v>
      </c>
      <c r="E283" s="39" t="s">
        <v>908</v>
      </c>
    </row>
    <row r="284" spans="1:16" ht="12.75">
      <c r="A284" t="s">
        <v>49</v>
      </c>
      <c s="34" t="s">
        <v>909</v>
      </c>
      <c s="34" t="s">
        <v>910</v>
      </c>
      <c s="35" t="s">
        <v>5</v>
      </c>
      <c s="6" t="s">
        <v>911</v>
      </c>
      <c s="36" t="s">
        <v>165</v>
      </c>
      <c s="37">
        <v>40</v>
      </c>
      <c s="36">
        <v>0</v>
      </c>
      <c s="36">
        <f>ROUND(G284*H284,6)</f>
      </c>
      <c r="L284" s="38">
        <v>0</v>
      </c>
      <c s="32">
        <f>ROUND(ROUND(L284,2)*ROUND(G284,3),2)</f>
      </c>
      <c s="36" t="s">
        <v>196</v>
      </c>
      <c>
        <f>(M284*21)/100</f>
      </c>
      <c t="s">
        <v>27</v>
      </c>
    </row>
    <row r="285" spans="1:5" ht="12.75">
      <c r="A285" s="35" t="s">
        <v>54</v>
      </c>
      <c r="E285" s="39" t="s">
        <v>5</v>
      </c>
    </row>
    <row r="286" spans="1:5" ht="12.75">
      <c r="A286" s="35" t="s">
        <v>55</v>
      </c>
      <c r="E286" s="40" t="s">
        <v>5</v>
      </c>
    </row>
    <row r="287" spans="1:5" ht="102">
      <c r="A287" t="s">
        <v>56</v>
      </c>
      <c r="E287" s="39" t="s">
        <v>912</v>
      </c>
    </row>
    <row r="288" spans="1:16" ht="12.75">
      <c r="A288" t="s">
        <v>49</v>
      </c>
      <c s="34" t="s">
        <v>913</v>
      </c>
      <c s="34" t="s">
        <v>914</v>
      </c>
      <c s="35" t="s">
        <v>5</v>
      </c>
      <c s="6" t="s">
        <v>915</v>
      </c>
      <c s="36" t="s">
        <v>97</v>
      </c>
      <c s="37">
        <v>1</v>
      </c>
      <c s="36">
        <v>0</v>
      </c>
      <c s="36">
        <f>ROUND(G288*H288,6)</f>
      </c>
      <c r="L288" s="38">
        <v>0</v>
      </c>
      <c s="32">
        <f>ROUND(ROUND(L288,2)*ROUND(G288,3),2)</f>
      </c>
      <c s="36" t="s">
        <v>196</v>
      </c>
      <c>
        <f>(M288*21)/100</f>
      </c>
      <c t="s">
        <v>27</v>
      </c>
    </row>
    <row r="289" spans="1:5" ht="12.75">
      <c r="A289" s="35" t="s">
        <v>54</v>
      </c>
      <c r="E289" s="39" t="s">
        <v>5</v>
      </c>
    </row>
    <row r="290" spans="1:5" ht="12.75">
      <c r="A290" s="35" t="s">
        <v>55</v>
      </c>
      <c r="E290" s="40" t="s">
        <v>5</v>
      </c>
    </row>
    <row r="291" spans="1:5" ht="178.5">
      <c r="A291" t="s">
        <v>56</v>
      </c>
      <c r="E291" s="39" t="s">
        <v>916</v>
      </c>
    </row>
    <row r="292" spans="1:16" ht="12.75">
      <c r="A292" t="s">
        <v>49</v>
      </c>
      <c s="34" t="s">
        <v>917</v>
      </c>
      <c s="34" t="s">
        <v>918</v>
      </c>
      <c s="35" t="s">
        <v>5</v>
      </c>
      <c s="6" t="s">
        <v>919</v>
      </c>
      <c s="36" t="s">
        <v>97</v>
      </c>
      <c s="37">
        <v>1</v>
      </c>
      <c s="36">
        <v>0</v>
      </c>
      <c s="36">
        <f>ROUND(G292*H292,6)</f>
      </c>
      <c r="L292" s="38">
        <v>0</v>
      </c>
      <c s="32">
        <f>ROUND(ROUND(L292,2)*ROUND(G292,3),2)</f>
      </c>
      <c s="36" t="s">
        <v>196</v>
      </c>
      <c>
        <f>(M292*21)/100</f>
      </c>
      <c t="s">
        <v>27</v>
      </c>
    </row>
    <row r="293" spans="1:5" ht="12.75">
      <c r="A293" s="35" t="s">
        <v>54</v>
      </c>
      <c r="E293" s="39" t="s">
        <v>5</v>
      </c>
    </row>
    <row r="294" spans="1:5" ht="12.75">
      <c r="A294" s="35" t="s">
        <v>55</v>
      </c>
      <c r="E294" s="40" t="s">
        <v>5</v>
      </c>
    </row>
    <row r="295" spans="1:5" ht="127.5">
      <c r="A295" t="s">
        <v>56</v>
      </c>
      <c r="E295" s="39" t="s">
        <v>920</v>
      </c>
    </row>
    <row r="296" spans="1:16" ht="12.75">
      <c r="A296" t="s">
        <v>49</v>
      </c>
      <c s="34" t="s">
        <v>921</v>
      </c>
      <c s="34" t="s">
        <v>922</v>
      </c>
      <c s="35" t="s">
        <v>5</v>
      </c>
      <c s="6" t="s">
        <v>923</v>
      </c>
      <c s="36" t="s">
        <v>924</v>
      </c>
      <c s="37">
        <v>1</v>
      </c>
      <c s="36">
        <v>0</v>
      </c>
      <c s="36">
        <f>ROUND(G296*H296,6)</f>
      </c>
      <c r="L296" s="38">
        <v>0</v>
      </c>
      <c s="32">
        <f>ROUND(ROUND(L296,2)*ROUND(G296,3),2)</f>
      </c>
      <c s="36" t="s">
        <v>196</v>
      </c>
      <c>
        <f>(M296*21)/100</f>
      </c>
      <c t="s">
        <v>27</v>
      </c>
    </row>
    <row r="297" spans="1:5" ht="12.75">
      <c r="A297" s="35" t="s">
        <v>54</v>
      </c>
      <c r="E297" s="39" t="s">
        <v>5</v>
      </c>
    </row>
    <row r="298" spans="1:5" ht="12.75">
      <c r="A298" s="35" t="s">
        <v>55</v>
      </c>
      <c r="E298" s="40" t="s">
        <v>5</v>
      </c>
    </row>
    <row r="299" spans="1:5" ht="153">
      <c r="A299" t="s">
        <v>56</v>
      </c>
      <c r="E299" s="39" t="s">
        <v>925</v>
      </c>
    </row>
    <row r="300" spans="1:16" ht="12.75">
      <c r="A300" t="s">
        <v>49</v>
      </c>
      <c s="34" t="s">
        <v>926</v>
      </c>
      <c s="34" t="s">
        <v>927</v>
      </c>
      <c s="35" t="s">
        <v>5</v>
      </c>
      <c s="6" t="s">
        <v>928</v>
      </c>
      <c s="36" t="s">
        <v>226</v>
      </c>
      <c s="37">
        <v>1</v>
      </c>
      <c s="36">
        <v>0</v>
      </c>
      <c s="36">
        <f>ROUND(G300*H300,6)</f>
      </c>
      <c r="L300" s="38">
        <v>0</v>
      </c>
      <c s="32">
        <f>ROUND(ROUND(L300,2)*ROUND(G300,3),2)</f>
      </c>
      <c s="36" t="s">
        <v>196</v>
      </c>
      <c>
        <f>(M300*21)/100</f>
      </c>
      <c t="s">
        <v>27</v>
      </c>
    </row>
    <row r="301" spans="1:5" ht="12.75">
      <c r="A301" s="35" t="s">
        <v>54</v>
      </c>
      <c r="E301" s="39" t="s">
        <v>5</v>
      </c>
    </row>
    <row r="302" spans="1:5" ht="12.75">
      <c r="A302" s="35" t="s">
        <v>55</v>
      </c>
      <c r="E302" s="40" t="s">
        <v>5</v>
      </c>
    </row>
    <row r="303" spans="1:5" ht="127.5">
      <c r="A303" t="s">
        <v>56</v>
      </c>
      <c r="E303" s="39" t="s">
        <v>847</v>
      </c>
    </row>
    <row r="304" spans="1:16" ht="12.75">
      <c r="A304" t="s">
        <v>49</v>
      </c>
      <c s="34" t="s">
        <v>929</v>
      </c>
      <c s="34" t="s">
        <v>930</v>
      </c>
      <c s="35" t="s">
        <v>5</v>
      </c>
      <c s="6" t="s">
        <v>931</v>
      </c>
      <c s="36" t="s">
        <v>70</v>
      </c>
      <c s="37">
        <v>2500</v>
      </c>
      <c s="36">
        <v>0</v>
      </c>
      <c s="36">
        <f>ROUND(G304*H304,6)</f>
      </c>
      <c r="L304" s="38">
        <v>0</v>
      </c>
      <c s="32">
        <f>ROUND(ROUND(L304,2)*ROUND(G304,3),2)</f>
      </c>
      <c s="36" t="s">
        <v>196</v>
      </c>
      <c>
        <f>(M304*21)/100</f>
      </c>
      <c t="s">
        <v>27</v>
      </c>
    </row>
    <row r="305" spans="1:5" ht="12.75">
      <c r="A305" s="35" t="s">
        <v>54</v>
      </c>
      <c r="E305" s="39" t="s">
        <v>5</v>
      </c>
    </row>
    <row r="306" spans="1:5" ht="12.75">
      <c r="A306" s="35" t="s">
        <v>55</v>
      </c>
      <c r="E306" s="40" t="s">
        <v>5</v>
      </c>
    </row>
    <row r="307" spans="1:5" ht="114.75">
      <c r="A307" t="s">
        <v>56</v>
      </c>
      <c r="E307" s="39" t="s">
        <v>932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734</v>
      </c>
      <c s="41">
        <f>Rekapitulace!C24</f>
      </c>
      <c s="20" t="s">
        <v>0</v>
      </c>
      <c t="s">
        <v>23</v>
      </c>
      <c t="s">
        <v>27</v>
      </c>
    </row>
    <row r="4" spans="1:16" ht="32" customHeight="1">
      <c r="A4" s="24" t="s">
        <v>20</v>
      </c>
      <c s="25" t="s">
        <v>28</v>
      </c>
      <c s="27" t="s">
        <v>734</v>
      </c>
      <c r="E4" s="26" t="s">
        <v>735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COUNTIFS(L8:L171,"=0",A8:A171,"P")+COUNTIFS(L8:L171,"",A8:A171,"P")+SUM(Q8:Q171)</f>
      </c>
    </row>
    <row r="8" spans="1:13" ht="12.75">
      <c r="A8" t="s">
        <v>44</v>
      </c>
      <c r="C8" s="28" t="s">
        <v>935</v>
      </c>
      <c r="E8" s="30" t="s">
        <v>934</v>
      </c>
      <c r="J8" s="29">
        <f>0+J9+J18</f>
      </c>
      <c s="29">
        <f>0+K9+K18</f>
      </c>
      <c s="29">
        <f>0+L9+L18</f>
      </c>
      <c s="29">
        <f>0+M9+M18</f>
      </c>
    </row>
    <row r="9" spans="1:13" ht="12.75">
      <c r="A9" t="s">
        <v>46</v>
      </c>
      <c r="C9" s="31" t="s">
        <v>47</v>
      </c>
      <c r="E9" s="33" t="s">
        <v>48</v>
      </c>
      <c r="J9" s="32">
        <f>0</f>
      </c>
      <c s="32">
        <f>0</f>
      </c>
      <c s="32">
        <f>0+L10+L14</f>
      </c>
      <c s="32">
        <f>0+M10+M14</f>
      </c>
    </row>
    <row r="10" spans="1:16" ht="12.75">
      <c r="A10" t="s">
        <v>49</v>
      </c>
      <c s="34" t="s">
        <v>47</v>
      </c>
      <c s="34" t="s">
        <v>936</v>
      </c>
      <c s="35" t="s">
        <v>5</v>
      </c>
      <c s="6" t="s">
        <v>937</v>
      </c>
      <c s="36" t="s">
        <v>52</v>
      </c>
      <c s="37">
        <v>20</v>
      </c>
      <c s="36">
        <v>0</v>
      </c>
      <c s="36">
        <f>ROUND(G10*H10,6)</f>
      </c>
      <c r="L10" s="38">
        <v>0</v>
      </c>
      <c s="32">
        <f>ROUND(ROUND(L10,2)*ROUND(G10,3),2)</f>
      </c>
      <c s="36" t="s">
        <v>53</v>
      </c>
      <c>
        <f>(M10*21)/100</f>
      </c>
      <c t="s">
        <v>27</v>
      </c>
    </row>
    <row r="11" spans="1:5" ht="12.75">
      <c r="A11" s="35" t="s">
        <v>54</v>
      </c>
      <c r="E11" s="39" t="s">
        <v>5</v>
      </c>
    </row>
    <row r="12" spans="1:5" ht="76.5">
      <c r="A12" s="35" t="s">
        <v>55</v>
      </c>
      <c r="E12" s="40" t="s">
        <v>938</v>
      </c>
    </row>
    <row r="13" spans="1:5" ht="318.75">
      <c r="A13" t="s">
        <v>56</v>
      </c>
      <c r="E13" s="39" t="s">
        <v>57</v>
      </c>
    </row>
    <row r="14" spans="1:16" ht="12.75">
      <c r="A14" t="s">
        <v>49</v>
      </c>
      <c s="34" t="s">
        <v>27</v>
      </c>
      <c s="34" t="s">
        <v>58</v>
      </c>
      <c s="35" t="s">
        <v>5</v>
      </c>
      <c s="6" t="s">
        <v>59</v>
      </c>
      <c s="36" t="s">
        <v>52</v>
      </c>
      <c s="37">
        <v>20</v>
      </c>
      <c s="36">
        <v>0</v>
      </c>
      <c s="36">
        <f>ROUND(G14*H14,6)</f>
      </c>
      <c r="L14" s="38">
        <v>0</v>
      </c>
      <c s="32">
        <f>ROUND(ROUND(L14,2)*ROUND(G14,3),2)</f>
      </c>
      <c s="36" t="s">
        <v>53</v>
      </c>
      <c>
        <f>(M14*21)/100</f>
      </c>
      <c t="s">
        <v>27</v>
      </c>
    </row>
    <row r="15" spans="1:5" ht="12.75">
      <c r="A15" s="35" t="s">
        <v>54</v>
      </c>
      <c r="E15" s="39" t="s">
        <v>5</v>
      </c>
    </row>
    <row r="16" spans="1:5" ht="76.5">
      <c r="A16" s="35" t="s">
        <v>55</v>
      </c>
      <c r="E16" s="40" t="s">
        <v>938</v>
      </c>
    </row>
    <row r="17" spans="1:5" ht="229.5">
      <c r="A17" t="s">
        <v>56</v>
      </c>
      <c r="E17" s="39" t="s">
        <v>60</v>
      </c>
    </row>
    <row r="18" spans="1:13" ht="12.75">
      <c r="A18" t="s">
        <v>46</v>
      </c>
      <c r="C18" s="31" t="s">
        <v>65</v>
      </c>
      <c r="E18" s="33" t="s">
        <v>66</v>
      </c>
      <c r="J18" s="32">
        <f>0</f>
      </c>
      <c s="32">
        <f>0</f>
      </c>
      <c s="32">
        <f>0+L19+L23+L27+L31+L35+L39+L43+L47+L51+L55+L59+L63+L67+L71+L75+L79+L83+L87+L91+L95+L99+L103+L107+L111+L115+L119+L123+L127+L131+L135+L139+L143+L147+L151+L155+L159+L163+L167+L171</f>
      </c>
      <c s="32">
        <f>0+M19+M23+M27+M31+M35+M39+M43+M47+M51+M55+M59+M63+M67+M71+M75+M79+M83+M87+M91+M95+M99+M103+M107+M111+M115+M119+M123+M127+M131+M135+M139+M143+M147+M151+M155+M159+M163+M167+M171</f>
      </c>
    </row>
    <row r="19" spans="1:16" ht="12.75">
      <c r="A19" t="s">
        <v>49</v>
      </c>
      <c s="34" t="s">
        <v>26</v>
      </c>
      <c s="34" t="s">
        <v>215</v>
      </c>
      <c s="35" t="s">
        <v>5</v>
      </c>
      <c s="6" t="s">
        <v>216</v>
      </c>
      <c s="36" t="s">
        <v>97</v>
      </c>
      <c s="37">
        <v>20</v>
      </c>
      <c s="36">
        <v>0</v>
      </c>
      <c s="36">
        <f>ROUND(G19*H19,6)</f>
      </c>
      <c r="L19" s="38">
        <v>0</v>
      </c>
      <c s="32">
        <f>ROUND(ROUND(L19,2)*ROUND(G19,3),2)</f>
      </c>
      <c s="36" t="s">
        <v>53</v>
      </c>
      <c>
        <f>(M19*21)/100</f>
      </c>
      <c t="s">
        <v>27</v>
      </c>
    </row>
    <row r="20" spans="1:5" ht="12.75">
      <c r="A20" s="35" t="s">
        <v>54</v>
      </c>
      <c r="E20" s="39" t="s">
        <v>5</v>
      </c>
    </row>
    <row r="21" spans="1:5" ht="63.75">
      <c r="A21" s="35" t="s">
        <v>55</v>
      </c>
      <c r="E21" s="40" t="s">
        <v>939</v>
      </c>
    </row>
    <row r="22" spans="1:5" ht="102">
      <c r="A22" t="s">
        <v>56</v>
      </c>
      <c r="E22" s="39" t="s">
        <v>217</v>
      </c>
    </row>
    <row r="23" spans="1:16" ht="25.5">
      <c r="A23" t="s">
        <v>49</v>
      </c>
      <c s="34" t="s">
        <v>67</v>
      </c>
      <c s="34" t="s">
        <v>615</v>
      </c>
      <c s="35" t="s">
        <v>5</v>
      </c>
      <c s="6" t="s">
        <v>616</v>
      </c>
      <c s="36" t="s">
        <v>70</v>
      </c>
      <c s="37">
        <v>350</v>
      </c>
      <c s="36">
        <v>0</v>
      </c>
      <c s="36">
        <f>ROUND(G23*H23,6)</f>
      </c>
      <c r="L23" s="38">
        <v>0</v>
      </c>
      <c s="32">
        <f>ROUND(ROUND(L23,2)*ROUND(G23,3),2)</f>
      </c>
      <c s="36" t="s">
        <v>53</v>
      </c>
      <c>
        <f>(M23*21)/100</f>
      </c>
      <c t="s">
        <v>27</v>
      </c>
    </row>
    <row r="24" spans="1:5" ht="12.75">
      <c r="A24" s="35" t="s">
        <v>54</v>
      </c>
      <c r="E24" s="39" t="s">
        <v>5</v>
      </c>
    </row>
    <row r="25" spans="1:5" ht="12.75">
      <c r="A25" s="35" t="s">
        <v>55</v>
      </c>
      <c r="E25" s="40" t="s">
        <v>940</v>
      </c>
    </row>
    <row r="26" spans="1:5" ht="76.5">
      <c r="A26" t="s">
        <v>56</v>
      </c>
      <c r="E26" s="39" t="s">
        <v>617</v>
      </c>
    </row>
    <row r="27" spans="1:16" ht="12.75">
      <c r="A27" t="s">
        <v>49</v>
      </c>
      <c s="34" t="s">
        <v>72</v>
      </c>
      <c s="34" t="s">
        <v>618</v>
      </c>
      <c s="35" t="s">
        <v>5</v>
      </c>
      <c s="6" t="s">
        <v>619</v>
      </c>
      <c s="36" t="s">
        <v>620</v>
      </c>
      <c s="37">
        <v>2.16</v>
      </c>
      <c s="36">
        <v>0</v>
      </c>
      <c s="36">
        <f>ROUND(G27*H27,6)</f>
      </c>
      <c r="L27" s="38">
        <v>0</v>
      </c>
      <c s="32">
        <f>ROUND(ROUND(L27,2)*ROUND(G27,3),2)</f>
      </c>
      <c s="36" t="s">
        <v>53</v>
      </c>
      <c>
        <f>(M27*21)/100</f>
      </c>
      <c t="s">
        <v>27</v>
      </c>
    </row>
    <row r="28" spans="1:5" ht="12.75">
      <c r="A28" s="35" t="s">
        <v>54</v>
      </c>
      <c r="E28" s="39" t="s">
        <v>5</v>
      </c>
    </row>
    <row r="29" spans="1:5" ht="63.75">
      <c r="A29" s="35" t="s">
        <v>55</v>
      </c>
      <c r="E29" s="40" t="s">
        <v>941</v>
      </c>
    </row>
    <row r="30" spans="1:5" ht="153">
      <c r="A30" t="s">
        <v>56</v>
      </c>
      <c r="E30" s="39" t="s">
        <v>621</v>
      </c>
    </row>
    <row r="31" spans="1:16" ht="12.75">
      <c r="A31" t="s">
        <v>49</v>
      </c>
      <c s="34" t="s">
        <v>77</v>
      </c>
      <c s="34" t="s">
        <v>942</v>
      </c>
      <c s="35" t="s">
        <v>5</v>
      </c>
      <c s="6" t="s">
        <v>943</v>
      </c>
      <c s="36" t="s">
        <v>620</v>
      </c>
      <c s="37">
        <v>27.072</v>
      </c>
      <c s="36">
        <v>0</v>
      </c>
      <c s="36">
        <f>ROUND(G31*H31,6)</f>
      </c>
      <c r="L31" s="38">
        <v>0</v>
      </c>
      <c s="32">
        <f>ROUND(ROUND(L31,2)*ROUND(G31,3),2)</f>
      </c>
      <c s="36" t="s">
        <v>53</v>
      </c>
      <c>
        <f>(M31*21)/100</f>
      </c>
      <c t="s">
        <v>27</v>
      </c>
    </row>
    <row r="32" spans="1:5" ht="12.75">
      <c r="A32" s="35" t="s">
        <v>54</v>
      </c>
      <c r="E32" s="39" t="s">
        <v>5</v>
      </c>
    </row>
    <row r="33" spans="1:5" ht="267.75">
      <c r="A33" s="35" t="s">
        <v>55</v>
      </c>
      <c r="E33" s="40" t="s">
        <v>944</v>
      </c>
    </row>
    <row r="34" spans="1:5" ht="153">
      <c r="A34" t="s">
        <v>56</v>
      </c>
      <c r="E34" s="39" t="s">
        <v>621</v>
      </c>
    </row>
    <row r="35" spans="1:16" ht="12.75">
      <c r="A35" t="s">
        <v>49</v>
      </c>
      <c s="34" t="s">
        <v>65</v>
      </c>
      <c s="34" t="s">
        <v>945</v>
      </c>
      <c s="35" t="s">
        <v>5</v>
      </c>
      <c s="6" t="s">
        <v>946</v>
      </c>
      <c s="36" t="s">
        <v>620</v>
      </c>
      <c s="37">
        <v>2112.576</v>
      </c>
      <c s="36">
        <v>0</v>
      </c>
      <c s="36">
        <f>ROUND(G35*H35,6)</f>
      </c>
      <c r="L35" s="38">
        <v>0</v>
      </c>
      <c s="32">
        <f>ROUND(ROUND(L35,2)*ROUND(G35,3),2)</f>
      </c>
      <c s="36" t="s">
        <v>53</v>
      </c>
      <c>
        <f>(M35*21)/100</f>
      </c>
      <c t="s">
        <v>27</v>
      </c>
    </row>
    <row r="36" spans="1:5" ht="12.75">
      <c r="A36" s="35" t="s">
        <v>54</v>
      </c>
      <c r="E36" s="39" t="s">
        <v>5</v>
      </c>
    </row>
    <row r="37" spans="1:5" ht="267.75">
      <c r="A37" s="35" t="s">
        <v>55</v>
      </c>
      <c r="E37" s="40" t="s">
        <v>947</v>
      </c>
    </row>
    <row r="38" spans="1:5" ht="153">
      <c r="A38" t="s">
        <v>56</v>
      </c>
      <c r="E38" s="39" t="s">
        <v>621</v>
      </c>
    </row>
    <row r="39" spans="1:16" ht="12.75">
      <c r="A39" t="s">
        <v>49</v>
      </c>
      <c s="34" t="s">
        <v>82</v>
      </c>
      <c s="34" t="s">
        <v>622</v>
      </c>
      <c s="35" t="s">
        <v>5</v>
      </c>
      <c s="6" t="s">
        <v>623</v>
      </c>
      <c s="36" t="s">
        <v>70</v>
      </c>
      <c s="37">
        <v>36265.2</v>
      </c>
      <c s="36">
        <v>0</v>
      </c>
      <c s="36">
        <f>ROUND(G39*H39,6)</f>
      </c>
      <c r="L39" s="38">
        <v>0</v>
      </c>
      <c s="32">
        <f>ROUND(ROUND(L39,2)*ROUND(G39,3),2)</f>
      </c>
      <c s="36" t="s">
        <v>53</v>
      </c>
      <c>
        <f>(M39*21)/100</f>
      </c>
      <c t="s">
        <v>27</v>
      </c>
    </row>
    <row r="40" spans="1:5" ht="12.75">
      <c r="A40" s="35" t="s">
        <v>54</v>
      </c>
      <c r="E40" s="39" t="s">
        <v>5</v>
      </c>
    </row>
    <row r="41" spans="1:5" ht="382.5">
      <c r="A41" s="35" t="s">
        <v>55</v>
      </c>
      <c r="E41" s="40" t="s">
        <v>948</v>
      </c>
    </row>
    <row r="42" spans="1:5" ht="114.75">
      <c r="A42" t="s">
        <v>56</v>
      </c>
      <c r="E42" s="39" t="s">
        <v>624</v>
      </c>
    </row>
    <row r="43" spans="1:16" ht="12.75">
      <c r="A43" t="s">
        <v>49</v>
      </c>
      <c s="34" t="s">
        <v>86</v>
      </c>
      <c s="34" t="s">
        <v>949</v>
      </c>
      <c s="35" t="s">
        <v>5</v>
      </c>
      <c s="6" t="s">
        <v>950</v>
      </c>
      <c s="36" t="s">
        <v>70</v>
      </c>
      <c s="37">
        <v>15267</v>
      </c>
      <c s="36">
        <v>0</v>
      </c>
      <c s="36">
        <f>ROUND(G43*H43,6)</f>
      </c>
      <c r="L43" s="38">
        <v>0</v>
      </c>
      <c s="32">
        <f>ROUND(ROUND(L43,2)*ROUND(G43,3),2)</f>
      </c>
      <c s="36" t="s">
        <v>53</v>
      </c>
      <c>
        <f>(M43*21)/100</f>
      </c>
      <c t="s">
        <v>27</v>
      </c>
    </row>
    <row r="44" spans="1:5" ht="12.75">
      <c r="A44" s="35" t="s">
        <v>54</v>
      </c>
      <c r="E44" s="39" t="s">
        <v>5</v>
      </c>
    </row>
    <row r="45" spans="1:5" ht="12.75">
      <c r="A45" s="35" t="s">
        <v>55</v>
      </c>
      <c r="E45" s="40" t="s">
        <v>951</v>
      </c>
    </row>
    <row r="46" spans="1:5" ht="153">
      <c r="A46" t="s">
        <v>56</v>
      </c>
      <c r="E46" s="39" t="s">
        <v>952</v>
      </c>
    </row>
    <row r="47" spans="1:16" ht="12.75">
      <c r="A47" t="s">
        <v>49</v>
      </c>
      <c s="34" t="s">
        <v>90</v>
      </c>
      <c s="34" t="s">
        <v>953</v>
      </c>
      <c s="35" t="s">
        <v>5</v>
      </c>
      <c s="6" t="s">
        <v>954</v>
      </c>
      <c s="36" t="s">
        <v>97</v>
      </c>
      <c s="37">
        <v>12</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27.5">
      <c r="A50" t="s">
        <v>56</v>
      </c>
      <c r="E50" s="39" t="s">
        <v>287</v>
      </c>
    </row>
    <row r="51" spans="1:16" ht="12.75">
      <c r="A51" t="s">
        <v>49</v>
      </c>
      <c s="34" t="s">
        <v>94</v>
      </c>
      <c s="34" t="s">
        <v>955</v>
      </c>
      <c s="35" t="s">
        <v>5</v>
      </c>
      <c s="6" t="s">
        <v>956</v>
      </c>
      <c s="36" t="s">
        <v>97</v>
      </c>
      <c s="37">
        <v>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53">
      <c r="A54" t="s">
        <v>56</v>
      </c>
      <c r="E54" s="39" t="s">
        <v>957</v>
      </c>
    </row>
    <row r="55" spans="1:16" ht="12.75">
      <c r="A55" t="s">
        <v>49</v>
      </c>
      <c s="34" t="s">
        <v>99</v>
      </c>
      <c s="34" t="s">
        <v>958</v>
      </c>
      <c s="35" t="s">
        <v>5</v>
      </c>
      <c s="6" t="s">
        <v>959</v>
      </c>
      <c s="36" t="s">
        <v>97</v>
      </c>
      <c s="37">
        <v>4</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287</v>
      </c>
    </row>
    <row r="59" spans="1:16" ht="12.75">
      <c r="A59" t="s">
        <v>49</v>
      </c>
      <c s="34" t="s">
        <v>102</v>
      </c>
      <c s="34" t="s">
        <v>960</v>
      </c>
      <c s="35" t="s">
        <v>5</v>
      </c>
      <c s="6" t="s">
        <v>961</v>
      </c>
      <c s="36" t="s">
        <v>97</v>
      </c>
      <c s="37">
        <v>2</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53">
      <c r="A62" t="s">
        <v>56</v>
      </c>
      <c r="E62" s="39" t="s">
        <v>957</v>
      </c>
    </row>
    <row r="63" spans="1:16" ht="12.75">
      <c r="A63" t="s">
        <v>49</v>
      </c>
      <c s="34" t="s">
        <v>106</v>
      </c>
      <c s="34" t="s">
        <v>962</v>
      </c>
      <c s="35" t="s">
        <v>5</v>
      </c>
      <c s="6" t="s">
        <v>963</v>
      </c>
      <c s="36" t="s">
        <v>97</v>
      </c>
      <c s="37">
        <v>15</v>
      </c>
      <c s="36">
        <v>0</v>
      </c>
      <c s="36">
        <f>ROUND(G63*H63,6)</f>
      </c>
      <c r="L63" s="38">
        <v>0</v>
      </c>
      <c s="32">
        <f>ROUND(ROUND(L63,2)*ROUND(G63,3),2)</f>
      </c>
      <c s="36" t="s">
        <v>53</v>
      </c>
      <c>
        <f>(M63*21)/100</f>
      </c>
      <c t="s">
        <v>27</v>
      </c>
    </row>
    <row r="64" spans="1:5" ht="12.75">
      <c r="A64" s="35" t="s">
        <v>54</v>
      </c>
      <c r="E64" s="39" t="s">
        <v>5</v>
      </c>
    </row>
    <row r="65" spans="1:5" ht="38.25">
      <c r="A65" s="35" t="s">
        <v>55</v>
      </c>
      <c r="E65" s="40" t="s">
        <v>964</v>
      </c>
    </row>
    <row r="66" spans="1:5" ht="178.5">
      <c r="A66" t="s">
        <v>56</v>
      </c>
      <c r="E66" s="39" t="s">
        <v>433</v>
      </c>
    </row>
    <row r="67" spans="1:16" ht="12.75">
      <c r="A67" t="s">
        <v>49</v>
      </c>
      <c s="34" t="s">
        <v>110</v>
      </c>
      <c s="34" t="s">
        <v>965</v>
      </c>
      <c s="35" t="s">
        <v>5</v>
      </c>
      <c s="6" t="s">
        <v>966</v>
      </c>
      <c s="36" t="s">
        <v>97</v>
      </c>
      <c s="37">
        <v>15</v>
      </c>
      <c s="36">
        <v>0</v>
      </c>
      <c s="36">
        <f>ROUND(G67*H67,6)</f>
      </c>
      <c r="L67" s="38">
        <v>0</v>
      </c>
      <c s="32">
        <f>ROUND(ROUND(L67,2)*ROUND(G67,3),2)</f>
      </c>
      <c s="36" t="s">
        <v>53</v>
      </c>
      <c>
        <f>(M67*21)/100</f>
      </c>
      <c t="s">
        <v>27</v>
      </c>
    </row>
    <row r="68" spans="1:5" ht="12.75">
      <c r="A68" s="35" t="s">
        <v>54</v>
      </c>
      <c r="E68" s="39" t="s">
        <v>5</v>
      </c>
    </row>
    <row r="69" spans="1:5" ht="38.25">
      <c r="A69" s="35" t="s">
        <v>55</v>
      </c>
      <c r="E69" s="40" t="s">
        <v>964</v>
      </c>
    </row>
    <row r="70" spans="1:5" ht="127.5">
      <c r="A70" t="s">
        <v>56</v>
      </c>
      <c r="E70" s="39" t="s">
        <v>287</v>
      </c>
    </row>
    <row r="71" spans="1:16" ht="12.75">
      <c r="A71" t="s">
        <v>49</v>
      </c>
      <c s="34" t="s">
        <v>114</v>
      </c>
      <c s="34" t="s">
        <v>967</v>
      </c>
      <c s="35" t="s">
        <v>5</v>
      </c>
      <c s="6" t="s">
        <v>968</v>
      </c>
      <c s="36" t="s">
        <v>97</v>
      </c>
      <c s="37">
        <v>6</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53">
      <c r="A74" t="s">
        <v>56</v>
      </c>
      <c r="E74" s="39" t="s">
        <v>957</v>
      </c>
    </row>
    <row r="75" spans="1:16" ht="12.75">
      <c r="A75" t="s">
        <v>49</v>
      </c>
      <c s="34" t="s">
        <v>118</v>
      </c>
      <c s="34" t="s">
        <v>969</v>
      </c>
      <c s="35" t="s">
        <v>5</v>
      </c>
      <c s="6" t="s">
        <v>970</v>
      </c>
      <c s="36" t="s">
        <v>97</v>
      </c>
      <c s="37">
        <v>6</v>
      </c>
      <c s="36">
        <v>0</v>
      </c>
      <c s="36">
        <f>ROUND(G75*H75,6)</f>
      </c>
      <c r="L75" s="38">
        <v>0</v>
      </c>
      <c s="32">
        <f>ROUND(ROUND(L75,2)*ROUND(G75,3),2)</f>
      </c>
      <c s="36" t="s">
        <v>53</v>
      </c>
      <c>
        <f>(M75*21)/100</f>
      </c>
      <c t="s">
        <v>27</v>
      </c>
    </row>
    <row r="76" spans="1:5" ht="12.75">
      <c r="A76" s="35" t="s">
        <v>54</v>
      </c>
      <c r="E76" s="39" t="s">
        <v>5</v>
      </c>
    </row>
    <row r="77" spans="1:5" ht="38.25">
      <c r="A77" s="35" t="s">
        <v>55</v>
      </c>
      <c r="E77" s="40" t="s">
        <v>971</v>
      </c>
    </row>
    <row r="78" spans="1:5" ht="178.5">
      <c r="A78" t="s">
        <v>56</v>
      </c>
      <c r="E78" s="39" t="s">
        <v>433</v>
      </c>
    </row>
    <row r="79" spans="1:16" ht="12.75">
      <c r="A79" t="s">
        <v>49</v>
      </c>
      <c s="34" t="s">
        <v>122</v>
      </c>
      <c s="34" t="s">
        <v>972</v>
      </c>
      <c s="35" t="s">
        <v>5</v>
      </c>
      <c s="6" t="s">
        <v>973</v>
      </c>
      <c s="36" t="s">
        <v>97</v>
      </c>
      <c s="37">
        <v>6</v>
      </c>
      <c s="36">
        <v>0</v>
      </c>
      <c s="36">
        <f>ROUND(G79*H79,6)</f>
      </c>
      <c r="L79" s="38">
        <v>0</v>
      </c>
      <c s="32">
        <f>ROUND(ROUND(L79,2)*ROUND(G79,3),2)</f>
      </c>
      <c s="36" t="s">
        <v>53</v>
      </c>
      <c>
        <f>(M79*21)/100</f>
      </c>
      <c t="s">
        <v>27</v>
      </c>
    </row>
    <row r="80" spans="1:5" ht="12.75">
      <c r="A80" s="35" t="s">
        <v>54</v>
      </c>
      <c r="E80" s="39" t="s">
        <v>5</v>
      </c>
    </row>
    <row r="81" spans="1:5" ht="38.25">
      <c r="A81" s="35" t="s">
        <v>55</v>
      </c>
      <c r="E81" s="40" t="s">
        <v>971</v>
      </c>
    </row>
    <row r="82" spans="1:5" ht="127.5">
      <c r="A82" t="s">
        <v>56</v>
      </c>
      <c r="E82" s="39" t="s">
        <v>287</v>
      </c>
    </row>
    <row r="83" spans="1:16" ht="12.75">
      <c r="A83" t="s">
        <v>49</v>
      </c>
      <c s="34" t="s">
        <v>126</v>
      </c>
      <c s="34" t="s">
        <v>974</v>
      </c>
      <c s="35" t="s">
        <v>5</v>
      </c>
      <c s="6" t="s">
        <v>975</v>
      </c>
      <c s="36" t="s">
        <v>97</v>
      </c>
      <c s="37">
        <v>3</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53">
      <c r="A86" t="s">
        <v>56</v>
      </c>
      <c r="E86" s="39" t="s">
        <v>957</v>
      </c>
    </row>
    <row r="87" spans="1:16" ht="12.75">
      <c r="A87" t="s">
        <v>49</v>
      </c>
      <c s="34" t="s">
        <v>130</v>
      </c>
      <c s="34" t="s">
        <v>976</v>
      </c>
      <c s="35" t="s">
        <v>5</v>
      </c>
      <c s="6" t="s">
        <v>977</v>
      </c>
      <c s="36" t="s">
        <v>97</v>
      </c>
      <c s="37">
        <v>40</v>
      </c>
      <c s="36">
        <v>0</v>
      </c>
      <c s="36">
        <f>ROUND(G87*H87,6)</f>
      </c>
      <c r="L87" s="38">
        <v>0</v>
      </c>
      <c s="32">
        <f>ROUND(ROUND(L87,2)*ROUND(G87,3),2)</f>
      </c>
      <c s="36" t="s">
        <v>53</v>
      </c>
      <c>
        <f>(M87*21)/100</f>
      </c>
      <c t="s">
        <v>27</v>
      </c>
    </row>
    <row r="88" spans="1:5" ht="12.75">
      <c r="A88" s="35" t="s">
        <v>54</v>
      </c>
      <c r="E88" s="39" t="s">
        <v>5</v>
      </c>
    </row>
    <row r="89" spans="1:5" ht="76.5">
      <c r="A89" s="35" t="s">
        <v>55</v>
      </c>
      <c r="E89" s="40" t="s">
        <v>978</v>
      </c>
    </row>
    <row r="90" spans="1:5" ht="178.5">
      <c r="A90" t="s">
        <v>56</v>
      </c>
      <c r="E90" s="39" t="s">
        <v>433</v>
      </c>
    </row>
    <row r="91" spans="1:16" ht="25.5">
      <c r="A91" t="s">
        <v>49</v>
      </c>
      <c s="34" t="s">
        <v>134</v>
      </c>
      <c s="34" t="s">
        <v>979</v>
      </c>
      <c s="35" t="s">
        <v>5</v>
      </c>
      <c s="6" t="s">
        <v>980</v>
      </c>
      <c s="36" t="s">
        <v>97</v>
      </c>
      <c s="37">
        <v>40</v>
      </c>
      <c s="36">
        <v>0</v>
      </c>
      <c s="36">
        <f>ROUND(G91*H91,6)</f>
      </c>
      <c r="L91" s="38">
        <v>0</v>
      </c>
      <c s="32">
        <f>ROUND(ROUND(L91,2)*ROUND(G91,3),2)</f>
      </c>
      <c s="36" t="s">
        <v>53</v>
      </c>
      <c>
        <f>(M91*21)/100</f>
      </c>
      <c t="s">
        <v>27</v>
      </c>
    </row>
    <row r="92" spans="1:5" ht="12.75">
      <c r="A92" s="35" t="s">
        <v>54</v>
      </c>
      <c r="E92" s="39" t="s">
        <v>5</v>
      </c>
    </row>
    <row r="93" spans="1:5" ht="76.5">
      <c r="A93" s="35" t="s">
        <v>55</v>
      </c>
      <c r="E93" s="40" t="s">
        <v>978</v>
      </c>
    </row>
    <row r="94" spans="1:5" ht="127.5">
      <c r="A94" t="s">
        <v>56</v>
      </c>
      <c r="E94" s="39" t="s">
        <v>287</v>
      </c>
    </row>
    <row r="95" spans="1:16" ht="12.75">
      <c r="A95" t="s">
        <v>49</v>
      </c>
      <c s="34" t="s">
        <v>138</v>
      </c>
      <c s="34" t="s">
        <v>981</v>
      </c>
      <c s="35" t="s">
        <v>5</v>
      </c>
      <c s="6" t="s">
        <v>982</v>
      </c>
      <c s="36" t="s">
        <v>97</v>
      </c>
      <c s="37">
        <v>2</v>
      </c>
      <c s="36">
        <v>0</v>
      </c>
      <c s="36">
        <f>ROUND(G95*H95,6)</f>
      </c>
      <c r="L95" s="38">
        <v>0</v>
      </c>
      <c s="32">
        <f>ROUND(ROUND(L95,2)*ROUND(G95,3),2)</f>
      </c>
      <c s="36" t="s">
        <v>53</v>
      </c>
      <c>
        <f>(M95*21)/100</f>
      </c>
      <c t="s">
        <v>27</v>
      </c>
    </row>
    <row r="96" spans="1:5" ht="12.75">
      <c r="A96" s="35" t="s">
        <v>54</v>
      </c>
      <c r="E96" s="39" t="s">
        <v>5</v>
      </c>
    </row>
    <row r="97" spans="1:5" ht="12.75">
      <c r="A97" s="35" t="s">
        <v>55</v>
      </c>
      <c r="E97" s="40" t="s">
        <v>983</v>
      </c>
    </row>
    <row r="98" spans="1:5" ht="114.75">
      <c r="A98" t="s">
        <v>56</v>
      </c>
      <c r="E98" s="39" t="s">
        <v>601</v>
      </c>
    </row>
    <row r="99" spans="1:16" ht="12.75">
      <c r="A99" t="s">
        <v>49</v>
      </c>
      <c s="34" t="s">
        <v>142</v>
      </c>
      <c s="34" t="s">
        <v>984</v>
      </c>
      <c s="35" t="s">
        <v>5</v>
      </c>
      <c s="6" t="s">
        <v>985</v>
      </c>
      <c s="36" t="s">
        <v>97</v>
      </c>
      <c s="37">
        <v>9</v>
      </c>
      <c s="36">
        <v>0</v>
      </c>
      <c s="36">
        <f>ROUND(G99*H99,6)</f>
      </c>
      <c r="L99" s="38">
        <v>0</v>
      </c>
      <c s="32">
        <f>ROUND(ROUND(L99,2)*ROUND(G99,3),2)</f>
      </c>
      <c s="36" t="s">
        <v>53</v>
      </c>
      <c>
        <f>(M99*21)/100</f>
      </c>
      <c t="s">
        <v>27</v>
      </c>
    </row>
    <row r="100" spans="1:5" ht="12.75">
      <c r="A100" s="35" t="s">
        <v>54</v>
      </c>
      <c r="E100" s="39" t="s">
        <v>5</v>
      </c>
    </row>
    <row r="101" spans="1:5" ht="102">
      <c r="A101" s="35" t="s">
        <v>55</v>
      </c>
      <c r="E101" s="40" t="s">
        <v>986</v>
      </c>
    </row>
    <row r="102" spans="1:5" ht="114.75">
      <c r="A102" t="s">
        <v>56</v>
      </c>
      <c r="E102" s="39" t="s">
        <v>601</v>
      </c>
    </row>
    <row r="103" spans="1:16" ht="12.75">
      <c r="A103" t="s">
        <v>49</v>
      </c>
      <c s="34" t="s">
        <v>146</v>
      </c>
      <c s="34" t="s">
        <v>640</v>
      </c>
      <c s="35" t="s">
        <v>5</v>
      </c>
      <c s="6" t="s">
        <v>641</v>
      </c>
      <c s="36" t="s">
        <v>97</v>
      </c>
      <c s="37">
        <v>11</v>
      </c>
      <c s="36">
        <v>0</v>
      </c>
      <c s="36">
        <f>ROUND(G103*H103,6)</f>
      </c>
      <c r="L103" s="38">
        <v>0</v>
      </c>
      <c s="32">
        <f>ROUND(ROUND(L103,2)*ROUND(G103,3),2)</f>
      </c>
      <c s="36" t="s">
        <v>53</v>
      </c>
      <c>
        <f>(M103*21)/100</f>
      </c>
      <c t="s">
        <v>27</v>
      </c>
    </row>
    <row r="104" spans="1:5" ht="12.75">
      <c r="A104" s="35" t="s">
        <v>54</v>
      </c>
      <c r="E104" s="39" t="s">
        <v>5</v>
      </c>
    </row>
    <row r="105" spans="1:5" ht="127.5">
      <c r="A105" s="35" t="s">
        <v>55</v>
      </c>
      <c r="E105" s="40" t="s">
        <v>987</v>
      </c>
    </row>
    <row r="106" spans="1:5" ht="127.5">
      <c r="A106" t="s">
        <v>56</v>
      </c>
      <c r="E106" s="39" t="s">
        <v>287</v>
      </c>
    </row>
    <row r="107" spans="1:16" ht="12.75">
      <c r="A107" t="s">
        <v>49</v>
      </c>
      <c s="34" t="s">
        <v>150</v>
      </c>
      <c s="34" t="s">
        <v>642</v>
      </c>
      <c s="35" t="s">
        <v>5</v>
      </c>
      <c s="6" t="s">
        <v>643</v>
      </c>
      <c s="36" t="s">
        <v>97</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27.5">
      <c r="A110" t="s">
        <v>56</v>
      </c>
      <c r="E110" s="39" t="s">
        <v>450</v>
      </c>
    </row>
    <row r="111" spans="1:16" ht="12.75">
      <c r="A111" t="s">
        <v>49</v>
      </c>
      <c s="34" t="s">
        <v>154</v>
      </c>
      <c s="34" t="s">
        <v>988</v>
      </c>
      <c s="35" t="s">
        <v>5</v>
      </c>
      <c s="6" t="s">
        <v>989</v>
      </c>
      <c s="36" t="s">
        <v>97</v>
      </c>
      <c s="37">
        <v>6</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450</v>
      </c>
    </row>
    <row r="115" spans="1:16" ht="12.75">
      <c r="A115" t="s">
        <v>49</v>
      </c>
      <c s="34" t="s">
        <v>158</v>
      </c>
      <c s="34" t="s">
        <v>990</v>
      </c>
      <c s="35" t="s">
        <v>5</v>
      </c>
      <c s="6" t="s">
        <v>991</v>
      </c>
      <c s="36" t="s">
        <v>97</v>
      </c>
      <c s="37">
        <v>12</v>
      </c>
      <c s="36">
        <v>0</v>
      </c>
      <c s="36">
        <f>ROUND(G115*H115,6)</f>
      </c>
      <c r="L115" s="38">
        <v>0</v>
      </c>
      <c s="32">
        <f>ROUND(ROUND(L115,2)*ROUND(G115,3),2)</f>
      </c>
      <c s="36" t="s">
        <v>53</v>
      </c>
      <c>
        <f>(M115*21)/100</f>
      </c>
      <c t="s">
        <v>27</v>
      </c>
    </row>
    <row r="116" spans="1:5" ht="12.75">
      <c r="A116" s="35" t="s">
        <v>54</v>
      </c>
      <c r="E116" s="39" t="s">
        <v>5</v>
      </c>
    </row>
    <row r="117" spans="1:5" ht="51">
      <c r="A117" s="35" t="s">
        <v>55</v>
      </c>
      <c r="E117" s="40" t="s">
        <v>992</v>
      </c>
    </row>
    <row r="118" spans="1:5" ht="127.5">
      <c r="A118" t="s">
        <v>56</v>
      </c>
      <c r="E118" s="39" t="s">
        <v>450</v>
      </c>
    </row>
    <row r="119" spans="1:16" ht="12.75">
      <c r="A119" t="s">
        <v>49</v>
      </c>
      <c s="34" t="s">
        <v>162</v>
      </c>
      <c s="34" t="s">
        <v>451</v>
      </c>
      <c s="35" t="s">
        <v>5</v>
      </c>
      <c s="6" t="s">
        <v>452</v>
      </c>
      <c s="36" t="s">
        <v>97</v>
      </c>
      <c s="37">
        <v>20</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65.75">
      <c r="A122" t="s">
        <v>56</v>
      </c>
      <c r="E122" s="39" t="s">
        <v>283</v>
      </c>
    </row>
    <row r="123" spans="1:16" ht="12.75">
      <c r="A123" t="s">
        <v>49</v>
      </c>
      <c s="34" t="s">
        <v>167</v>
      </c>
      <c s="34" t="s">
        <v>454</v>
      </c>
      <c s="35" t="s">
        <v>5</v>
      </c>
      <c s="6" t="s">
        <v>455</v>
      </c>
      <c s="36" t="s">
        <v>97</v>
      </c>
      <c s="37">
        <v>20</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27.5">
      <c r="A126" t="s">
        <v>56</v>
      </c>
      <c r="E126" s="39" t="s">
        <v>287</v>
      </c>
    </row>
    <row r="127" spans="1:16" ht="12.75">
      <c r="A127" t="s">
        <v>49</v>
      </c>
      <c s="34" t="s">
        <v>171</v>
      </c>
      <c s="34" t="s">
        <v>993</v>
      </c>
      <c s="35" t="s">
        <v>5</v>
      </c>
      <c s="6" t="s">
        <v>994</v>
      </c>
      <c s="36" t="s">
        <v>97</v>
      </c>
      <c s="37">
        <v>6</v>
      </c>
      <c s="36">
        <v>0</v>
      </c>
      <c s="36">
        <f>ROUND(G127*H127,6)</f>
      </c>
      <c r="L127" s="38">
        <v>0</v>
      </c>
      <c s="32">
        <f>ROUND(ROUND(L127,2)*ROUND(G127,3),2)</f>
      </c>
      <c s="36" t="s">
        <v>53</v>
      </c>
      <c>
        <f>(M127*21)/100</f>
      </c>
      <c t="s">
        <v>27</v>
      </c>
    </row>
    <row r="128" spans="1:5" ht="12.75">
      <c r="A128" s="35" t="s">
        <v>54</v>
      </c>
      <c r="E128" s="39" t="s">
        <v>5</v>
      </c>
    </row>
    <row r="129" spans="1:5" ht="38.25">
      <c r="A129" s="35" t="s">
        <v>55</v>
      </c>
      <c r="E129" s="40" t="s">
        <v>971</v>
      </c>
    </row>
    <row r="130" spans="1:5" ht="165.75">
      <c r="A130" t="s">
        <v>56</v>
      </c>
      <c r="E130" s="39" t="s">
        <v>283</v>
      </c>
    </row>
    <row r="131" spans="1:16" ht="12.75">
      <c r="A131" t="s">
        <v>49</v>
      </c>
      <c s="34" t="s">
        <v>175</v>
      </c>
      <c s="34" t="s">
        <v>995</v>
      </c>
      <c s="35" t="s">
        <v>5</v>
      </c>
      <c s="6" t="s">
        <v>996</v>
      </c>
      <c s="36" t="s">
        <v>97</v>
      </c>
      <c s="37">
        <v>6</v>
      </c>
      <c s="36">
        <v>0</v>
      </c>
      <c s="36">
        <f>ROUND(G131*H131,6)</f>
      </c>
      <c r="L131" s="38">
        <v>0</v>
      </c>
      <c s="32">
        <f>ROUND(ROUND(L131,2)*ROUND(G131,3),2)</f>
      </c>
      <c s="36" t="s">
        <v>53</v>
      </c>
      <c>
        <f>(M131*21)/100</f>
      </c>
      <c t="s">
        <v>27</v>
      </c>
    </row>
    <row r="132" spans="1:5" ht="12.75">
      <c r="A132" s="35" t="s">
        <v>54</v>
      </c>
      <c r="E132" s="39" t="s">
        <v>5</v>
      </c>
    </row>
    <row r="133" spans="1:5" ht="38.25">
      <c r="A133" s="35" t="s">
        <v>55</v>
      </c>
      <c r="E133" s="40" t="s">
        <v>971</v>
      </c>
    </row>
    <row r="134" spans="1:5" ht="127.5">
      <c r="A134" t="s">
        <v>56</v>
      </c>
      <c r="E134" s="39" t="s">
        <v>287</v>
      </c>
    </row>
    <row r="135" spans="1:16" ht="12.75">
      <c r="A135" t="s">
        <v>49</v>
      </c>
      <c s="34" t="s">
        <v>179</v>
      </c>
      <c s="34" t="s">
        <v>194</v>
      </c>
      <c s="35" t="s">
        <v>5</v>
      </c>
      <c s="6" t="s">
        <v>997</v>
      </c>
      <c s="36" t="s">
        <v>226</v>
      </c>
      <c s="37">
        <v>0.15</v>
      </c>
      <c s="36">
        <v>0</v>
      </c>
      <c s="36">
        <f>ROUND(G135*H135,6)</f>
      </c>
      <c r="L135" s="38">
        <v>0</v>
      </c>
      <c s="32">
        <f>ROUND(ROUND(L135,2)*ROUND(G135,3),2)</f>
      </c>
      <c s="36" t="s">
        <v>196</v>
      </c>
      <c>
        <f>(M135*21)/100</f>
      </c>
      <c t="s">
        <v>27</v>
      </c>
    </row>
    <row r="136" spans="1:5" ht="12.75">
      <c r="A136" s="35" t="s">
        <v>54</v>
      </c>
      <c r="E136" s="39" t="s">
        <v>5</v>
      </c>
    </row>
    <row r="137" spans="1:5" ht="12.75">
      <c r="A137" s="35" t="s">
        <v>55</v>
      </c>
      <c r="E137" s="40" t="s">
        <v>5</v>
      </c>
    </row>
    <row r="138" spans="1:5" ht="140.25">
      <c r="A138" t="s">
        <v>56</v>
      </c>
      <c r="E138" s="39" t="s">
        <v>470</v>
      </c>
    </row>
    <row r="139" spans="1:16" ht="12.75">
      <c r="A139" t="s">
        <v>49</v>
      </c>
      <c s="34" t="s">
        <v>183</v>
      </c>
      <c s="34" t="s">
        <v>910</v>
      </c>
      <c s="35" t="s">
        <v>5</v>
      </c>
      <c s="6" t="s">
        <v>998</v>
      </c>
      <c s="36" t="s">
        <v>165</v>
      </c>
      <c s="37">
        <v>80</v>
      </c>
      <c s="36">
        <v>0</v>
      </c>
      <c s="36">
        <f>ROUND(G139*H139,6)</f>
      </c>
      <c r="L139" s="38">
        <v>0</v>
      </c>
      <c s="32">
        <f>ROUND(ROUND(L139,2)*ROUND(G139,3),2)</f>
      </c>
      <c s="36" t="s">
        <v>196</v>
      </c>
      <c>
        <f>(M139*21)/100</f>
      </c>
      <c t="s">
        <v>27</v>
      </c>
    </row>
    <row r="140" spans="1:5" ht="12.75">
      <c r="A140" s="35" t="s">
        <v>54</v>
      </c>
      <c r="E140" s="39" t="s">
        <v>5</v>
      </c>
    </row>
    <row r="141" spans="1:5" ht="12.75">
      <c r="A141" s="35" t="s">
        <v>55</v>
      </c>
      <c r="E141" s="40" t="s">
        <v>5</v>
      </c>
    </row>
    <row r="142" spans="1:5" ht="89.25">
      <c r="A142" t="s">
        <v>56</v>
      </c>
      <c r="E142" s="39" t="s">
        <v>999</v>
      </c>
    </row>
    <row r="143" spans="1:16" ht="12.75">
      <c r="A143" t="s">
        <v>49</v>
      </c>
      <c s="34" t="s">
        <v>187</v>
      </c>
      <c s="34" t="s">
        <v>1000</v>
      </c>
      <c s="35" t="s">
        <v>5</v>
      </c>
      <c s="6" t="s">
        <v>1001</v>
      </c>
      <c s="36" t="s">
        <v>97</v>
      </c>
      <c s="37">
        <v>11</v>
      </c>
      <c s="36">
        <v>0</v>
      </c>
      <c s="36">
        <f>ROUND(G143*H143,6)</f>
      </c>
      <c r="L143" s="38">
        <v>0</v>
      </c>
      <c s="32">
        <f>ROUND(ROUND(L143,2)*ROUND(G143,3),2)</f>
      </c>
      <c s="36" t="s">
        <v>196</v>
      </c>
      <c>
        <f>(M143*21)/100</f>
      </c>
      <c t="s">
        <v>27</v>
      </c>
    </row>
    <row r="144" spans="1:5" ht="12.75">
      <c r="A144" s="35" t="s">
        <v>54</v>
      </c>
      <c r="E144" s="39" t="s">
        <v>5</v>
      </c>
    </row>
    <row r="145" spans="1:5" ht="12.75">
      <c r="A145" s="35" t="s">
        <v>55</v>
      </c>
      <c r="E145" s="40" t="s">
        <v>5</v>
      </c>
    </row>
    <row r="146" spans="1:5" ht="114.75">
      <c r="A146" t="s">
        <v>56</v>
      </c>
      <c r="E146" s="39" t="s">
        <v>601</v>
      </c>
    </row>
    <row r="147" spans="1:16" ht="12.75">
      <c r="A147" t="s">
        <v>49</v>
      </c>
      <c s="34" t="s">
        <v>193</v>
      </c>
      <c s="34" t="s">
        <v>1002</v>
      </c>
      <c s="35" t="s">
        <v>5</v>
      </c>
      <c s="6" t="s">
        <v>1003</v>
      </c>
      <c s="36" t="s">
        <v>97</v>
      </c>
      <c s="37">
        <v>11</v>
      </c>
      <c s="36">
        <v>0</v>
      </c>
      <c s="36">
        <f>ROUND(G147*H147,6)</f>
      </c>
      <c r="L147" s="38">
        <v>0</v>
      </c>
      <c s="32">
        <f>ROUND(ROUND(L147,2)*ROUND(G147,3),2)</f>
      </c>
      <c s="36" t="s">
        <v>196</v>
      </c>
      <c>
        <f>(M147*21)/100</f>
      </c>
      <c t="s">
        <v>27</v>
      </c>
    </row>
    <row r="148" spans="1:5" ht="12.75">
      <c r="A148" s="35" t="s">
        <v>54</v>
      </c>
      <c r="E148" s="39" t="s">
        <v>5</v>
      </c>
    </row>
    <row r="149" spans="1:5" ht="12.75">
      <c r="A149" s="35" t="s">
        <v>55</v>
      </c>
      <c r="E149" s="40" t="s">
        <v>5</v>
      </c>
    </row>
    <row r="150" spans="1:5" ht="127.5">
      <c r="A150" t="s">
        <v>56</v>
      </c>
      <c r="E150" s="39" t="s">
        <v>287</v>
      </c>
    </row>
    <row r="151" spans="1:16" ht="12.75">
      <c r="A151" t="s">
        <v>49</v>
      </c>
      <c s="34" t="s">
        <v>270</v>
      </c>
      <c s="34" t="s">
        <v>1004</v>
      </c>
      <c s="35" t="s">
        <v>5</v>
      </c>
      <c s="6" t="s">
        <v>1005</v>
      </c>
      <c s="36" t="s">
        <v>97</v>
      </c>
      <c s="37">
        <v>11</v>
      </c>
      <c s="36">
        <v>0</v>
      </c>
      <c s="36">
        <f>ROUND(G151*H151,6)</f>
      </c>
      <c r="L151" s="38">
        <v>0</v>
      </c>
      <c s="32">
        <f>ROUND(ROUND(L151,2)*ROUND(G151,3),2)</f>
      </c>
      <c s="36" t="s">
        <v>196</v>
      </c>
      <c>
        <f>(M151*21)/100</f>
      </c>
      <c t="s">
        <v>27</v>
      </c>
    </row>
    <row r="152" spans="1:5" ht="12.75">
      <c r="A152" s="35" t="s">
        <v>54</v>
      </c>
      <c r="E152" s="39" t="s">
        <v>5</v>
      </c>
    </row>
    <row r="153" spans="1:5" ht="12.75">
      <c r="A153" s="35" t="s">
        <v>55</v>
      </c>
      <c r="E153" s="40" t="s">
        <v>5</v>
      </c>
    </row>
    <row r="154" spans="1:5" ht="114.75">
      <c r="A154" t="s">
        <v>56</v>
      </c>
      <c r="E154" s="39" t="s">
        <v>601</v>
      </c>
    </row>
    <row r="155" spans="1:16" ht="12.75">
      <c r="A155" t="s">
        <v>49</v>
      </c>
      <c s="34" t="s">
        <v>271</v>
      </c>
      <c s="34" t="s">
        <v>1006</v>
      </c>
      <c s="35" t="s">
        <v>5</v>
      </c>
      <c s="6" t="s">
        <v>1007</v>
      </c>
      <c s="36" t="s">
        <v>97</v>
      </c>
      <c s="37">
        <v>11</v>
      </c>
      <c s="36">
        <v>0</v>
      </c>
      <c s="36">
        <f>ROUND(G155*H155,6)</f>
      </c>
      <c r="L155" s="38">
        <v>0</v>
      </c>
      <c s="32">
        <f>ROUND(ROUND(L155,2)*ROUND(G155,3),2)</f>
      </c>
      <c s="36" t="s">
        <v>196</v>
      </c>
      <c>
        <f>(M155*21)/100</f>
      </c>
      <c t="s">
        <v>27</v>
      </c>
    </row>
    <row r="156" spans="1:5" ht="12.75">
      <c r="A156" s="35" t="s">
        <v>54</v>
      </c>
      <c r="E156" s="39" t="s">
        <v>5</v>
      </c>
    </row>
    <row r="157" spans="1:5" ht="12.75">
      <c r="A157" s="35" t="s">
        <v>55</v>
      </c>
      <c r="E157" s="40" t="s">
        <v>5</v>
      </c>
    </row>
    <row r="158" spans="1:5" ht="127.5">
      <c r="A158" t="s">
        <v>56</v>
      </c>
      <c r="E158" s="39" t="s">
        <v>287</v>
      </c>
    </row>
    <row r="159" spans="1:16" ht="12.75">
      <c r="A159" t="s">
        <v>49</v>
      </c>
      <c s="34" t="s">
        <v>272</v>
      </c>
      <c s="34" t="s">
        <v>922</v>
      </c>
      <c s="35" t="s">
        <v>5</v>
      </c>
      <c s="6" t="s">
        <v>1008</v>
      </c>
      <c s="36" t="s">
        <v>924</v>
      </c>
      <c s="37">
        <v>1</v>
      </c>
      <c s="36">
        <v>0</v>
      </c>
      <c s="36">
        <f>ROUND(G159*H159,6)</f>
      </c>
      <c r="L159" s="38">
        <v>0</v>
      </c>
      <c s="32">
        <f>ROUND(ROUND(L159,2)*ROUND(G159,3),2)</f>
      </c>
      <c s="36" t="s">
        <v>196</v>
      </c>
      <c>
        <f>(M159*21)/100</f>
      </c>
      <c t="s">
        <v>27</v>
      </c>
    </row>
    <row r="160" spans="1:5" ht="12.75">
      <c r="A160" s="35" t="s">
        <v>54</v>
      </c>
      <c r="E160" s="39" t="s">
        <v>5</v>
      </c>
    </row>
    <row r="161" spans="1:5" ht="12.75">
      <c r="A161" s="35" t="s">
        <v>55</v>
      </c>
      <c r="E161" s="40" t="s">
        <v>5</v>
      </c>
    </row>
    <row r="162" spans="1:5" ht="153">
      <c r="A162" t="s">
        <v>56</v>
      </c>
      <c r="E162" s="39" t="s">
        <v>1009</v>
      </c>
    </row>
    <row r="163" spans="1:16" ht="12.75">
      <c r="A163" t="s">
        <v>49</v>
      </c>
      <c s="34" t="s">
        <v>273</v>
      </c>
      <c s="34" t="s">
        <v>927</v>
      </c>
      <c s="35" t="s">
        <v>5</v>
      </c>
      <c s="6" t="s">
        <v>928</v>
      </c>
      <c s="36" t="s">
        <v>226</v>
      </c>
      <c s="37">
        <v>1</v>
      </c>
      <c s="36">
        <v>0</v>
      </c>
      <c s="36">
        <f>ROUND(G163*H163,6)</f>
      </c>
      <c r="L163" s="38">
        <v>0</v>
      </c>
      <c s="32">
        <f>ROUND(ROUND(L163,2)*ROUND(G163,3),2)</f>
      </c>
      <c s="36" t="s">
        <v>196</v>
      </c>
      <c>
        <f>(M163*21)/100</f>
      </c>
      <c t="s">
        <v>27</v>
      </c>
    </row>
    <row r="164" spans="1:5" ht="12.75">
      <c r="A164" s="35" t="s">
        <v>54</v>
      </c>
      <c r="E164" s="39" t="s">
        <v>5</v>
      </c>
    </row>
    <row r="165" spans="1:5" ht="12.75">
      <c r="A165" s="35" t="s">
        <v>55</v>
      </c>
      <c r="E165" s="40" t="s">
        <v>5</v>
      </c>
    </row>
    <row r="166" spans="1:5" ht="127.5">
      <c r="A166" t="s">
        <v>56</v>
      </c>
      <c r="E166" s="39" t="s">
        <v>450</v>
      </c>
    </row>
    <row r="167" spans="1:16" ht="12.75">
      <c r="A167" t="s">
        <v>49</v>
      </c>
      <c s="34" t="s">
        <v>274</v>
      </c>
      <c s="34" t="s">
        <v>1010</v>
      </c>
      <c s="35" t="s">
        <v>5</v>
      </c>
      <c s="6" t="s">
        <v>1011</v>
      </c>
      <c s="36" t="s">
        <v>646</v>
      </c>
      <c s="37">
        <v>456</v>
      </c>
      <c s="36">
        <v>0</v>
      </c>
      <c s="36">
        <f>ROUND(G167*H167,6)</f>
      </c>
      <c r="L167" s="38">
        <v>0</v>
      </c>
      <c s="32">
        <f>ROUND(ROUND(L167,2)*ROUND(G167,3),2)</f>
      </c>
      <c s="36" t="s">
        <v>196</v>
      </c>
      <c>
        <f>(M167*21)/100</f>
      </c>
      <c t="s">
        <v>27</v>
      </c>
    </row>
    <row r="168" spans="1:5" ht="12.75">
      <c r="A168" s="35" t="s">
        <v>54</v>
      </c>
      <c r="E168" s="39" t="s">
        <v>5</v>
      </c>
    </row>
    <row r="169" spans="1:5" ht="127.5">
      <c r="A169" s="35" t="s">
        <v>55</v>
      </c>
      <c r="E169" s="40" t="s">
        <v>1012</v>
      </c>
    </row>
    <row r="170" spans="1:5" ht="153">
      <c r="A170" t="s">
        <v>56</v>
      </c>
      <c r="E170" s="39" t="s">
        <v>1013</v>
      </c>
    </row>
    <row r="171" spans="1:16" ht="12.75">
      <c r="A171" t="s">
        <v>49</v>
      </c>
      <c s="34" t="s">
        <v>278</v>
      </c>
      <c s="34" t="s">
        <v>930</v>
      </c>
      <c s="35" t="s">
        <v>5</v>
      </c>
      <c s="6" t="s">
        <v>931</v>
      </c>
      <c s="36" t="s">
        <v>70</v>
      </c>
      <c s="37">
        <v>36265.2</v>
      </c>
      <c s="36">
        <v>0</v>
      </c>
      <c s="36">
        <f>ROUND(G171*H171,6)</f>
      </c>
      <c r="L171" s="38">
        <v>0</v>
      </c>
      <c s="32">
        <f>ROUND(ROUND(L171,2)*ROUND(G171,3),2)</f>
      </c>
      <c s="36" t="s">
        <v>196</v>
      </c>
      <c>
        <f>(M171*21)/100</f>
      </c>
      <c t="s">
        <v>27</v>
      </c>
    </row>
    <row r="172" spans="1:5" ht="12.75">
      <c r="A172" s="35" t="s">
        <v>54</v>
      </c>
      <c r="E172" s="39" t="s">
        <v>5</v>
      </c>
    </row>
    <row r="173" spans="1:5" ht="382.5">
      <c r="A173" s="35" t="s">
        <v>55</v>
      </c>
      <c r="E173" s="40" t="s">
        <v>948</v>
      </c>
    </row>
    <row r="174" spans="1:5" ht="114.75">
      <c r="A174" t="s">
        <v>56</v>
      </c>
      <c r="E174" s="39" t="s">
        <v>1014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734</v>
      </c>
      <c s="41">
        <f>Rekapitulace!C24</f>
      </c>
      <c s="20" t="s">
        <v>0</v>
      </c>
      <c t="s">
        <v>23</v>
      </c>
      <c t="s">
        <v>27</v>
      </c>
    </row>
    <row r="4" spans="1:16" ht="32" customHeight="1">
      <c r="A4" s="24" t="s">
        <v>20</v>
      </c>
      <c s="25" t="s">
        <v>28</v>
      </c>
      <c s="27" t="s">
        <v>734</v>
      </c>
      <c r="E4" s="26" t="s">
        <v>735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1017</v>
      </c>
      <c r="E8" s="30" t="s">
        <v>1016</v>
      </c>
      <c r="J8" s="29">
        <f>0+J9+J18</f>
      </c>
      <c s="29">
        <f>0+K9+K18</f>
      </c>
      <c s="29">
        <f>0+L9+L18</f>
      </c>
      <c s="29">
        <f>0+M9+M18</f>
      </c>
    </row>
    <row r="9" spans="1:13" ht="12.75">
      <c r="A9" t="s">
        <v>46</v>
      </c>
      <c r="C9" s="31" t="s">
        <v>47</v>
      </c>
      <c r="E9" s="33" t="s">
        <v>48</v>
      </c>
      <c r="J9" s="32">
        <f>0</f>
      </c>
      <c s="32">
        <f>0</f>
      </c>
      <c s="32">
        <f>0+L10+L14</f>
      </c>
      <c s="32">
        <f>0+M10+M14</f>
      </c>
    </row>
    <row r="10" spans="1:16" ht="12.75">
      <c r="A10" t="s">
        <v>49</v>
      </c>
      <c s="34" t="s">
        <v>47</v>
      </c>
      <c s="34" t="s">
        <v>936</v>
      </c>
      <c s="35" t="s">
        <v>5</v>
      </c>
      <c s="6" t="s">
        <v>937</v>
      </c>
      <c s="36" t="s">
        <v>52</v>
      </c>
      <c s="37">
        <v>8</v>
      </c>
      <c s="36">
        <v>0</v>
      </c>
      <c s="36">
        <f>ROUND(G10*H10,6)</f>
      </c>
      <c r="L10" s="38">
        <v>0</v>
      </c>
      <c s="32">
        <f>ROUND(ROUND(L10,2)*ROUND(G10,3),2)</f>
      </c>
      <c s="36" t="s">
        <v>53</v>
      </c>
      <c>
        <f>(M10*21)/100</f>
      </c>
      <c t="s">
        <v>27</v>
      </c>
    </row>
    <row r="11" spans="1:5" ht="12.75">
      <c r="A11" s="35" t="s">
        <v>54</v>
      </c>
      <c r="E11" s="39" t="s">
        <v>5</v>
      </c>
    </row>
    <row r="12" spans="1:5" ht="51">
      <c r="A12" s="35" t="s">
        <v>55</v>
      </c>
      <c r="E12" s="40" t="s">
        <v>1018</v>
      </c>
    </row>
    <row r="13" spans="1:5" ht="318.75">
      <c r="A13" t="s">
        <v>56</v>
      </c>
      <c r="E13" s="39" t="s">
        <v>57</v>
      </c>
    </row>
    <row r="14" spans="1:16" ht="12.75">
      <c r="A14" t="s">
        <v>49</v>
      </c>
      <c s="34" t="s">
        <v>27</v>
      </c>
      <c s="34" t="s">
        <v>58</v>
      </c>
      <c s="35" t="s">
        <v>5</v>
      </c>
      <c s="6" t="s">
        <v>59</v>
      </c>
      <c s="36" t="s">
        <v>52</v>
      </c>
      <c s="37">
        <v>8</v>
      </c>
      <c s="36">
        <v>0</v>
      </c>
      <c s="36">
        <f>ROUND(G14*H14,6)</f>
      </c>
      <c r="L14" s="38">
        <v>0</v>
      </c>
      <c s="32">
        <f>ROUND(ROUND(L14,2)*ROUND(G14,3),2)</f>
      </c>
      <c s="36" t="s">
        <v>53</v>
      </c>
      <c>
        <f>(M14*21)/100</f>
      </c>
      <c t="s">
        <v>27</v>
      </c>
    </row>
    <row r="15" spans="1:5" ht="12.75">
      <c r="A15" s="35" t="s">
        <v>54</v>
      </c>
      <c r="E15" s="39" t="s">
        <v>5</v>
      </c>
    </row>
    <row r="16" spans="1:5" ht="51">
      <c r="A16" s="35" t="s">
        <v>55</v>
      </c>
      <c r="E16" s="40" t="s">
        <v>1018</v>
      </c>
    </row>
    <row r="17" spans="1:5" ht="229.5">
      <c r="A17" t="s">
        <v>56</v>
      </c>
      <c r="E17" s="39" t="s">
        <v>60</v>
      </c>
    </row>
    <row r="18" spans="1:13" ht="12.75">
      <c r="A18" t="s">
        <v>46</v>
      </c>
      <c r="C18" s="31" t="s">
        <v>65</v>
      </c>
      <c r="E18" s="33" t="s">
        <v>66</v>
      </c>
      <c r="J18" s="32">
        <f>0</f>
      </c>
      <c s="32">
        <f>0</f>
      </c>
      <c s="32">
        <f>0+L19+L23+L27+L31+L35+L39+L43+L47+L51+L55+L59+L63+L67+L71+L75+L79+L83+L87+L91+L95+L99+L103+L107+L111+L115+L119+L123+L127+L131+L135+L139+L143+L147+L151+L155+L159</f>
      </c>
      <c s="32">
        <f>0+M19+M23+M27+M31+M35+M39+M43+M47+M51+M55+M59+M63+M67+M71+M75+M79+M83+M87+M91+M95+M99+M103+M107+M111+M115+M119+M123+M127+M131+M135+M139+M143+M147+M151+M155+M159</f>
      </c>
    </row>
    <row r="19" spans="1:16" ht="12.75">
      <c r="A19" t="s">
        <v>49</v>
      </c>
      <c s="34" t="s">
        <v>26</v>
      </c>
      <c s="34" t="s">
        <v>215</v>
      </c>
      <c s="35" t="s">
        <v>5</v>
      </c>
      <c s="6" t="s">
        <v>216</v>
      </c>
      <c s="36" t="s">
        <v>97</v>
      </c>
      <c s="37">
        <v>8</v>
      </c>
      <c s="36">
        <v>0</v>
      </c>
      <c s="36">
        <f>ROUND(G19*H19,6)</f>
      </c>
      <c r="L19" s="38">
        <v>0</v>
      </c>
      <c s="32">
        <f>ROUND(ROUND(L19,2)*ROUND(G19,3),2)</f>
      </c>
      <c s="36" t="s">
        <v>53</v>
      </c>
      <c>
        <f>(M19*21)/100</f>
      </c>
      <c t="s">
        <v>27</v>
      </c>
    </row>
    <row r="20" spans="1:5" ht="12.75">
      <c r="A20" s="35" t="s">
        <v>54</v>
      </c>
      <c r="E20" s="39" t="s">
        <v>5</v>
      </c>
    </row>
    <row r="21" spans="1:5" ht="38.25">
      <c r="A21" s="35" t="s">
        <v>55</v>
      </c>
      <c r="E21" s="40" t="s">
        <v>1019</v>
      </c>
    </row>
    <row r="22" spans="1:5" ht="102">
      <c r="A22" t="s">
        <v>56</v>
      </c>
      <c r="E22" s="39" t="s">
        <v>217</v>
      </c>
    </row>
    <row r="23" spans="1:16" ht="25.5">
      <c r="A23" t="s">
        <v>49</v>
      </c>
      <c s="34" t="s">
        <v>67</v>
      </c>
      <c s="34" t="s">
        <v>615</v>
      </c>
      <c s="35" t="s">
        <v>5</v>
      </c>
      <c s="6" t="s">
        <v>616</v>
      </c>
      <c s="36" t="s">
        <v>70</v>
      </c>
      <c s="37">
        <v>60</v>
      </c>
      <c s="36">
        <v>0</v>
      </c>
      <c s="36">
        <f>ROUND(G23*H23,6)</f>
      </c>
      <c r="L23" s="38">
        <v>0</v>
      </c>
      <c s="32">
        <f>ROUND(ROUND(L23,2)*ROUND(G23,3),2)</f>
      </c>
      <c s="36" t="s">
        <v>53</v>
      </c>
      <c>
        <f>(M23*21)/100</f>
      </c>
      <c t="s">
        <v>27</v>
      </c>
    </row>
    <row r="24" spans="1:5" ht="12.75">
      <c r="A24" s="35" t="s">
        <v>54</v>
      </c>
      <c r="E24" s="39" t="s">
        <v>5</v>
      </c>
    </row>
    <row r="25" spans="1:5" ht="12.75">
      <c r="A25" s="35" t="s">
        <v>55</v>
      </c>
      <c r="E25" s="40" t="s">
        <v>1020</v>
      </c>
    </row>
    <row r="26" spans="1:5" ht="76.5">
      <c r="A26" t="s">
        <v>56</v>
      </c>
      <c r="E26" s="39" t="s">
        <v>617</v>
      </c>
    </row>
    <row r="27" spans="1:16" ht="12.75">
      <c r="A27" t="s">
        <v>49</v>
      </c>
      <c s="34" t="s">
        <v>72</v>
      </c>
      <c s="34" t="s">
        <v>945</v>
      </c>
      <c s="35" t="s">
        <v>5</v>
      </c>
      <c s="6" t="s">
        <v>946</v>
      </c>
      <c s="36" t="s">
        <v>620</v>
      </c>
      <c s="37">
        <v>827.04</v>
      </c>
      <c s="36">
        <v>0</v>
      </c>
      <c s="36">
        <f>ROUND(G27*H27,6)</f>
      </c>
      <c r="L27" s="38">
        <v>0</v>
      </c>
      <c s="32">
        <f>ROUND(ROUND(L27,2)*ROUND(G27,3),2)</f>
      </c>
      <c s="36" t="s">
        <v>53</v>
      </c>
      <c>
        <f>(M27*21)/100</f>
      </c>
      <c t="s">
        <v>27</v>
      </c>
    </row>
    <row r="28" spans="1:5" ht="12.75">
      <c r="A28" s="35" t="s">
        <v>54</v>
      </c>
      <c r="E28" s="39" t="s">
        <v>5</v>
      </c>
    </row>
    <row r="29" spans="1:5" ht="140.25">
      <c r="A29" s="35" t="s">
        <v>55</v>
      </c>
      <c r="E29" s="40" t="s">
        <v>1021</v>
      </c>
    </row>
    <row r="30" spans="1:5" ht="153">
      <c r="A30" t="s">
        <v>56</v>
      </c>
      <c r="E30" s="39" t="s">
        <v>621</v>
      </c>
    </row>
    <row r="31" spans="1:16" ht="12.75">
      <c r="A31" t="s">
        <v>49</v>
      </c>
      <c s="34" t="s">
        <v>77</v>
      </c>
      <c s="34" t="s">
        <v>1022</v>
      </c>
      <c s="35" t="s">
        <v>5</v>
      </c>
      <c s="6" t="s">
        <v>1023</v>
      </c>
      <c s="36" t="s">
        <v>70</v>
      </c>
      <c s="37">
        <v>1000</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63.75">
      <c r="A34" t="s">
        <v>56</v>
      </c>
      <c r="E34" s="39" t="s">
        <v>1024</v>
      </c>
    </row>
    <row r="35" spans="1:16" ht="12.75">
      <c r="A35" t="s">
        <v>49</v>
      </c>
      <c s="34" t="s">
        <v>65</v>
      </c>
      <c s="34" t="s">
        <v>622</v>
      </c>
      <c s="35" t="s">
        <v>5</v>
      </c>
      <c s="6" t="s">
        <v>623</v>
      </c>
      <c s="36" t="s">
        <v>70</v>
      </c>
      <c s="37">
        <v>10520</v>
      </c>
      <c s="36">
        <v>0</v>
      </c>
      <c s="36">
        <f>ROUND(G35*H35,6)</f>
      </c>
      <c r="L35" s="38">
        <v>0</v>
      </c>
      <c s="32">
        <f>ROUND(ROUND(L35,2)*ROUND(G35,3),2)</f>
      </c>
      <c s="36" t="s">
        <v>53</v>
      </c>
      <c>
        <f>(M35*21)/100</f>
      </c>
      <c t="s">
        <v>27</v>
      </c>
    </row>
    <row r="36" spans="1:5" ht="12.75">
      <c r="A36" s="35" t="s">
        <v>54</v>
      </c>
      <c r="E36" s="39" t="s">
        <v>5</v>
      </c>
    </row>
    <row r="37" spans="1:5" ht="114.75">
      <c r="A37" s="35" t="s">
        <v>55</v>
      </c>
      <c r="E37" s="40" t="s">
        <v>1025</v>
      </c>
    </row>
    <row r="38" spans="1:5" ht="114.75">
      <c r="A38" t="s">
        <v>56</v>
      </c>
      <c r="E38" s="39" t="s">
        <v>624</v>
      </c>
    </row>
    <row r="39" spans="1:16" ht="12.75">
      <c r="A39" t="s">
        <v>49</v>
      </c>
      <c s="34" t="s">
        <v>82</v>
      </c>
      <c s="34" t="s">
        <v>949</v>
      </c>
      <c s="35" t="s">
        <v>5</v>
      </c>
      <c s="6" t="s">
        <v>950</v>
      </c>
      <c s="36" t="s">
        <v>70</v>
      </c>
      <c s="37">
        <v>11032</v>
      </c>
      <c s="36">
        <v>0</v>
      </c>
      <c s="36">
        <f>ROUND(G39*H39,6)</f>
      </c>
      <c r="L39" s="38">
        <v>0</v>
      </c>
      <c s="32">
        <f>ROUND(ROUND(L39,2)*ROUND(G39,3),2)</f>
      </c>
      <c s="36" t="s">
        <v>53</v>
      </c>
      <c>
        <f>(M39*21)/100</f>
      </c>
      <c t="s">
        <v>27</v>
      </c>
    </row>
    <row r="40" spans="1:5" ht="12.75">
      <c r="A40" s="35" t="s">
        <v>54</v>
      </c>
      <c r="E40" s="39" t="s">
        <v>5</v>
      </c>
    </row>
    <row r="41" spans="1:5" ht="12.75">
      <c r="A41" s="35" t="s">
        <v>55</v>
      </c>
      <c r="E41" s="40" t="s">
        <v>1026</v>
      </c>
    </row>
    <row r="42" spans="1:5" ht="153">
      <c r="A42" t="s">
        <v>56</v>
      </c>
      <c r="E42" s="39" t="s">
        <v>952</v>
      </c>
    </row>
    <row r="43" spans="1:16" ht="12.75">
      <c r="A43" t="s">
        <v>49</v>
      </c>
      <c s="34" t="s">
        <v>86</v>
      </c>
      <c s="34" t="s">
        <v>958</v>
      </c>
      <c s="35" t="s">
        <v>5</v>
      </c>
      <c s="6" t="s">
        <v>959</v>
      </c>
      <c s="36" t="s">
        <v>97</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127.5">
      <c r="A46" t="s">
        <v>56</v>
      </c>
      <c r="E46" s="39" t="s">
        <v>287</v>
      </c>
    </row>
    <row r="47" spans="1:16" ht="12.75">
      <c r="A47" t="s">
        <v>49</v>
      </c>
      <c s="34" t="s">
        <v>90</v>
      </c>
      <c s="34" t="s">
        <v>960</v>
      </c>
      <c s="35" t="s">
        <v>5</v>
      </c>
      <c s="6" t="s">
        <v>961</v>
      </c>
      <c s="36" t="s">
        <v>97</v>
      </c>
      <c s="37">
        <v>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153">
      <c r="A50" t="s">
        <v>56</v>
      </c>
      <c r="E50" s="39" t="s">
        <v>957</v>
      </c>
    </row>
    <row r="51" spans="1:16" ht="12.75">
      <c r="A51" t="s">
        <v>49</v>
      </c>
      <c s="34" t="s">
        <v>94</v>
      </c>
      <c s="34" t="s">
        <v>962</v>
      </c>
      <c s="35" t="s">
        <v>5</v>
      </c>
      <c s="6" t="s">
        <v>963</v>
      </c>
      <c s="36" t="s">
        <v>97</v>
      </c>
      <c s="37">
        <v>6</v>
      </c>
      <c s="36">
        <v>0</v>
      </c>
      <c s="36">
        <f>ROUND(G51*H51,6)</f>
      </c>
      <c r="L51" s="38">
        <v>0</v>
      </c>
      <c s="32">
        <f>ROUND(ROUND(L51,2)*ROUND(G51,3),2)</f>
      </c>
      <c s="36" t="s">
        <v>53</v>
      </c>
      <c>
        <f>(M51*21)/100</f>
      </c>
      <c t="s">
        <v>27</v>
      </c>
    </row>
    <row r="52" spans="1:5" ht="12.75">
      <c r="A52" s="35" t="s">
        <v>54</v>
      </c>
      <c r="E52" s="39" t="s">
        <v>5</v>
      </c>
    </row>
    <row r="53" spans="1:5" ht="12.75">
      <c r="A53" s="35" t="s">
        <v>55</v>
      </c>
      <c r="E53" s="40" t="s">
        <v>1027</v>
      </c>
    </row>
    <row r="54" spans="1:5" ht="178.5">
      <c r="A54" t="s">
        <v>56</v>
      </c>
      <c r="E54" s="39" t="s">
        <v>433</v>
      </c>
    </row>
    <row r="55" spans="1:16" ht="12.75">
      <c r="A55" t="s">
        <v>49</v>
      </c>
      <c s="34" t="s">
        <v>99</v>
      </c>
      <c s="34" t="s">
        <v>965</v>
      </c>
      <c s="35" t="s">
        <v>5</v>
      </c>
      <c s="6" t="s">
        <v>966</v>
      </c>
      <c s="36" t="s">
        <v>97</v>
      </c>
      <c s="37">
        <v>6</v>
      </c>
      <c s="36">
        <v>0</v>
      </c>
      <c s="36">
        <f>ROUND(G55*H55,6)</f>
      </c>
      <c r="L55" s="38">
        <v>0</v>
      </c>
      <c s="32">
        <f>ROUND(ROUND(L55,2)*ROUND(G55,3),2)</f>
      </c>
      <c s="36" t="s">
        <v>53</v>
      </c>
      <c>
        <f>(M55*21)/100</f>
      </c>
      <c t="s">
        <v>27</v>
      </c>
    </row>
    <row r="56" spans="1:5" ht="12.75">
      <c r="A56" s="35" t="s">
        <v>54</v>
      </c>
      <c r="E56" s="39" t="s">
        <v>5</v>
      </c>
    </row>
    <row r="57" spans="1:5" ht="12.75">
      <c r="A57" s="35" t="s">
        <v>55</v>
      </c>
      <c r="E57" s="40" t="s">
        <v>1027</v>
      </c>
    </row>
    <row r="58" spans="1:5" ht="127.5">
      <c r="A58" t="s">
        <v>56</v>
      </c>
      <c r="E58" s="39" t="s">
        <v>287</v>
      </c>
    </row>
    <row r="59" spans="1:16" ht="12.75">
      <c r="A59" t="s">
        <v>49</v>
      </c>
      <c s="34" t="s">
        <v>102</v>
      </c>
      <c s="34" t="s">
        <v>967</v>
      </c>
      <c s="35" t="s">
        <v>5</v>
      </c>
      <c s="6" t="s">
        <v>968</v>
      </c>
      <c s="36" t="s">
        <v>97</v>
      </c>
      <c s="37">
        <v>6</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53">
      <c r="A62" t="s">
        <v>56</v>
      </c>
      <c r="E62" s="39" t="s">
        <v>957</v>
      </c>
    </row>
    <row r="63" spans="1:16" ht="12.75">
      <c r="A63" t="s">
        <v>49</v>
      </c>
      <c s="34" t="s">
        <v>106</v>
      </c>
      <c s="34" t="s">
        <v>969</v>
      </c>
      <c s="35" t="s">
        <v>5</v>
      </c>
      <c s="6" t="s">
        <v>970</v>
      </c>
      <c s="36" t="s">
        <v>97</v>
      </c>
      <c s="37">
        <v>2</v>
      </c>
      <c s="36">
        <v>0</v>
      </c>
      <c s="36">
        <f>ROUND(G63*H63,6)</f>
      </c>
      <c r="L63" s="38">
        <v>0</v>
      </c>
      <c s="32">
        <f>ROUND(ROUND(L63,2)*ROUND(G63,3),2)</f>
      </c>
      <c s="36" t="s">
        <v>53</v>
      </c>
      <c>
        <f>(M63*21)/100</f>
      </c>
      <c t="s">
        <v>27</v>
      </c>
    </row>
    <row r="64" spans="1:5" ht="12.75">
      <c r="A64" s="35" t="s">
        <v>54</v>
      </c>
      <c r="E64" s="39" t="s">
        <v>5</v>
      </c>
    </row>
    <row r="65" spans="1:5" ht="12.75">
      <c r="A65" s="35" t="s">
        <v>55</v>
      </c>
      <c r="E65" s="40" t="s">
        <v>1028</v>
      </c>
    </row>
    <row r="66" spans="1:5" ht="178.5">
      <c r="A66" t="s">
        <v>56</v>
      </c>
      <c r="E66" s="39" t="s">
        <v>433</v>
      </c>
    </row>
    <row r="67" spans="1:16" ht="12.75">
      <c r="A67" t="s">
        <v>49</v>
      </c>
      <c s="34" t="s">
        <v>110</v>
      </c>
      <c s="34" t="s">
        <v>972</v>
      </c>
      <c s="35" t="s">
        <v>5</v>
      </c>
      <c s="6" t="s">
        <v>973</v>
      </c>
      <c s="36" t="s">
        <v>97</v>
      </c>
      <c s="37">
        <v>2</v>
      </c>
      <c s="36">
        <v>0</v>
      </c>
      <c s="36">
        <f>ROUND(G67*H67,6)</f>
      </c>
      <c r="L67" s="38">
        <v>0</v>
      </c>
      <c s="32">
        <f>ROUND(ROUND(L67,2)*ROUND(G67,3),2)</f>
      </c>
      <c s="36" t="s">
        <v>53</v>
      </c>
      <c>
        <f>(M67*21)/100</f>
      </c>
      <c t="s">
        <v>27</v>
      </c>
    </row>
    <row r="68" spans="1:5" ht="12.75">
      <c r="A68" s="35" t="s">
        <v>54</v>
      </c>
      <c r="E68" s="39" t="s">
        <v>5</v>
      </c>
    </row>
    <row r="69" spans="1:5" ht="12.75">
      <c r="A69" s="35" t="s">
        <v>55</v>
      </c>
      <c r="E69" s="40" t="s">
        <v>1028</v>
      </c>
    </row>
    <row r="70" spans="1:5" ht="127.5">
      <c r="A70" t="s">
        <v>56</v>
      </c>
      <c r="E70" s="39" t="s">
        <v>287</v>
      </c>
    </row>
    <row r="71" spans="1:16" ht="12.75">
      <c r="A71" t="s">
        <v>49</v>
      </c>
      <c s="34" t="s">
        <v>114</v>
      </c>
      <c s="34" t="s">
        <v>974</v>
      </c>
      <c s="35" t="s">
        <v>5</v>
      </c>
      <c s="6" t="s">
        <v>975</v>
      </c>
      <c s="36" t="s">
        <v>97</v>
      </c>
      <c s="37">
        <v>2</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53">
      <c r="A74" t="s">
        <v>56</v>
      </c>
      <c r="E74" s="39" t="s">
        <v>957</v>
      </c>
    </row>
    <row r="75" spans="1:16" ht="12.75">
      <c r="A75" t="s">
        <v>49</v>
      </c>
      <c s="34" t="s">
        <v>118</v>
      </c>
      <c s="34" t="s">
        <v>976</v>
      </c>
      <c s="35" t="s">
        <v>5</v>
      </c>
      <c s="6" t="s">
        <v>977</v>
      </c>
      <c s="36" t="s">
        <v>97</v>
      </c>
      <c s="37">
        <v>16</v>
      </c>
      <c s="36">
        <v>0</v>
      </c>
      <c s="36">
        <f>ROUND(G75*H75,6)</f>
      </c>
      <c r="L75" s="38">
        <v>0</v>
      </c>
      <c s="32">
        <f>ROUND(ROUND(L75,2)*ROUND(G75,3),2)</f>
      </c>
      <c s="36" t="s">
        <v>53</v>
      </c>
      <c>
        <f>(M75*21)/100</f>
      </c>
      <c t="s">
        <v>27</v>
      </c>
    </row>
    <row r="76" spans="1:5" ht="12.75">
      <c r="A76" s="35" t="s">
        <v>54</v>
      </c>
      <c r="E76" s="39" t="s">
        <v>5</v>
      </c>
    </row>
    <row r="77" spans="1:5" ht="51">
      <c r="A77" s="35" t="s">
        <v>55</v>
      </c>
      <c r="E77" s="40" t="s">
        <v>1029</v>
      </c>
    </row>
    <row r="78" spans="1:5" ht="178.5">
      <c r="A78" t="s">
        <v>56</v>
      </c>
      <c r="E78" s="39" t="s">
        <v>433</v>
      </c>
    </row>
    <row r="79" spans="1:16" ht="25.5">
      <c r="A79" t="s">
        <v>49</v>
      </c>
      <c s="34" t="s">
        <v>122</v>
      </c>
      <c s="34" t="s">
        <v>979</v>
      </c>
      <c s="35" t="s">
        <v>5</v>
      </c>
      <c s="6" t="s">
        <v>980</v>
      </c>
      <c s="36" t="s">
        <v>97</v>
      </c>
      <c s="37">
        <v>16</v>
      </c>
      <c s="36">
        <v>0</v>
      </c>
      <c s="36">
        <f>ROUND(G79*H79,6)</f>
      </c>
      <c r="L79" s="38">
        <v>0</v>
      </c>
      <c s="32">
        <f>ROUND(ROUND(L79,2)*ROUND(G79,3),2)</f>
      </c>
      <c s="36" t="s">
        <v>53</v>
      </c>
      <c>
        <f>(M79*21)/100</f>
      </c>
      <c t="s">
        <v>27</v>
      </c>
    </row>
    <row r="80" spans="1:5" ht="12.75">
      <c r="A80" s="35" t="s">
        <v>54</v>
      </c>
      <c r="E80" s="39" t="s">
        <v>5</v>
      </c>
    </row>
    <row r="81" spans="1:5" ht="51">
      <c r="A81" s="35" t="s">
        <v>55</v>
      </c>
      <c r="E81" s="40" t="s">
        <v>1029</v>
      </c>
    </row>
    <row r="82" spans="1:5" ht="127.5">
      <c r="A82" t="s">
        <v>56</v>
      </c>
      <c r="E82" s="39" t="s">
        <v>287</v>
      </c>
    </row>
    <row r="83" spans="1:16" ht="12.75">
      <c r="A83" t="s">
        <v>49</v>
      </c>
      <c s="34" t="s">
        <v>126</v>
      </c>
      <c s="34" t="s">
        <v>984</v>
      </c>
      <c s="35" t="s">
        <v>5</v>
      </c>
      <c s="6" t="s">
        <v>985</v>
      </c>
      <c s="36" t="s">
        <v>97</v>
      </c>
      <c s="37">
        <v>1</v>
      </c>
      <c s="36">
        <v>0</v>
      </c>
      <c s="36">
        <f>ROUND(G83*H83,6)</f>
      </c>
      <c r="L83" s="38">
        <v>0</v>
      </c>
      <c s="32">
        <f>ROUND(ROUND(L83,2)*ROUND(G83,3),2)</f>
      </c>
      <c s="36" t="s">
        <v>53</v>
      </c>
      <c>
        <f>(M83*21)/100</f>
      </c>
      <c t="s">
        <v>27</v>
      </c>
    </row>
    <row r="84" spans="1:5" ht="12.75">
      <c r="A84" s="35" t="s">
        <v>54</v>
      </c>
      <c r="E84" s="39" t="s">
        <v>5</v>
      </c>
    </row>
    <row r="85" spans="1:5" ht="25.5">
      <c r="A85" s="35" t="s">
        <v>55</v>
      </c>
      <c r="E85" s="40" t="s">
        <v>1030</v>
      </c>
    </row>
    <row r="86" spans="1:5" ht="114.75">
      <c r="A86" t="s">
        <v>56</v>
      </c>
      <c r="E86" s="39" t="s">
        <v>601</v>
      </c>
    </row>
    <row r="87" spans="1:16" ht="12.75">
      <c r="A87" t="s">
        <v>49</v>
      </c>
      <c s="34" t="s">
        <v>130</v>
      </c>
      <c s="34" t="s">
        <v>640</v>
      </c>
      <c s="35" t="s">
        <v>5</v>
      </c>
      <c s="6" t="s">
        <v>641</v>
      </c>
      <c s="36" t="s">
        <v>97</v>
      </c>
      <c s="37">
        <v>1</v>
      </c>
      <c s="36">
        <v>0</v>
      </c>
      <c s="36">
        <f>ROUND(G87*H87,6)</f>
      </c>
      <c r="L87" s="38">
        <v>0</v>
      </c>
      <c s="32">
        <f>ROUND(ROUND(L87,2)*ROUND(G87,3),2)</f>
      </c>
      <c s="36" t="s">
        <v>53</v>
      </c>
      <c>
        <f>(M87*21)/100</f>
      </c>
      <c t="s">
        <v>27</v>
      </c>
    </row>
    <row r="88" spans="1:5" ht="12.75">
      <c r="A88" s="35" t="s">
        <v>54</v>
      </c>
      <c r="E88" s="39" t="s">
        <v>5</v>
      </c>
    </row>
    <row r="89" spans="1:5" ht="25.5">
      <c r="A89" s="35" t="s">
        <v>55</v>
      </c>
      <c r="E89" s="40" t="s">
        <v>1030</v>
      </c>
    </row>
    <row r="90" spans="1:5" ht="127.5">
      <c r="A90" t="s">
        <v>56</v>
      </c>
      <c r="E90" s="39" t="s">
        <v>287</v>
      </c>
    </row>
    <row r="91" spans="1:16" ht="12.75">
      <c r="A91" t="s">
        <v>49</v>
      </c>
      <c s="34" t="s">
        <v>134</v>
      </c>
      <c s="34" t="s">
        <v>990</v>
      </c>
      <c s="35" t="s">
        <v>5</v>
      </c>
      <c s="6" t="s">
        <v>991</v>
      </c>
      <c s="36" t="s">
        <v>97</v>
      </c>
      <c s="37">
        <v>1</v>
      </c>
      <c s="36">
        <v>0</v>
      </c>
      <c s="36">
        <f>ROUND(G91*H91,6)</f>
      </c>
      <c r="L91" s="38">
        <v>0</v>
      </c>
      <c s="32">
        <f>ROUND(ROUND(L91,2)*ROUND(G91,3),2)</f>
      </c>
      <c s="36" t="s">
        <v>53</v>
      </c>
      <c>
        <f>(M91*21)/100</f>
      </c>
      <c t="s">
        <v>27</v>
      </c>
    </row>
    <row r="92" spans="1:5" ht="12.75">
      <c r="A92" s="35" t="s">
        <v>54</v>
      </c>
      <c r="E92" s="39" t="s">
        <v>5</v>
      </c>
    </row>
    <row r="93" spans="1:5" ht="12.75">
      <c r="A93" s="35" t="s">
        <v>55</v>
      </c>
      <c r="E93" s="40" t="s">
        <v>1031</v>
      </c>
    </row>
    <row r="94" spans="1:5" ht="127.5">
      <c r="A94" t="s">
        <v>56</v>
      </c>
      <c r="E94" s="39" t="s">
        <v>450</v>
      </c>
    </row>
    <row r="95" spans="1:16" ht="12.75">
      <c r="A95" t="s">
        <v>49</v>
      </c>
      <c s="34" t="s">
        <v>138</v>
      </c>
      <c s="34" t="s">
        <v>451</v>
      </c>
      <c s="35" t="s">
        <v>5</v>
      </c>
      <c s="6" t="s">
        <v>452</v>
      </c>
      <c s="36" t="s">
        <v>97</v>
      </c>
      <c s="37">
        <v>1</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65.75">
      <c r="A98" t="s">
        <v>56</v>
      </c>
      <c r="E98" s="39" t="s">
        <v>283</v>
      </c>
    </row>
    <row r="99" spans="1:16" ht="12.75">
      <c r="A99" t="s">
        <v>49</v>
      </c>
      <c s="34" t="s">
        <v>142</v>
      </c>
      <c s="34" t="s">
        <v>454</v>
      </c>
      <c s="35" t="s">
        <v>5</v>
      </c>
      <c s="6" t="s">
        <v>455</v>
      </c>
      <c s="36" t="s">
        <v>97</v>
      </c>
      <c s="37">
        <v>1</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27.5">
      <c r="A102" t="s">
        <v>56</v>
      </c>
      <c r="E102" s="39" t="s">
        <v>287</v>
      </c>
    </row>
    <row r="103" spans="1:16" ht="12.75">
      <c r="A103" t="s">
        <v>49</v>
      </c>
      <c s="34" t="s">
        <v>146</v>
      </c>
      <c s="34" t="s">
        <v>1032</v>
      </c>
      <c s="35" t="s">
        <v>5</v>
      </c>
      <c s="6" t="s">
        <v>1033</v>
      </c>
      <c s="36" t="s">
        <v>97</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65.75">
      <c r="A106" t="s">
        <v>56</v>
      </c>
      <c r="E106" s="39" t="s">
        <v>283</v>
      </c>
    </row>
    <row r="107" spans="1:16" ht="12.75">
      <c r="A107" t="s">
        <v>49</v>
      </c>
      <c s="34" t="s">
        <v>150</v>
      </c>
      <c s="34" t="s">
        <v>993</v>
      </c>
      <c s="35" t="s">
        <v>5</v>
      </c>
      <c s="6" t="s">
        <v>994</v>
      </c>
      <c s="36" t="s">
        <v>97</v>
      </c>
      <c s="37">
        <v>3</v>
      </c>
      <c s="36">
        <v>0</v>
      </c>
      <c s="36">
        <f>ROUND(G107*H107,6)</f>
      </c>
      <c r="L107" s="38">
        <v>0</v>
      </c>
      <c s="32">
        <f>ROUND(ROUND(L107,2)*ROUND(G107,3),2)</f>
      </c>
      <c s="36" t="s">
        <v>53</v>
      </c>
      <c>
        <f>(M107*21)/100</f>
      </c>
      <c t="s">
        <v>27</v>
      </c>
    </row>
    <row r="108" spans="1:5" ht="12.75">
      <c r="A108" s="35" t="s">
        <v>54</v>
      </c>
      <c r="E108" s="39" t="s">
        <v>5</v>
      </c>
    </row>
    <row r="109" spans="1:5" ht="12.75">
      <c r="A109" s="35" t="s">
        <v>55</v>
      </c>
      <c r="E109" s="40" t="s">
        <v>1034</v>
      </c>
    </row>
    <row r="110" spans="1:5" ht="165.75">
      <c r="A110" t="s">
        <v>56</v>
      </c>
      <c r="E110" s="39" t="s">
        <v>283</v>
      </c>
    </row>
    <row r="111" spans="1:16" ht="12.75">
      <c r="A111" t="s">
        <v>49</v>
      </c>
      <c s="34" t="s">
        <v>154</v>
      </c>
      <c s="34" t="s">
        <v>995</v>
      </c>
      <c s="35" t="s">
        <v>5</v>
      </c>
      <c s="6" t="s">
        <v>996</v>
      </c>
      <c s="36" t="s">
        <v>97</v>
      </c>
      <c s="37">
        <v>3</v>
      </c>
      <c s="36">
        <v>0</v>
      </c>
      <c s="36">
        <f>ROUND(G111*H111,6)</f>
      </c>
      <c r="L111" s="38">
        <v>0</v>
      </c>
      <c s="32">
        <f>ROUND(ROUND(L111,2)*ROUND(G111,3),2)</f>
      </c>
      <c s="36" t="s">
        <v>53</v>
      </c>
      <c>
        <f>(M111*21)/100</f>
      </c>
      <c t="s">
        <v>27</v>
      </c>
    </row>
    <row r="112" spans="1:5" ht="12.75">
      <c r="A112" s="35" t="s">
        <v>54</v>
      </c>
      <c r="E112" s="39" t="s">
        <v>5</v>
      </c>
    </row>
    <row r="113" spans="1:5" ht="12.75">
      <c r="A113" s="35" t="s">
        <v>55</v>
      </c>
      <c r="E113" s="40" t="s">
        <v>1034</v>
      </c>
    </row>
    <row r="114" spans="1:5" ht="127.5">
      <c r="A114" t="s">
        <v>56</v>
      </c>
      <c r="E114" s="39" t="s">
        <v>287</v>
      </c>
    </row>
    <row r="115" spans="1:16" ht="12.75">
      <c r="A115" t="s">
        <v>49</v>
      </c>
      <c s="34" t="s">
        <v>158</v>
      </c>
      <c s="34" t="s">
        <v>194</v>
      </c>
      <c s="35" t="s">
        <v>5</v>
      </c>
      <c s="6" t="s">
        <v>997</v>
      </c>
      <c s="36" t="s">
        <v>226</v>
      </c>
      <c s="37">
        <v>0.15</v>
      </c>
      <c s="36">
        <v>0</v>
      </c>
      <c s="36">
        <f>ROUND(G115*H115,6)</f>
      </c>
      <c r="L115" s="38">
        <v>0</v>
      </c>
      <c s="32">
        <f>ROUND(ROUND(L115,2)*ROUND(G115,3),2)</f>
      </c>
      <c s="36" t="s">
        <v>196</v>
      </c>
      <c>
        <f>(M115*21)/100</f>
      </c>
      <c t="s">
        <v>27</v>
      </c>
    </row>
    <row r="116" spans="1:5" ht="12.75">
      <c r="A116" s="35" t="s">
        <v>54</v>
      </c>
      <c r="E116" s="39" t="s">
        <v>5</v>
      </c>
    </row>
    <row r="117" spans="1:5" ht="12.75">
      <c r="A117" s="35" t="s">
        <v>55</v>
      </c>
      <c r="E117" s="40" t="s">
        <v>5</v>
      </c>
    </row>
    <row r="118" spans="1:5" ht="140.25">
      <c r="A118" t="s">
        <v>56</v>
      </c>
      <c r="E118" s="39" t="s">
        <v>470</v>
      </c>
    </row>
    <row r="119" spans="1:16" ht="12.75">
      <c r="A119" t="s">
        <v>49</v>
      </c>
      <c s="34" t="s">
        <v>162</v>
      </c>
      <c s="34" t="s">
        <v>1035</v>
      </c>
      <c s="35" t="s">
        <v>5</v>
      </c>
      <c s="6" t="s">
        <v>1036</v>
      </c>
      <c s="36" t="s">
        <v>226</v>
      </c>
      <c s="37">
        <v>1</v>
      </c>
      <c s="36">
        <v>0</v>
      </c>
      <c s="36">
        <f>ROUND(G119*H119,6)</f>
      </c>
      <c r="L119" s="38">
        <v>0</v>
      </c>
      <c s="32">
        <f>ROUND(ROUND(L119,2)*ROUND(G119,3),2)</f>
      </c>
      <c s="36" t="s">
        <v>196</v>
      </c>
      <c>
        <f>(M119*21)/100</f>
      </c>
      <c t="s">
        <v>27</v>
      </c>
    </row>
    <row r="120" spans="1:5" ht="12.75">
      <c r="A120" s="35" t="s">
        <v>54</v>
      </c>
      <c r="E120" s="39" t="s">
        <v>5</v>
      </c>
    </row>
    <row r="121" spans="1:5" ht="12.75">
      <c r="A121" s="35" t="s">
        <v>55</v>
      </c>
      <c r="E121" s="40" t="s">
        <v>5</v>
      </c>
    </row>
    <row r="122" spans="1:5" ht="12.75">
      <c r="A122" t="s">
        <v>56</v>
      </c>
      <c r="E122" s="39" t="s">
        <v>1037</v>
      </c>
    </row>
    <row r="123" spans="1:16" ht="12.75">
      <c r="A123" t="s">
        <v>49</v>
      </c>
      <c s="34" t="s">
        <v>167</v>
      </c>
      <c s="34" t="s">
        <v>1038</v>
      </c>
      <c s="35" t="s">
        <v>5</v>
      </c>
      <c s="6" t="s">
        <v>1039</v>
      </c>
      <c s="36" t="s">
        <v>226</v>
      </c>
      <c s="37">
        <v>1</v>
      </c>
      <c s="36">
        <v>0</v>
      </c>
      <c s="36">
        <f>ROUND(G123*H123,6)</f>
      </c>
      <c r="L123" s="38">
        <v>0</v>
      </c>
      <c s="32">
        <f>ROUND(ROUND(L123,2)*ROUND(G123,3),2)</f>
      </c>
      <c s="36" t="s">
        <v>196</v>
      </c>
      <c>
        <f>(M123*21)/100</f>
      </c>
      <c t="s">
        <v>27</v>
      </c>
    </row>
    <row r="124" spans="1:5" ht="12.75">
      <c r="A124" s="35" t="s">
        <v>54</v>
      </c>
      <c r="E124" s="39" t="s">
        <v>5</v>
      </c>
    </row>
    <row r="125" spans="1:5" ht="12.75">
      <c r="A125" s="35" t="s">
        <v>55</v>
      </c>
      <c r="E125" s="40" t="s">
        <v>5</v>
      </c>
    </row>
    <row r="126" spans="1:5" ht="76.5">
      <c r="A126" t="s">
        <v>56</v>
      </c>
      <c r="E126" s="39" t="s">
        <v>1040</v>
      </c>
    </row>
    <row r="127" spans="1:16" ht="12.75">
      <c r="A127" t="s">
        <v>49</v>
      </c>
      <c s="34" t="s">
        <v>171</v>
      </c>
      <c s="34" t="s">
        <v>910</v>
      </c>
      <c s="35" t="s">
        <v>5</v>
      </c>
      <c s="6" t="s">
        <v>998</v>
      </c>
      <c s="36" t="s">
        <v>165</v>
      </c>
      <c s="37">
        <v>80</v>
      </c>
      <c s="36">
        <v>0</v>
      </c>
      <c s="36">
        <f>ROUND(G127*H127,6)</f>
      </c>
      <c r="L127" s="38">
        <v>0</v>
      </c>
      <c s="32">
        <f>ROUND(ROUND(L127,2)*ROUND(G127,3),2)</f>
      </c>
      <c s="36" t="s">
        <v>196</v>
      </c>
      <c>
        <f>(M127*21)/100</f>
      </c>
      <c t="s">
        <v>27</v>
      </c>
    </row>
    <row r="128" spans="1:5" ht="12.75">
      <c r="A128" s="35" t="s">
        <v>54</v>
      </c>
      <c r="E128" s="39" t="s">
        <v>5</v>
      </c>
    </row>
    <row r="129" spans="1:5" ht="12.75">
      <c r="A129" s="35" t="s">
        <v>55</v>
      </c>
      <c r="E129" s="40" t="s">
        <v>5</v>
      </c>
    </row>
    <row r="130" spans="1:5" ht="89.25">
      <c r="A130" t="s">
        <v>56</v>
      </c>
      <c r="E130" s="39" t="s">
        <v>999</v>
      </c>
    </row>
    <row r="131" spans="1:16" ht="12.75">
      <c r="A131" t="s">
        <v>49</v>
      </c>
      <c s="34" t="s">
        <v>175</v>
      </c>
      <c s="34" t="s">
        <v>1000</v>
      </c>
      <c s="35" t="s">
        <v>5</v>
      </c>
      <c s="6" t="s">
        <v>1001</v>
      </c>
      <c s="36" t="s">
        <v>97</v>
      </c>
      <c s="37">
        <v>1</v>
      </c>
      <c s="36">
        <v>0</v>
      </c>
      <c s="36">
        <f>ROUND(G131*H131,6)</f>
      </c>
      <c r="L131" s="38">
        <v>0</v>
      </c>
      <c s="32">
        <f>ROUND(ROUND(L131,2)*ROUND(G131,3),2)</f>
      </c>
      <c s="36" t="s">
        <v>196</v>
      </c>
      <c>
        <f>(M131*21)/100</f>
      </c>
      <c t="s">
        <v>27</v>
      </c>
    </row>
    <row r="132" spans="1:5" ht="12.75">
      <c r="A132" s="35" t="s">
        <v>54</v>
      </c>
      <c r="E132" s="39" t="s">
        <v>5</v>
      </c>
    </row>
    <row r="133" spans="1:5" ht="12.75">
      <c r="A133" s="35" t="s">
        <v>55</v>
      </c>
      <c r="E133" s="40" t="s">
        <v>5</v>
      </c>
    </row>
    <row r="134" spans="1:5" ht="114.75">
      <c r="A134" t="s">
        <v>56</v>
      </c>
      <c r="E134" s="39" t="s">
        <v>601</v>
      </c>
    </row>
    <row r="135" spans="1:16" ht="12.75">
      <c r="A135" t="s">
        <v>49</v>
      </c>
      <c s="34" t="s">
        <v>179</v>
      </c>
      <c s="34" t="s">
        <v>1002</v>
      </c>
      <c s="35" t="s">
        <v>5</v>
      </c>
      <c s="6" t="s">
        <v>1003</v>
      </c>
      <c s="36" t="s">
        <v>97</v>
      </c>
      <c s="37">
        <v>1</v>
      </c>
      <c s="36">
        <v>0</v>
      </c>
      <c s="36">
        <f>ROUND(G135*H135,6)</f>
      </c>
      <c r="L135" s="38">
        <v>0</v>
      </c>
      <c s="32">
        <f>ROUND(ROUND(L135,2)*ROUND(G135,3),2)</f>
      </c>
      <c s="36" t="s">
        <v>196</v>
      </c>
      <c>
        <f>(M135*21)/100</f>
      </c>
      <c t="s">
        <v>27</v>
      </c>
    </row>
    <row r="136" spans="1:5" ht="12.75">
      <c r="A136" s="35" t="s">
        <v>54</v>
      </c>
      <c r="E136" s="39" t="s">
        <v>5</v>
      </c>
    </row>
    <row r="137" spans="1:5" ht="12.75">
      <c r="A137" s="35" t="s">
        <v>55</v>
      </c>
      <c r="E137" s="40" t="s">
        <v>5</v>
      </c>
    </row>
    <row r="138" spans="1:5" ht="127.5">
      <c r="A138" t="s">
        <v>56</v>
      </c>
      <c r="E138" s="39" t="s">
        <v>287</v>
      </c>
    </row>
    <row r="139" spans="1:16" ht="12.75">
      <c r="A139" t="s">
        <v>49</v>
      </c>
      <c s="34" t="s">
        <v>183</v>
      </c>
      <c s="34" t="s">
        <v>1004</v>
      </c>
      <c s="35" t="s">
        <v>5</v>
      </c>
      <c s="6" t="s">
        <v>1005</v>
      </c>
      <c s="36" t="s">
        <v>97</v>
      </c>
      <c s="37">
        <v>1</v>
      </c>
      <c s="36">
        <v>0</v>
      </c>
      <c s="36">
        <f>ROUND(G139*H139,6)</f>
      </c>
      <c r="L139" s="38">
        <v>0</v>
      </c>
      <c s="32">
        <f>ROUND(ROUND(L139,2)*ROUND(G139,3),2)</f>
      </c>
      <c s="36" t="s">
        <v>196</v>
      </c>
      <c>
        <f>(M139*21)/100</f>
      </c>
      <c t="s">
        <v>27</v>
      </c>
    </row>
    <row r="140" spans="1:5" ht="12.75">
      <c r="A140" s="35" t="s">
        <v>54</v>
      </c>
      <c r="E140" s="39" t="s">
        <v>5</v>
      </c>
    </row>
    <row r="141" spans="1:5" ht="12.75">
      <c r="A141" s="35" t="s">
        <v>55</v>
      </c>
      <c r="E141" s="40" t="s">
        <v>5</v>
      </c>
    </row>
    <row r="142" spans="1:5" ht="114.75">
      <c r="A142" t="s">
        <v>56</v>
      </c>
      <c r="E142" s="39" t="s">
        <v>601</v>
      </c>
    </row>
    <row r="143" spans="1:16" ht="12.75">
      <c r="A143" t="s">
        <v>49</v>
      </c>
      <c s="34" t="s">
        <v>187</v>
      </c>
      <c s="34" t="s">
        <v>1006</v>
      </c>
      <c s="35" t="s">
        <v>5</v>
      </c>
      <c s="6" t="s">
        <v>1007</v>
      </c>
      <c s="36" t="s">
        <v>97</v>
      </c>
      <c s="37">
        <v>1</v>
      </c>
      <c s="36">
        <v>0</v>
      </c>
      <c s="36">
        <f>ROUND(G143*H143,6)</f>
      </c>
      <c r="L143" s="38">
        <v>0</v>
      </c>
      <c s="32">
        <f>ROUND(ROUND(L143,2)*ROUND(G143,3),2)</f>
      </c>
      <c s="36" t="s">
        <v>196</v>
      </c>
      <c>
        <f>(M143*21)/100</f>
      </c>
      <c t="s">
        <v>27</v>
      </c>
    </row>
    <row r="144" spans="1:5" ht="12.75">
      <c r="A144" s="35" t="s">
        <v>54</v>
      </c>
      <c r="E144" s="39" t="s">
        <v>5</v>
      </c>
    </row>
    <row r="145" spans="1:5" ht="12.75">
      <c r="A145" s="35" t="s">
        <v>55</v>
      </c>
      <c r="E145" s="40" t="s">
        <v>5</v>
      </c>
    </row>
    <row r="146" spans="1:5" ht="127.5">
      <c r="A146" t="s">
        <v>56</v>
      </c>
      <c r="E146" s="39" t="s">
        <v>287</v>
      </c>
    </row>
    <row r="147" spans="1:16" ht="12.75">
      <c r="A147" t="s">
        <v>49</v>
      </c>
      <c s="34" t="s">
        <v>193</v>
      </c>
      <c s="34" t="s">
        <v>922</v>
      </c>
      <c s="35" t="s">
        <v>5</v>
      </c>
      <c s="6" t="s">
        <v>1008</v>
      </c>
      <c s="36" t="s">
        <v>924</v>
      </c>
      <c s="37">
        <v>1</v>
      </c>
      <c s="36">
        <v>0</v>
      </c>
      <c s="36">
        <f>ROUND(G147*H147,6)</f>
      </c>
      <c r="L147" s="38">
        <v>0</v>
      </c>
      <c s="32">
        <f>ROUND(ROUND(L147,2)*ROUND(G147,3),2)</f>
      </c>
      <c s="36" t="s">
        <v>196</v>
      </c>
      <c>
        <f>(M147*21)/100</f>
      </c>
      <c t="s">
        <v>27</v>
      </c>
    </row>
    <row r="148" spans="1:5" ht="12.75">
      <c r="A148" s="35" t="s">
        <v>54</v>
      </c>
      <c r="E148" s="39" t="s">
        <v>5</v>
      </c>
    </row>
    <row r="149" spans="1:5" ht="12.75">
      <c r="A149" s="35" t="s">
        <v>55</v>
      </c>
      <c r="E149" s="40" t="s">
        <v>5</v>
      </c>
    </row>
    <row r="150" spans="1:5" ht="153">
      <c r="A150" t="s">
        <v>56</v>
      </c>
      <c r="E150" s="39" t="s">
        <v>1009</v>
      </c>
    </row>
    <row r="151" spans="1:16" ht="12.75">
      <c r="A151" t="s">
        <v>49</v>
      </c>
      <c s="34" t="s">
        <v>270</v>
      </c>
      <c s="34" t="s">
        <v>927</v>
      </c>
      <c s="35" t="s">
        <v>5</v>
      </c>
      <c s="6" t="s">
        <v>928</v>
      </c>
      <c s="36" t="s">
        <v>226</v>
      </c>
      <c s="37">
        <v>1</v>
      </c>
      <c s="36">
        <v>0</v>
      </c>
      <c s="36">
        <f>ROUND(G151*H151,6)</f>
      </c>
      <c r="L151" s="38">
        <v>0</v>
      </c>
      <c s="32">
        <f>ROUND(ROUND(L151,2)*ROUND(G151,3),2)</f>
      </c>
      <c s="36" t="s">
        <v>196</v>
      </c>
      <c>
        <f>(M151*21)/100</f>
      </c>
      <c t="s">
        <v>27</v>
      </c>
    </row>
    <row r="152" spans="1:5" ht="12.75">
      <c r="A152" s="35" t="s">
        <v>54</v>
      </c>
      <c r="E152" s="39" t="s">
        <v>5</v>
      </c>
    </row>
    <row r="153" spans="1:5" ht="12.75">
      <c r="A153" s="35" t="s">
        <v>55</v>
      </c>
      <c r="E153" s="40" t="s">
        <v>5</v>
      </c>
    </row>
    <row r="154" spans="1:5" ht="127.5">
      <c r="A154" t="s">
        <v>56</v>
      </c>
      <c r="E154" s="39" t="s">
        <v>450</v>
      </c>
    </row>
    <row r="155" spans="1:16" ht="12.75">
      <c r="A155" t="s">
        <v>49</v>
      </c>
      <c s="34" t="s">
        <v>271</v>
      </c>
      <c s="34" t="s">
        <v>1010</v>
      </c>
      <c s="35" t="s">
        <v>5</v>
      </c>
      <c s="6" t="s">
        <v>1011</v>
      </c>
      <c s="36" t="s">
        <v>646</v>
      </c>
      <c s="37">
        <v>120</v>
      </c>
      <c s="36">
        <v>0</v>
      </c>
      <c s="36">
        <f>ROUND(G155*H155,6)</f>
      </c>
      <c r="L155" s="38">
        <v>0</v>
      </c>
      <c s="32">
        <f>ROUND(ROUND(L155,2)*ROUND(G155,3),2)</f>
      </c>
      <c s="36" t="s">
        <v>196</v>
      </c>
      <c>
        <f>(M155*21)/100</f>
      </c>
      <c t="s">
        <v>27</v>
      </c>
    </row>
    <row r="156" spans="1:5" ht="12.75">
      <c r="A156" s="35" t="s">
        <v>54</v>
      </c>
      <c r="E156" s="39" t="s">
        <v>5</v>
      </c>
    </row>
    <row r="157" spans="1:5" ht="51">
      <c r="A157" s="35" t="s">
        <v>55</v>
      </c>
      <c r="E157" s="40" t="s">
        <v>1041</v>
      </c>
    </row>
    <row r="158" spans="1:5" ht="153">
      <c r="A158" t="s">
        <v>56</v>
      </c>
      <c r="E158" s="39" t="s">
        <v>1013</v>
      </c>
    </row>
    <row r="159" spans="1:16" ht="12.75">
      <c r="A159" t="s">
        <v>49</v>
      </c>
      <c s="34" t="s">
        <v>272</v>
      </c>
      <c s="34" t="s">
        <v>930</v>
      </c>
      <c s="35" t="s">
        <v>5</v>
      </c>
      <c s="6" t="s">
        <v>931</v>
      </c>
      <c s="36" t="s">
        <v>70</v>
      </c>
      <c s="37">
        <v>11520</v>
      </c>
      <c s="36">
        <v>0</v>
      </c>
      <c s="36">
        <f>ROUND(G159*H159,6)</f>
      </c>
      <c r="L159" s="38">
        <v>0</v>
      </c>
      <c s="32">
        <f>ROUND(ROUND(L159,2)*ROUND(G159,3),2)</f>
      </c>
      <c s="36" t="s">
        <v>196</v>
      </c>
      <c>
        <f>(M159*21)/100</f>
      </c>
      <c t="s">
        <v>27</v>
      </c>
    </row>
    <row r="160" spans="1:5" ht="12.75">
      <c r="A160" s="35" t="s">
        <v>54</v>
      </c>
      <c r="E160" s="39" t="s">
        <v>5</v>
      </c>
    </row>
    <row r="161" spans="1:5" ht="114.75">
      <c r="A161" s="35" t="s">
        <v>55</v>
      </c>
      <c r="E161" s="40" t="s">
        <v>1042</v>
      </c>
    </row>
    <row r="162" spans="1:5" ht="114.75">
      <c r="A162" t="s">
        <v>56</v>
      </c>
      <c r="E162" s="39" t="s">
        <v>1014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1043</v>
      </c>
      <c s="41">
        <f>Rekapitulace!C28</f>
      </c>
      <c s="20" t="s">
        <v>0</v>
      </c>
      <c t="s">
        <v>23</v>
      </c>
      <c t="s">
        <v>27</v>
      </c>
    </row>
    <row r="4" spans="1:16" ht="32" customHeight="1">
      <c r="A4" s="24" t="s">
        <v>20</v>
      </c>
      <c s="25" t="s">
        <v>28</v>
      </c>
      <c s="27" t="s">
        <v>1043</v>
      </c>
      <c r="E4" s="26" t="s">
        <v>1044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COUNTIFS(L8:L149,"=0",A8:A149,"P")+COUNTIFS(L8:L149,"",A8:A149,"P")+SUM(Q8:Q149)</f>
      </c>
    </row>
    <row r="8" spans="1:13" ht="12.75">
      <c r="A8" t="s">
        <v>44</v>
      </c>
      <c r="C8" s="28" t="s">
        <v>1047</v>
      </c>
      <c r="E8" s="30" t="s">
        <v>1046</v>
      </c>
      <c r="J8" s="29">
        <f>0+J9+J22+J27+J124</f>
      </c>
      <c s="29">
        <f>0+K9+K22+K27+K124</f>
      </c>
      <c s="29">
        <f>0+L9+L22+L27+L124</f>
      </c>
      <c s="29">
        <f>0+M9+M22+M27+M124</f>
      </c>
    </row>
    <row r="9" spans="1:13" ht="12.75">
      <c r="A9" t="s">
        <v>46</v>
      </c>
      <c r="C9" s="31" t="s">
        <v>47</v>
      </c>
      <c r="E9" s="33" t="s">
        <v>48</v>
      </c>
      <c r="J9" s="32">
        <f>0</f>
      </c>
      <c s="32">
        <f>0</f>
      </c>
      <c s="32">
        <f>0+L10+L14+L18</f>
      </c>
      <c s="32">
        <f>0+M10+M14+M18</f>
      </c>
    </row>
    <row r="10" spans="1:16" ht="12.75">
      <c r="A10" t="s">
        <v>49</v>
      </c>
      <c s="34" t="s">
        <v>47</v>
      </c>
      <c s="34" t="s">
        <v>1048</v>
      </c>
      <c s="35" t="s">
        <v>5</v>
      </c>
      <c s="6" t="s">
        <v>1049</v>
      </c>
      <c s="36" t="s">
        <v>52</v>
      </c>
      <c s="37">
        <v>3</v>
      </c>
      <c s="36">
        <v>0</v>
      </c>
      <c s="36">
        <f>ROUND(G10*H10,6)</f>
      </c>
      <c r="L10" s="38">
        <v>0</v>
      </c>
      <c s="32">
        <f>ROUND(ROUND(L10,2)*ROUND(G10,3),2)</f>
      </c>
      <c s="36" t="s">
        <v>53</v>
      </c>
      <c>
        <f>(M10*21)/100</f>
      </c>
      <c t="s">
        <v>27</v>
      </c>
    </row>
    <row r="11" spans="1:5" ht="12.75">
      <c r="A11" s="35" t="s">
        <v>54</v>
      </c>
      <c r="E11" s="39" t="s">
        <v>5</v>
      </c>
    </row>
    <row r="12" spans="1:5" ht="12.75">
      <c r="A12" s="35" t="s">
        <v>55</v>
      </c>
      <c r="E12" s="40" t="s">
        <v>1050</v>
      </c>
    </row>
    <row r="13" spans="1:5" ht="318.75">
      <c r="A13" t="s">
        <v>56</v>
      </c>
      <c r="E13" s="39" t="s">
        <v>415</v>
      </c>
    </row>
    <row r="14" spans="1:16" ht="12.75">
      <c r="A14" t="s">
        <v>49</v>
      </c>
      <c s="34" t="s">
        <v>27</v>
      </c>
      <c s="34" t="s">
        <v>412</v>
      </c>
      <c s="35" t="s">
        <v>5</v>
      </c>
      <c s="6" t="s">
        <v>413</v>
      </c>
      <c s="36" t="s">
        <v>52</v>
      </c>
      <c s="37">
        <v>44.8</v>
      </c>
      <c s="36">
        <v>0</v>
      </c>
      <c s="36">
        <f>ROUND(G14*H14,6)</f>
      </c>
      <c r="L14" s="38">
        <v>0</v>
      </c>
      <c s="32">
        <f>ROUND(ROUND(L14,2)*ROUND(G14,3),2)</f>
      </c>
      <c s="36" t="s">
        <v>53</v>
      </c>
      <c>
        <f>(M14*21)/100</f>
      </c>
      <c t="s">
        <v>27</v>
      </c>
    </row>
    <row r="15" spans="1:5" ht="12.75">
      <c r="A15" s="35" t="s">
        <v>54</v>
      </c>
      <c r="E15" s="39" t="s">
        <v>5</v>
      </c>
    </row>
    <row r="16" spans="1:5" ht="165.75">
      <c r="A16" s="35" t="s">
        <v>55</v>
      </c>
      <c r="E16" s="40" t="s">
        <v>1051</v>
      </c>
    </row>
    <row r="17" spans="1:5" ht="318.75">
      <c r="A17" t="s">
        <v>56</v>
      </c>
      <c r="E17" s="39" t="s">
        <v>415</v>
      </c>
    </row>
    <row r="18" spans="1:16" ht="12.75">
      <c r="A18" t="s">
        <v>49</v>
      </c>
      <c s="34" t="s">
        <v>26</v>
      </c>
      <c s="34" t="s">
        <v>58</v>
      </c>
      <c s="35" t="s">
        <v>5</v>
      </c>
      <c s="6" t="s">
        <v>59</v>
      </c>
      <c s="36" t="s">
        <v>52</v>
      </c>
      <c s="37">
        <v>38.4</v>
      </c>
      <c s="36">
        <v>0</v>
      </c>
      <c s="36">
        <f>ROUND(G18*H18,6)</f>
      </c>
      <c r="L18" s="38">
        <v>0</v>
      </c>
      <c s="32">
        <f>ROUND(ROUND(L18,2)*ROUND(G18,3),2)</f>
      </c>
      <c s="36" t="s">
        <v>53</v>
      </c>
      <c>
        <f>(M18*21)/100</f>
      </c>
      <c t="s">
        <v>27</v>
      </c>
    </row>
    <row r="19" spans="1:5" ht="12.75">
      <c r="A19" s="35" t="s">
        <v>54</v>
      </c>
      <c r="E19" s="39" t="s">
        <v>5</v>
      </c>
    </row>
    <row r="20" spans="1:5" ht="165.75">
      <c r="A20" s="35" t="s">
        <v>55</v>
      </c>
      <c r="E20" s="40" t="s">
        <v>1052</v>
      </c>
    </row>
    <row r="21" spans="1:5" ht="229.5">
      <c r="A21" t="s">
        <v>56</v>
      </c>
      <c r="E21" s="39" t="s">
        <v>60</v>
      </c>
    </row>
    <row r="22" spans="1:13" ht="12.75">
      <c r="A22" t="s">
        <v>46</v>
      </c>
      <c r="C22" s="31" t="s">
        <v>27</v>
      </c>
      <c r="E22" s="33" t="s">
        <v>610</v>
      </c>
      <c r="J22" s="32">
        <f>0</f>
      </c>
      <c s="32">
        <f>0</f>
      </c>
      <c s="32">
        <f>0+L23</f>
      </c>
      <c s="32">
        <f>0+M23</f>
      </c>
    </row>
    <row r="23" spans="1:16" ht="12.75">
      <c r="A23" t="s">
        <v>49</v>
      </c>
      <c s="34" t="s">
        <v>67</v>
      </c>
      <c s="34" t="s">
        <v>755</v>
      </c>
      <c s="35" t="s">
        <v>5</v>
      </c>
      <c s="6" t="s">
        <v>756</v>
      </c>
      <c s="36" t="s">
        <v>52</v>
      </c>
      <c s="37">
        <v>3</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369.75">
      <c r="A26" t="s">
        <v>56</v>
      </c>
      <c r="E26" s="39" t="s">
        <v>613</v>
      </c>
    </row>
    <row r="27" spans="1:13" ht="12.75">
      <c r="A27" t="s">
        <v>46</v>
      </c>
      <c r="C27" s="31" t="s">
        <v>65</v>
      </c>
      <c r="E27" s="33" t="s">
        <v>66</v>
      </c>
      <c r="J27" s="32">
        <f>0</f>
      </c>
      <c s="32">
        <f>0</f>
      </c>
      <c s="32">
        <f>0+L28+L32+L36+L40+L44+L48+L52+L56+L60+L64+L68+L72+L76+L80+L84+L88+L92+L96+L100+L104+L108+L112+L116+L120</f>
      </c>
      <c s="32">
        <f>0+M28+M32+M36+M40+M44+M48+M52+M56+M60+M64+M68+M72+M76+M80+M84+M88+M92+M96+M100+M104+M108+M112+M116+M120</f>
      </c>
    </row>
    <row r="28" spans="1:16" ht="12.75">
      <c r="A28" t="s">
        <v>49</v>
      </c>
      <c s="34" t="s">
        <v>72</v>
      </c>
      <c s="34" t="s">
        <v>417</v>
      </c>
      <c s="35" t="s">
        <v>5</v>
      </c>
      <c s="6" t="s">
        <v>418</v>
      </c>
      <c s="36" t="s">
        <v>70</v>
      </c>
      <c s="37">
        <v>160</v>
      </c>
      <c s="36">
        <v>0</v>
      </c>
      <c s="36">
        <f>ROUND(G28*H28,6)</f>
      </c>
      <c r="L28" s="38">
        <v>0</v>
      </c>
      <c s="32">
        <f>ROUND(ROUND(L28,2)*ROUND(G28,3),2)</f>
      </c>
      <c s="36" t="s">
        <v>53</v>
      </c>
      <c>
        <f>(M28*21)/100</f>
      </c>
      <c t="s">
        <v>27</v>
      </c>
    </row>
    <row r="29" spans="1:5" ht="12.75">
      <c r="A29" s="35" t="s">
        <v>54</v>
      </c>
      <c r="E29" s="39" t="s">
        <v>5</v>
      </c>
    </row>
    <row r="30" spans="1:5" ht="102">
      <c r="A30" s="35" t="s">
        <v>55</v>
      </c>
      <c r="E30" s="40" t="s">
        <v>1053</v>
      </c>
    </row>
    <row r="31" spans="1:5" ht="102">
      <c r="A31" t="s">
        <v>56</v>
      </c>
      <c r="E31" s="39" t="s">
        <v>420</v>
      </c>
    </row>
    <row r="32" spans="1:16" ht="12.75">
      <c r="A32" t="s">
        <v>49</v>
      </c>
      <c s="34" t="s">
        <v>77</v>
      </c>
      <c s="34" t="s">
        <v>421</v>
      </c>
      <c s="35" t="s">
        <v>5</v>
      </c>
      <c s="6" t="s">
        <v>422</v>
      </c>
      <c s="36" t="s">
        <v>70</v>
      </c>
      <c s="37">
        <v>160</v>
      </c>
      <c s="36">
        <v>0</v>
      </c>
      <c s="36">
        <f>ROUND(G32*H32,6)</f>
      </c>
      <c r="L32" s="38">
        <v>0</v>
      </c>
      <c s="32">
        <f>ROUND(ROUND(L32,2)*ROUND(G32,3),2)</f>
      </c>
      <c s="36" t="s">
        <v>53</v>
      </c>
      <c>
        <f>(M32*21)/100</f>
      </c>
      <c t="s">
        <v>27</v>
      </c>
    </row>
    <row r="33" spans="1:5" ht="12.75">
      <c r="A33" s="35" t="s">
        <v>54</v>
      </c>
      <c r="E33" s="39" t="s">
        <v>5</v>
      </c>
    </row>
    <row r="34" spans="1:5" ht="12.75">
      <c r="A34" s="35" t="s">
        <v>55</v>
      </c>
      <c r="E34" s="40" t="s">
        <v>1054</v>
      </c>
    </row>
    <row r="35" spans="1:5" ht="140.25">
      <c r="A35" t="s">
        <v>56</v>
      </c>
      <c r="E35" s="39" t="s">
        <v>423</v>
      </c>
    </row>
    <row r="36" spans="1:16" ht="25.5">
      <c r="A36" t="s">
        <v>49</v>
      </c>
      <c s="34" t="s">
        <v>65</v>
      </c>
      <c s="34" t="s">
        <v>424</v>
      </c>
      <c s="35" t="s">
        <v>5</v>
      </c>
      <c s="6" t="s">
        <v>425</v>
      </c>
      <c s="36" t="s">
        <v>70</v>
      </c>
      <c s="37">
        <v>160</v>
      </c>
      <c s="36">
        <v>0</v>
      </c>
      <c s="36">
        <f>ROUND(G36*H36,6)</f>
      </c>
      <c r="L36" s="38">
        <v>0</v>
      </c>
      <c s="32">
        <f>ROUND(ROUND(L36,2)*ROUND(G36,3),2)</f>
      </c>
      <c s="36" t="s">
        <v>53</v>
      </c>
      <c>
        <f>(M36*21)/100</f>
      </c>
      <c t="s">
        <v>27</v>
      </c>
    </row>
    <row r="37" spans="1:5" ht="12.75">
      <c r="A37" s="35" t="s">
        <v>54</v>
      </c>
      <c r="E37" s="39" t="s">
        <v>5</v>
      </c>
    </row>
    <row r="38" spans="1:5" ht="102">
      <c r="A38" s="35" t="s">
        <v>55</v>
      </c>
      <c r="E38" s="40" t="s">
        <v>1053</v>
      </c>
    </row>
    <row r="39" spans="1:5" ht="140.25">
      <c r="A39" t="s">
        <v>56</v>
      </c>
      <c r="E39" s="39" t="s">
        <v>423</v>
      </c>
    </row>
    <row r="40" spans="1:16" ht="12.75">
      <c r="A40" t="s">
        <v>49</v>
      </c>
      <c s="34" t="s">
        <v>82</v>
      </c>
      <c s="34" t="s">
        <v>531</v>
      </c>
      <c s="35" t="s">
        <v>5</v>
      </c>
      <c s="6" t="s">
        <v>532</v>
      </c>
      <c s="36" t="s">
        <v>70</v>
      </c>
      <c s="37">
        <v>160</v>
      </c>
      <c s="36">
        <v>0</v>
      </c>
      <c s="36">
        <f>ROUND(G40*H40,6)</f>
      </c>
      <c r="L40" s="38">
        <v>0</v>
      </c>
      <c s="32">
        <f>ROUND(ROUND(L40,2)*ROUND(G40,3),2)</f>
      </c>
      <c s="36" t="s">
        <v>53</v>
      </c>
      <c>
        <f>(M40*21)/100</f>
      </c>
      <c t="s">
        <v>27</v>
      </c>
    </row>
    <row r="41" spans="1:5" ht="12.75">
      <c r="A41" s="35" t="s">
        <v>54</v>
      </c>
      <c r="E41" s="39" t="s">
        <v>5</v>
      </c>
    </row>
    <row r="42" spans="1:5" ht="102">
      <c r="A42" s="35" t="s">
        <v>55</v>
      </c>
      <c r="E42" s="40" t="s">
        <v>1053</v>
      </c>
    </row>
    <row r="43" spans="1:5" ht="89.25">
      <c r="A43" t="s">
        <v>56</v>
      </c>
      <c r="E43" s="39" t="s">
        <v>230</v>
      </c>
    </row>
    <row r="44" spans="1:16" ht="12.75">
      <c r="A44" t="s">
        <v>49</v>
      </c>
      <c s="34" t="s">
        <v>86</v>
      </c>
      <c s="34" t="s">
        <v>1055</v>
      </c>
      <c s="35" t="s">
        <v>5</v>
      </c>
      <c s="6" t="s">
        <v>1056</v>
      </c>
      <c s="36" t="s">
        <v>75</v>
      </c>
      <c s="37">
        <v>1.6</v>
      </c>
      <c s="36">
        <v>0</v>
      </c>
      <c s="36">
        <f>ROUND(G44*H44,6)</f>
      </c>
      <c r="L44" s="38">
        <v>0</v>
      </c>
      <c s="32">
        <f>ROUND(ROUND(L44,2)*ROUND(G44,3),2)</f>
      </c>
      <c s="36" t="s">
        <v>53</v>
      </c>
      <c>
        <f>(M44*21)/100</f>
      </c>
      <c t="s">
        <v>27</v>
      </c>
    </row>
    <row r="45" spans="1:5" ht="12.75">
      <c r="A45" s="35" t="s">
        <v>54</v>
      </c>
      <c r="E45" s="39" t="s">
        <v>5</v>
      </c>
    </row>
    <row r="46" spans="1:5" ht="51">
      <c r="A46" s="35" t="s">
        <v>55</v>
      </c>
      <c r="E46" s="40" t="s">
        <v>1057</v>
      </c>
    </row>
    <row r="47" spans="1:5" ht="140.25">
      <c r="A47" t="s">
        <v>56</v>
      </c>
      <c r="E47" s="39" t="s">
        <v>1058</v>
      </c>
    </row>
    <row r="48" spans="1:16" ht="12.75">
      <c r="A48" t="s">
        <v>49</v>
      </c>
      <c s="34" t="s">
        <v>90</v>
      </c>
      <c s="34" t="s">
        <v>1059</v>
      </c>
      <c s="35" t="s">
        <v>5</v>
      </c>
      <c s="6" t="s">
        <v>1060</v>
      </c>
      <c s="36" t="s">
        <v>70</v>
      </c>
      <c s="37">
        <v>1.6</v>
      </c>
      <c s="36">
        <v>0</v>
      </c>
      <c s="36">
        <f>ROUND(G48*H48,6)</f>
      </c>
      <c r="L48" s="38">
        <v>0</v>
      </c>
      <c s="32">
        <f>ROUND(ROUND(L48,2)*ROUND(G48,3),2)</f>
      </c>
      <c s="36" t="s">
        <v>53</v>
      </c>
      <c>
        <f>(M48*21)/100</f>
      </c>
      <c t="s">
        <v>27</v>
      </c>
    </row>
    <row r="49" spans="1:5" ht="12.75">
      <c r="A49" s="35" t="s">
        <v>54</v>
      </c>
      <c r="E49" s="39" t="s">
        <v>5</v>
      </c>
    </row>
    <row r="50" spans="1:5" ht="51">
      <c r="A50" s="35" t="s">
        <v>55</v>
      </c>
      <c r="E50" s="40" t="s">
        <v>1057</v>
      </c>
    </row>
    <row r="51" spans="1:5" ht="114.75">
      <c r="A51" t="s">
        <v>56</v>
      </c>
      <c r="E51" s="39" t="s">
        <v>630</v>
      </c>
    </row>
    <row r="52" spans="1:16" ht="12.75">
      <c r="A52" t="s">
        <v>49</v>
      </c>
      <c s="34" t="s">
        <v>94</v>
      </c>
      <c s="34" t="s">
        <v>447</v>
      </c>
      <c s="35" t="s">
        <v>5</v>
      </c>
      <c s="6" t="s">
        <v>448</v>
      </c>
      <c s="36" t="s">
        <v>97</v>
      </c>
      <c s="37">
        <v>3</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27.5">
      <c r="A55" t="s">
        <v>56</v>
      </c>
      <c r="E55" s="39" t="s">
        <v>450</v>
      </c>
    </row>
    <row r="56" spans="1:16" ht="12.75">
      <c r="A56" t="s">
        <v>49</v>
      </c>
      <c s="34" t="s">
        <v>99</v>
      </c>
      <c s="34" t="s">
        <v>451</v>
      </c>
      <c s="35" t="s">
        <v>5</v>
      </c>
      <c s="6" t="s">
        <v>452</v>
      </c>
      <c s="36" t="s">
        <v>97</v>
      </c>
      <c s="37">
        <v>3</v>
      </c>
      <c s="36">
        <v>0</v>
      </c>
      <c s="36">
        <f>ROUND(G56*H56,6)</f>
      </c>
      <c r="L56" s="38">
        <v>0</v>
      </c>
      <c s="32">
        <f>ROUND(ROUND(L56,2)*ROUND(G56,3),2)</f>
      </c>
      <c s="36" t="s">
        <v>53</v>
      </c>
      <c>
        <f>(M56*21)/100</f>
      </c>
      <c t="s">
        <v>27</v>
      </c>
    </row>
    <row r="57" spans="1:5" ht="12.75">
      <c r="A57" s="35" t="s">
        <v>54</v>
      </c>
      <c r="E57" s="39" t="s">
        <v>5</v>
      </c>
    </row>
    <row r="58" spans="1:5" ht="12.75">
      <c r="A58" s="35" t="s">
        <v>55</v>
      </c>
      <c r="E58" s="40" t="s">
        <v>5</v>
      </c>
    </row>
    <row r="59" spans="1:5" ht="165.75">
      <c r="A59" t="s">
        <v>56</v>
      </c>
      <c r="E59" s="39" t="s">
        <v>283</v>
      </c>
    </row>
    <row r="60" spans="1:16" ht="12.75">
      <c r="A60" t="s">
        <v>49</v>
      </c>
      <c s="34" t="s">
        <v>102</v>
      </c>
      <c s="34" t="s">
        <v>454</v>
      </c>
      <c s="35" t="s">
        <v>5</v>
      </c>
      <c s="6" t="s">
        <v>455</v>
      </c>
      <c s="36" t="s">
        <v>97</v>
      </c>
      <c s="37">
        <v>3</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27.5">
      <c r="A63" t="s">
        <v>56</v>
      </c>
      <c r="E63" s="39" t="s">
        <v>287</v>
      </c>
    </row>
    <row r="64" spans="1:16" ht="12.75">
      <c r="A64" t="s">
        <v>49</v>
      </c>
      <c s="34" t="s">
        <v>106</v>
      </c>
      <c s="34" t="s">
        <v>1061</v>
      </c>
      <c s="35" t="s">
        <v>5</v>
      </c>
      <c s="6" t="s">
        <v>1062</v>
      </c>
      <c s="36" t="s">
        <v>97</v>
      </c>
      <c s="37">
        <v>3</v>
      </c>
      <c s="36">
        <v>0</v>
      </c>
      <c s="36">
        <f>ROUND(G64*H64,6)</f>
      </c>
      <c r="L64" s="38">
        <v>0</v>
      </c>
      <c s="32">
        <f>ROUND(ROUND(L64,2)*ROUND(G64,3),2)</f>
      </c>
      <c s="36" t="s">
        <v>53</v>
      </c>
      <c>
        <f>(M64*21)/100</f>
      </c>
      <c t="s">
        <v>27</v>
      </c>
    </row>
    <row r="65" spans="1:5" ht="12.75">
      <c r="A65" s="35" t="s">
        <v>54</v>
      </c>
      <c r="E65" s="39" t="s">
        <v>5</v>
      </c>
    </row>
    <row r="66" spans="1:5" ht="12.75">
      <c r="A66" s="35" t="s">
        <v>55</v>
      </c>
      <c r="E66" s="40" t="s">
        <v>5</v>
      </c>
    </row>
    <row r="67" spans="1:5" ht="191.25">
      <c r="A67" t="s">
        <v>56</v>
      </c>
      <c r="E67" s="39" t="s">
        <v>671</v>
      </c>
    </row>
    <row r="68" spans="1:16" ht="12.75">
      <c r="A68" t="s">
        <v>49</v>
      </c>
      <c s="34" t="s">
        <v>110</v>
      </c>
      <c s="34" t="s">
        <v>1063</v>
      </c>
      <c s="35" t="s">
        <v>5</v>
      </c>
      <c s="6" t="s">
        <v>1064</v>
      </c>
      <c s="36" t="s">
        <v>97</v>
      </c>
      <c s="37">
        <v>3</v>
      </c>
      <c s="36">
        <v>0</v>
      </c>
      <c s="36">
        <f>ROUND(G68*H68,6)</f>
      </c>
      <c r="L68" s="38">
        <v>0</v>
      </c>
      <c s="32">
        <f>ROUND(ROUND(L68,2)*ROUND(G68,3),2)</f>
      </c>
      <c s="36" t="s">
        <v>53</v>
      </c>
      <c>
        <f>(M68*21)/100</f>
      </c>
      <c t="s">
        <v>27</v>
      </c>
    </row>
    <row r="69" spans="1:5" ht="12.75">
      <c r="A69" s="35" t="s">
        <v>54</v>
      </c>
      <c r="E69" s="39" t="s">
        <v>5</v>
      </c>
    </row>
    <row r="70" spans="1:5" ht="12.75">
      <c r="A70" s="35" t="s">
        <v>55</v>
      </c>
      <c r="E70" s="40" t="s">
        <v>5</v>
      </c>
    </row>
    <row r="71" spans="1:5" ht="140.25">
      <c r="A71" t="s">
        <v>56</v>
      </c>
      <c r="E71" s="39" t="s">
        <v>470</v>
      </c>
    </row>
    <row r="72" spans="1:16" ht="12.75">
      <c r="A72" t="s">
        <v>49</v>
      </c>
      <c s="34" t="s">
        <v>114</v>
      </c>
      <c s="34" t="s">
        <v>1065</v>
      </c>
      <c s="35" t="s">
        <v>5</v>
      </c>
      <c s="6" t="s">
        <v>1066</v>
      </c>
      <c s="36" t="s">
        <v>97</v>
      </c>
      <c s="37">
        <v>3</v>
      </c>
      <c s="36">
        <v>0</v>
      </c>
      <c s="36">
        <f>ROUND(G72*H72,6)</f>
      </c>
      <c r="L72" s="38">
        <v>0</v>
      </c>
      <c s="32">
        <f>ROUND(ROUND(L72,2)*ROUND(G72,3),2)</f>
      </c>
      <c s="36" t="s">
        <v>53</v>
      </c>
      <c>
        <f>(M72*21)/100</f>
      </c>
      <c t="s">
        <v>27</v>
      </c>
    </row>
    <row r="73" spans="1:5" ht="12.75">
      <c r="A73" s="35" t="s">
        <v>54</v>
      </c>
      <c r="E73" s="39" t="s">
        <v>5</v>
      </c>
    </row>
    <row r="74" spans="1:5" ht="12.75">
      <c r="A74" s="35" t="s">
        <v>55</v>
      </c>
      <c r="E74" s="40" t="s">
        <v>5</v>
      </c>
    </row>
    <row r="75" spans="1:5" ht="191.25">
      <c r="A75" t="s">
        <v>56</v>
      </c>
      <c r="E75" s="39" t="s">
        <v>671</v>
      </c>
    </row>
    <row r="76" spans="1:16" ht="25.5">
      <c r="A76" t="s">
        <v>49</v>
      </c>
      <c s="34" t="s">
        <v>118</v>
      </c>
      <c s="34" t="s">
        <v>1067</v>
      </c>
      <c s="35" t="s">
        <v>5</v>
      </c>
      <c s="6" t="s">
        <v>1068</v>
      </c>
      <c s="36" t="s">
        <v>97</v>
      </c>
      <c s="37">
        <v>3</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191.25">
      <c r="A79" t="s">
        <v>56</v>
      </c>
      <c r="E79" s="39" t="s">
        <v>671</v>
      </c>
    </row>
    <row r="80" spans="1:16" ht="12.75">
      <c r="A80" t="s">
        <v>49</v>
      </c>
      <c s="34" t="s">
        <v>122</v>
      </c>
      <c s="34" t="s">
        <v>1069</v>
      </c>
      <c s="35" t="s">
        <v>5</v>
      </c>
      <c s="6" t="s">
        <v>1070</v>
      </c>
      <c s="36" t="s">
        <v>97</v>
      </c>
      <c s="37">
        <v>6</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40.25">
      <c r="A83" t="s">
        <v>56</v>
      </c>
      <c r="E83" s="39" t="s">
        <v>470</v>
      </c>
    </row>
    <row r="84" spans="1:16" ht="25.5">
      <c r="A84" t="s">
        <v>49</v>
      </c>
      <c s="34" t="s">
        <v>126</v>
      </c>
      <c s="34" t="s">
        <v>1071</v>
      </c>
      <c s="35" t="s">
        <v>5</v>
      </c>
      <c s="6" t="s">
        <v>1072</v>
      </c>
      <c s="36" t="s">
        <v>97</v>
      </c>
      <c s="37">
        <v>3</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91.25">
      <c r="A87" t="s">
        <v>56</v>
      </c>
      <c r="E87" s="39" t="s">
        <v>671</v>
      </c>
    </row>
    <row r="88" spans="1:16" ht="12.75">
      <c r="A88" t="s">
        <v>49</v>
      </c>
      <c s="34" t="s">
        <v>130</v>
      </c>
      <c s="34" t="s">
        <v>1073</v>
      </c>
      <c s="35" t="s">
        <v>5</v>
      </c>
      <c s="6" t="s">
        <v>1074</v>
      </c>
      <c s="36" t="s">
        <v>97</v>
      </c>
      <c s="37">
        <v>3</v>
      </c>
      <c s="36">
        <v>0</v>
      </c>
      <c s="36">
        <f>ROUND(G88*H88,6)</f>
      </c>
      <c r="L88" s="38">
        <v>0</v>
      </c>
      <c s="32">
        <f>ROUND(ROUND(L88,2)*ROUND(G88,3),2)</f>
      </c>
      <c s="36" t="s">
        <v>53</v>
      </c>
      <c>
        <f>(M88*21)/100</f>
      </c>
      <c t="s">
        <v>27</v>
      </c>
    </row>
    <row r="89" spans="1:5" ht="12.75">
      <c r="A89" s="35" t="s">
        <v>54</v>
      </c>
      <c r="E89" s="39" t="s">
        <v>5</v>
      </c>
    </row>
    <row r="90" spans="1:5" ht="12.75">
      <c r="A90" s="35" t="s">
        <v>55</v>
      </c>
      <c r="E90" s="40" t="s">
        <v>5</v>
      </c>
    </row>
    <row r="91" spans="1:5" ht="114.75">
      <c r="A91" t="s">
        <v>56</v>
      </c>
      <c r="E91" s="39" t="s">
        <v>601</v>
      </c>
    </row>
    <row r="92" spans="1:16" ht="25.5">
      <c r="A92" t="s">
        <v>49</v>
      </c>
      <c s="34" t="s">
        <v>134</v>
      </c>
      <c s="34" t="s">
        <v>1075</v>
      </c>
      <c s="35" t="s">
        <v>5</v>
      </c>
      <c s="6" t="s">
        <v>1076</v>
      </c>
      <c s="36" t="s">
        <v>97</v>
      </c>
      <c s="37">
        <v>2</v>
      </c>
      <c s="36">
        <v>0</v>
      </c>
      <c s="36">
        <f>ROUND(G92*H92,6)</f>
      </c>
      <c r="L92" s="38">
        <v>0</v>
      </c>
      <c s="32">
        <f>ROUND(ROUND(L92,2)*ROUND(G92,3),2)</f>
      </c>
      <c s="36" t="s">
        <v>53</v>
      </c>
      <c>
        <f>(M92*21)/100</f>
      </c>
      <c t="s">
        <v>27</v>
      </c>
    </row>
    <row r="93" spans="1:5" ht="12.75">
      <c r="A93" s="35" t="s">
        <v>54</v>
      </c>
      <c r="E93" s="39" t="s">
        <v>5</v>
      </c>
    </row>
    <row r="94" spans="1:5" ht="12.75">
      <c r="A94" s="35" t="s">
        <v>55</v>
      </c>
      <c r="E94" s="40" t="s">
        <v>5</v>
      </c>
    </row>
    <row r="95" spans="1:5" ht="102">
      <c r="A95" t="s">
        <v>56</v>
      </c>
      <c r="E95" s="39" t="s">
        <v>506</v>
      </c>
    </row>
    <row r="96" spans="1:16" ht="25.5">
      <c r="A96" t="s">
        <v>49</v>
      </c>
      <c s="34" t="s">
        <v>138</v>
      </c>
      <c s="34" t="s">
        <v>1077</v>
      </c>
      <c s="35" t="s">
        <v>5</v>
      </c>
      <c s="6" t="s">
        <v>1078</v>
      </c>
      <c s="36" t="s">
        <v>97</v>
      </c>
      <c s="37">
        <v>2</v>
      </c>
      <c s="36">
        <v>0</v>
      </c>
      <c s="36">
        <f>ROUND(G96*H96,6)</f>
      </c>
      <c r="L96" s="38">
        <v>0</v>
      </c>
      <c s="32">
        <f>ROUND(ROUND(L96,2)*ROUND(G96,3),2)</f>
      </c>
      <c s="36" t="s">
        <v>53</v>
      </c>
      <c>
        <f>(M96*21)/100</f>
      </c>
      <c t="s">
        <v>27</v>
      </c>
    </row>
    <row r="97" spans="1:5" ht="12.75">
      <c r="A97" s="35" t="s">
        <v>54</v>
      </c>
      <c r="E97" s="39" t="s">
        <v>5</v>
      </c>
    </row>
    <row r="98" spans="1:5" ht="12.75">
      <c r="A98" s="35" t="s">
        <v>55</v>
      </c>
      <c r="E98" s="40" t="s">
        <v>5</v>
      </c>
    </row>
    <row r="99" spans="1:5" ht="102">
      <c r="A99" t="s">
        <v>56</v>
      </c>
      <c r="E99" s="39" t="s">
        <v>506</v>
      </c>
    </row>
    <row r="100" spans="1:16" ht="25.5">
      <c r="A100" t="s">
        <v>49</v>
      </c>
      <c s="34" t="s">
        <v>142</v>
      </c>
      <c s="34" t="s">
        <v>1079</v>
      </c>
      <c s="35" t="s">
        <v>5</v>
      </c>
      <c s="6" t="s">
        <v>1080</v>
      </c>
      <c s="36" t="s">
        <v>97</v>
      </c>
      <c s="37">
        <v>2</v>
      </c>
      <c s="36">
        <v>0</v>
      </c>
      <c s="36">
        <f>ROUND(G100*H100,6)</f>
      </c>
      <c r="L100" s="38">
        <v>0</v>
      </c>
      <c s="32">
        <f>ROUND(ROUND(L100,2)*ROUND(G100,3),2)</f>
      </c>
      <c s="36" t="s">
        <v>53</v>
      </c>
      <c>
        <f>(M100*21)/100</f>
      </c>
      <c t="s">
        <v>27</v>
      </c>
    </row>
    <row r="101" spans="1:5" ht="12.75">
      <c r="A101" s="35" t="s">
        <v>54</v>
      </c>
      <c r="E101" s="39" t="s">
        <v>5</v>
      </c>
    </row>
    <row r="102" spans="1:5" ht="12.75">
      <c r="A102" s="35" t="s">
        <v>55</v>
      </c>
      <c r="E102" s="40" t="s">
        <v>5</v>
      </c>
    </row>
    <row r="103" spans="1:5" ht="12.75">
      <c r="A103" t="s">
        <v>56</v>
      </c>
      <c r="E103" s="39" t="s">
        <v>5</v>
      </c>
    </row>
    <row r="104" spans="1:16" ht="12.75">
      <c r="A104" t="s">
        <v>49</v>
      </c>
      <c s="34" t="s">
        <v>146</v>
      </c>
      <c s="34" t="s">
        <v>1081</v>
      </c>
      <c s="35" t="s">
        <v>5</v>
      </c>
      <c s="6" t="s">
        <v>1082</v>
      </c>
      <c s="36" t="s">
        <v>97</v>
      </c>
      <c s="37">
        <v>2</v>
      </c>
      <c s="36">
        <v>0</v>
      </c>
      <c s="36">
        <f>ROUND(G104*H104,6)</f>
      </c>
      <c r="L104" s="38">
        <v>0</v>
      </c>
      <c s="32">
        <f>ROUND(ROUND(L104,2)*ROUND(G104,3),2)</f>
      </c>
      <c s="36" t="s">
        <v>53</v>
      </c>
      <c>
        <f>(M104*21)/100</f>
      </c>
      <c t="s">
        <v>27</v>
      </c>
    </row>
    <row r="105" spans="1:5" ht="12.75">
      <c r="A105" s="35" t="s">
        <v>54</v>
      </c>
      <c r="E105" s="39" t="s">
        <v>5</v>
      </c>
    </row>
    <row r="106" spans="1:5" ht="12.75">
      <c r="A106" s="35" t="s">
        <v>55</v>
      </c>
      <c r="E106" s="40" t="s">
        <v>5</v>
      </c>
    </row>
    <row r="107" spans="1:5" ht="114.75">
      <c r="A107" t="s">
        <v>56</v>
      </c>
      <c r="E107" s="39" t="s">
        <v>601</v>
      </c>
    </row>
    <row r="108" spans="1:16" ht="25.5">
      <c r="A108" t="s">
        <v>49</v>
      </c>
      <c s="34" t="s">
        <v>150</v>
      </c>
      <c s="34" t="s">
        <v>1083</v>
      </c>
      <c s="35" t="s">
        <v>5</v>
      </c>
      <c s="6" t="s">
        <v>1084</v>
      </c>
      <c s="36" t="s">
        <v>97</v>
      </c>
      <c s="37">
        <v>2</v>
      </c>
      <c s="36">
        <v>0</v>
      </c>
      <c s="36">
        <f>ROUND(G108*H108,6)</f>
      </c>
      <c r="L108" s="38">
        <v>0</v>
      </c>
      <c s="32">
        <f>ROUND(ROUND(L108,2)*ROUND(G108,3),2)</f>
      </c>
      <c s="36" t="s">
        <v>53</v>
      </c>
      <c>
        <f>(M108*21)/100</f>
      </c>
      <c t="s">
        <v>27</v>
      </c>
    </row>
    <row r="109" spans="1:5" ht="12.75">
      <c r="A109" s="35" t="s">
        <v>54</v>
      </c>
      <c r="E109" s="39" t="s">
        <v>5</v>
      </c>
    </row>
    <row r="110" spans="1:5" ht="12.75">
      <c r="A110" s="35" t="s">
        <v>55</v>
      </c>
      <c r="E110" s="40" t="s">
        <v>5</v>
      </c>
    </row>
    <row r="111" spans="1:5" ht="140.25">
      <c r="A111" t="s">
        <v>56</v>
      </c>
      <c r="E111" s="39" t="s">
        <v>470</v>
      </c>
    </row>
    <row r="112" spans="1:16" ht="12.75">
      <c r="A112" t="s">
        <v>49</v>
      </c>
      <c s="34" t="s">
        <v>154</v>
      </c>
      <c s="34" t="s">
        <v>688</v>
      </c>
      <c s="35" t="s">
        <v>5</v>
      </c>
      <c s="6" t="s">
        <v>689</v>
      </c>
      <c s="36" t="s">
        <v>97</v>
      </c>
      <c s="37">
        <v>2</v>
      </c>
      <c s="36">
        <v>0</v>
      </c>
      <c s="36">
        <f>ROUND(G112*H112,6)</f>
      </c>
      <c r="L112" s="38">
        <v>0</v>
      </c>
      <c s="32">
        <f>ROUND(ROUND(L112,2)*ROUND(G112,3),2)</f>
      </c>
      <c s="36" t="s">
        <v>53</v>
      </c>
      <c>
        <f>(M112*21)/100</f>
      </c>
      <c t="s">
        <v>27</v>
      </c>
    </row>
    <row r="113" spans="1:5" ht="12.75">
      <c r="A113" s="35" t="s">
        <v>54</v>
      </c>
      <c r="E113" s="39" t="s">
        <v>5</v>
      </c>
    </row>
    <row r="114" spans="1:5" ht="12.75">
      <c r="A114" s="35" t="s">
        <v>55</v>
      </c>
      <c r="E114" s="40" t="s">
        <v>5</v>
      </c>
    </row>
    <row r="115" spans="1:5" ht="191.25">
      <c r="A115" t="s">
        <v>56</v>
      </c>
      <c r="E115" s="39" t="s">
        <v>671</v>
      </c>
    </row>
    <row r="116" spans="1:16" ht="25.5">
      <c r="A116" t="s">
        <v>49</v>
      </c>
      <c s="34" t="s">
        <v>158</v>
      </c>
      <c s="34" t="s">
        <v>1085</v>
      </c>
      <c s="35" t="s">
        <v>5</v>
      </c>
      <c s="6" t="s">
        <v>1086</v>
      </c>
      <c s="36" t="s">
        <v>97</v>
      </c>
      <c s="37">
        <v>2</v>
      </c>
      <c s="36">
        <v>0</v>
      </c>
      <c s="36">
        <f>ROUND(G116*H116,6)</f>
      </c>
      <c r="L116" s="38">
        <v>0</v>
      </c>
      <c s="32">
        <f>ROUND(ROUND(L116,2)*ROUND(G116,3),2)</f>
      </c>
      <c s="36" t="s">
        <v>196</v>
      </c>
      <c>
        <f>(M116*21)/100</f>
      </c>
      <c t="s">
        <v>27</v>
      </c>
    </row>
    <row r="117" spans="1:5" ht="12.75">
      <c r="A117" s="35" t="s">
        <v>54</v>
      </c>
      <c r="E117" s="39" t="s">
        <v>5</v>
      </c>
    </row>
    <row r="118" spans="1:5" ht="12.75">
      <c r="A118" s="35" t="s">
        <v>55</v>
      </c>
      <c r="E118" s="40" t="s">
        <v>1087</v>
      </c>
    </row>
    <row r="119" spans="1:5" ht="191.25">
      <c r="A119" t="s">
        <v>56</v>
      </c>
      <c r="E119" s="39" t="s">
        <v>671</v>
      </c>
    </row>
    <row r="120" spans="1:16" ht="12.75">
      <c r="A120" t="s">
        <v>49</v>
      </c>
      <c s="34" t="s">
        <v>162</v>
      </c>
      <c s="34" t="s">
        <v>1088</v>
      </c>
      <c s="35" t="s">
        <v>5</v>
      </c>
      <c s="6" t="s">
        <v>713</v>
      </c>
      <c s="36" t="s">
        <v>97</v>
      </c>
      <c s="37">
        <v>2</v>
      </c>
      <c s="36">
        <v>0</v>
      </c>
      <c s="36">
        <f>ROUND(G120*H120,6)</f>
      </c>
      <c r="L120" s="38">
        <v>0</v>
      </c>
      <c s="32">
        <f>ROUND(ROUND(L120,2)*ROUND(G120,3),2)</f>
      </c>
      <c s="36" t="s">
        <v>196</v>
      </c>
      <c>
        <f>(M120*21)/100</f>
      </c>
      <c t="s">
        <v>27</v>
      </c>
    </row>
    <row r="121" spans="1:5" ht="12.75">
      <c r="A121" s="35" t="s">
        <v>54</v>
      </c>
      <c r="E121" s="39" t="s">
        <v>5</v>
      </c>
    </row>
    <row r="122" spans="1:5" ht="12.75">
      <c r="A122" s="35" t="s">
        <v>55</v>
      </c>
      <c r="E122" s="40" t="s">
        <v>5</v>
      </c>
    </row>
    <row r="123" spans="1:5" ht="140.25">
      <c r="A123" t="s">
        <v>56</v>
      </c>
      <c r="E123" s="39" t="s">
        <v>470</v>
      </c>
    </row>
    <row r="124" spans="1:13" ht="12.75">
      <c r="A124" t="s">
        <v>46</v>
      </c>
      <c r="C124" s="31" t="s">
        <v>288</v>
      </c>
      <c r="E124" s="33" t="s">
        <v>507</v>
      </c>
      <c r="J124" s="32">
        <f>0</f>
      </c>
      <c s="32">
        <f>0</f>
      </c>
      <c s="32">
        <f>0+L125+L129+L133+L137+L141+L145+L149</f>
      </c>
      <c s="32">
        <f>0+M125+M129+M133+M137+M141+M145+M149</f>
      </c>
    </row>
    <row r="125" spans="1:16" ht="38.25">
      <c r="A125" t="s">
        <v>49</v>
      </c>
      <c s="34" t="s">
        <v>167</v>
      </c>
      <c s="34" t="s">
        <v>508</v>
      </c>
      <c s="35" t="s">
        <v>292</v>
      </c>
      <c s="6" t="s">
        <v>509</v>
      </c>
      <c s="36" t="s">
        <v>294</v>
      </c>
      <c s="37">
        <v>1</v>
      </c>
      <c s="36">
        <v>0</v>
      </c>
      <c s="36">
        <f>ROUND(G125*H125,6)</f>
      </c>
      <c r="L125" s="38">
        <v>0</v>
      </c>
      <c s="32">
        <f>ROUND(ROUND(L125,2)*ROUND(G125,3),2)</f>
      </c>
      <c s="36" t="s">
        <v>196</v>
      </c>
      <c>
        <f>(M125*21)/100</f>
      </c>
      <c t="s">
        <v>27</v>
      </c>
    </row>
    <row r="126" spans="1:5" ht="12.75">
      <c r="A126" s="35" t="s">
        <v>54</v>
      </c>
      <c r="E126" s="39" t="s">
        <v>295</v>
      </c>
    </row>
    <row r="127" spans="1:5" ht="12.75">
      <c r="A127" s="35" t="s">
        <v>55</v>
      </c>
      <c r="E127" s="40" t="s">
        <v>5</v>
      </c>
    </row>
    <row r="128" spans="1:5" ht="165.75">
      <c r="A128" t="s">
        <v>56</v>
      </c>
      <c r="E128" s="39" t="s">
        <v>296</v>
      </c>
    </row>
    <row r="129" spans="1:16" ht="25.5">
      <c r="A129" t="s">
        <v>49</v>
      </c>
      <c s="34" t="s">
        <v>171</v>
      </c>
      <c s="34" t="s">
        <v>510</v>
      </c>
      <c s="35" t="s">
        <v>292</v>
      </c>
      <c s="6" t="s">
        <v>511</v>
      </c>
      <c s="36" t="s">
        <v>294</v>
      </c>
      <c s="37">
        <v>0.5</v>
      </c>
      <c s="36">
        <v>0</v>
      </c>
      <c s="36">
        <f>ROUND(G129*H129,6)</f>
      </c>
      <c r="L129" s="38">
        <v>0</v>
      </c>
      <c s="32">
        <f>ROUND(ROUND(L129,2)*ROUND(G129,3),2)</f>
      </c>
      <c s="36" t="s">
        <v>196</v>
      </c>
      <c>
        <f>(M129*21)/100</f>
      </c>
      <c t="s">
        <v>27</v>
      </c>
    </row>
    <row r="130" spans="1:5" ht="12.75">
      <c r="A130" s="35" t="s">
        <v>54</v>
      </c>
      <c r="E130" s="39" t="s">
        <v>295</v>
      </c>
    </row>
    <row r="131" spans="1:5" ht="12.75">
      <c r="A131" s="35" t="s">
        <v>55</v>
      </c>
      <c r="E131" s="40" t="s">
        <v>5</v>
      </c>
    </row>
    <row r="132" spans="1:5" ht="165.75">
      <c r="A132" t="s">
        <v>56</v>
      </c>
      <c r="E132" s="39" t="s">
        <v>296</v>
      </c>
    </row>
    <row r="133" spans="1:16" ht="38.25">
      <c r="A133" t="s">
        <v>49</v>
      </c>
      <c s="34" t="s">
        <v>175</v>
      </c>
      <c s="34" t="s">
        <v>512</v>
      </c>
      <c s="35" t="s">
        <v>292</v>
      </c>
      <c s="6" t="s">
        <v>513</v>
      </c>
      <c s="36" t="s">
        <v>294</v>
      </c>
      <c s="37">
        <v>0.1</v>
      </c>
      <c s="36">
        <v>0</v>
      </c>
      <c s="36">
        <f>ROUND(G133*H133,6)</f>
      </c>
      <c r="L133" s="38">
        <v>0</v>
      </c>
      <c s="32">
        <f>ROUND(ROUND(L133,2)*ROUND(G133,3),2)</f>
      </c>
      <c s="36" t="s">
        <v>196</v>
      </c>
      <c>
        <f>(M133*21)/100</f>
      </c>
      <c t="s">
        <v>27</v>
      </c>
    </row>
    <row r="134" spans="1:5" ht="25.5">
      <c r="A134" s="35" t="s">
        <v>54</v>
      </c>
      <c r="E134" s="39" t="s">
        <v>303</v>
      </c>
    </row>
    <row r="135" spans="1:5" ht="12.75">
      <c r="A135" s="35" t="s">
        <v>55</v>
      </c>
      <c r="E135" s="40" t="s">
        <v>5</v>
      </c>
    </row>
    <row r="136" spans="1:5" ht="165.75">
      <c r="A136" t="s">
        <v>56</v>
      </c>
      <c r="E136" s="39" t="s">
        <v>296</v>
      </c>
    </row>
    <row r="137" spans="1:16" ht="25.5">
      <c r="A137" t="s">
        <v>49</v>
      </c>
      <c s="34" t="s">
        <v>179</v>
      </c>
      <c s="34" t="s">
        <v>514</v>
      </c>
      <c s="35" t="s">
        <v>292</v>
      </c>
      <c s="6" t="s">
        <v>515</v>
      </c>
      <c s="36" t="s">
        <v>294</v>
      </c>
      <c s="37">
        <v>0.1</v>
      </c>
      <c s="36">
        <v>0</v>
      </c>
      <c s="36">
        <f>ROUND(G137*H137,6)</f>
      </c>
      <c r="L137" s="38">
        <v>0</v>
      </c>
      <c s="32">
        <f>ROUND(ROUND(L137,2)*ROUND(G137,3),2)</f>
      </c>
      <c s="36" t="s">
        <v>196</v>
      </c>
      <c>
        <f>(M137*21)/100</f>
      </c>
      <c t="s">
        <v>27</v>
      </c>
    </row>
    <row r="138" spans="1:5" ht="25.5">
      <c r="A138" s="35" t="s">
        <v>54</v>
      </c>
      <c r="E138" s="39" t="s">
        <v>516</v>
      </c>
    </row>
    <row r="139" spans="1:5" ht="12.75">
      <c r="A139" s="35" t="s">
        <v>55</v>
      </c>
      <c r="E139" s="40" t="s">
        <v>5</v>
      </c>
    </row>
    <row r="140" spans="1:5" ht="165.75">
      <c r="A140" t="s">
        <v>56</v>
      </c>
      <c r="E140" s="39" t="s">
        <v>296</v>
      </c>
    </row>
    <row r="141" spans="1:16" ht="38.25">
      <c r="A141" t="s">
        <v>49</v>
      </c>
      <c s="34" t="s">
        <v>183</v>
      </c>
      <c s="34" t="s">
        <v>517</v>
      </c>
      <c s="35" t="s">
        <v>292</v>
      </c>
      <c s="6" t="s">
        <v>518</v>
      </c>
      <c s="36" t="s">
        <v>294</v>
      </c>
      <c s="37">
        <v>0.2</v>
      </c>
      <c s="36">
        <v>0</v>
      </c>
      <c s="36">
        <f>ROUND(G141*H141,6)</f>
      </c>
      <c r="L141" s="38">
        <v>0</v>
      </c>
      <c s="32">
        <f>ROUND(ROUND(L141,2)*ROUND(G141,3),2)</f>
      </c>
      <c s="36" t="s">
        <v>196</v>
      </c>
      <c>
        <f>(M141*21)/100</f>
      </c>
      <c t="s">
        <v>27</v>
      </c>
    </row>
    <row r="142" spans="1:5" ht="25.5">
      <c r="A142" s="35" t="s">
        <v>54</v>
      </c>
      <c r="E142" s="39" t="s">
        <v>516</v>
      </c>
    </row>
    <row r="143" spans="1:5" ht="12.75">
      <c r="A143" s="35" t="s">
        <v>55</v>
      </c>
      <c r="E143" s="40" t="s">
        <v>5</v>
      </c>
    </row>
    <row r="144" spans="1:5" ht="165.75">
      <c r="A144" t="s">
        <v>56</v>
      </c>
      <c r="E144" s="39" t="s">
        <v>296</v>
      </c>
    </row>
    <row r="145" spans="1:16" ht="25.5">
      <c r="A145" t="s">
        <v>49</v>
      </c>
      <c s="34" t="s">
        <v>187</v>
      </c>
      <c s="34" t="s">
        <v>519</v>
      </c>
      <c s="35" t="s">
        <v>292</v>
      </c>
      <c s="6" t="s">
        <v>520</v>
      </c>
      <c s="36" t="s">
        <v>294</v>
      </c>
      <c s="37">
        <v>0.05</v>
      </c>
      <c s="36">
        <v>0</v>
      </c>
      <c s="36">
        <f>ROUND(G145*H145,6)</f>
      </c>
      <c r="L145" s="38">
        <v>0</v>
      </c>
      <c s="32">
        <f>ROUND(ROUND(L145,2)*ROUND(G145,3),2)</f>
      </c>
      <c s="36" t="s">
        <v>196</v>
      </c>
      <c>
        <f>(M145*21)/100</f>
      </c>
      <c t="s">
        <v>27</v>
      </c>
    </row>
    <row r="146" spans="1:5" ht="12.75">
      <c r="A146" s="35" t="s">
        <v>54</v>
      </c>
      <c r="E146" s="39" t="s">
        <v>295</v>
      </c>
    </row>
    <row r="147" spans="1:5" ht="12.75">
      <c r="A147" s="35" t="s">
        <v>55</v>
      </c>
      <c r="E147" s="40" t="s">
        <v>5</v>
      </c>
    </row>
    <row r="148" spans="1:5" ht="165.75">
      <c r="A148" t="s">
        <v>56</v>
      </c>
      <c r="E148" s="39" t="s">
        <v>296</v>
      </c>
    </row>
    <row r="149" spans="1:16" ht="25.5">
      <c r="A149" t="s">
        <v>49</v>
      </c>
      <c s="34" t="s">
        <v>193</v>
      </c>
      <c s="34" t="s">
        <v>521</v>
      </c>
      <c s="35" t="s">
        <v>292</v>
      </c>
      <c s="6" t="s">
        <v>522</v>
      </c>
      <c s="36" t="s">
        <v>294</v>
      </c>
      <c s="37">
        <v>0.05</v>
      </c>
      <c s="36">
        <v>0</v>
      </c>
      <c s="36">
        <f>ROUND(G149*H149,6)</f>
      </c>
      <c r="L149" s="38">
        <v>0</v>
      </c>
      <c s="32">
        <f>ROUND(ROUND(L149,2)*ROUND(G149,3),2)</f>
      </c>
      <c s="36" t="s">
        <v>196</v>
      </c>
      <c>
        <f>(M149*21)/100</f>
      </c>
      <c t="s">
        <v>27</v>
      </c>
    </row>
    <row r="150" spans="1:5" ht="12.75">
      <c r="A150" s="35" t="s">
        <v>54</v>
      </c>
      <c r="E150" s="39" t="s">
        <v>295</v>
      </c>
    </row>
    <row r="151" spans="1:5" ht="12.75">
      <c r="A151" s="35" t="s">
        <v>55</v>
      </c>
      <c r="E151" s="40" t="s">
        <v>5</v>
      </c>
    </row>
    <row r="152" spans="1:5" ht="165.75">
      <c r="A152" t="s">
        <v>56</v>
      </c>
      <c r="E15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1089</v>
      </c>
      <c s="41">
        <f>Rekapitulace!C30</f>
      </c>
      <c s="20" t="s">
        <v>0</v>
      </c>
      <c t="s">
        <v>23</v>
      </c>
      <c t="s">
        <v>27</v>
      </c>
    </row>
    <row r="4" spans="1:16" ht="32" customHeight="1">
      <c r="A4" s="24" t="s">
        <v>20</v>
      </c>
      <c s="25" t="s">
        <v>28</v>
      </c>
      <c s="27" t="s">
        <v>1089</v>
      </c>
      <c r="E4" s="26" t="s">
        <v>1090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COUNTIFS(L8:L82,"=0",A8:A82,"P")+COUNTIFS(L8:L82,"",A8:A82,"P")+SUM(Q8:Q82)</f>
      </c>
    </row>
    <row r="8" spans="1:13" ht="12.75">
      <c r="A8" t="s">
        <v>44</v>
      </c>
      <c r="C8" s="28" t="s">
        <v>1093</v>
      </c>
      <c r="E8" s="30" t="s">
        <v>1092</v>
      </c>
      <c r="J8" s="29">
        <f>0+J9</f>
      </c>
      <c s="29">
        <f>0+K9</f>
      </c>
      <c s="29">
        <f>0+L9</f>
      </c>
      <c s="29">
        <f>0+M9</f>
      </c>
    </row>
    <row r="9" spans="1:13" ht="12.75">
      <c r="A9" t="s">
        <v>46</v>
      </c>
      <c r="C9" s="31" t="s">
        <v>65</v>
      </c>
      <c r="E9" s="33" t="s">
        <v>66</v>
      </c>
      <c r="J9" s="32">
        <f>0</f>
      </c>
      <c s="32">
        <f>0</f>
      </c>
      <c s="32">
        <f>0+L10+L14+L18+L22+L26+L30+L34+L38+L42+L46+L50+L54+L58+L62+L66+L70+L74+L78+L82</f>
      </c>
      <c s="32">
        <f>0+M10+M14+M18+M22+M26+M30+M34+M38+M42+M46+M50+M54+M58+M62+M66+M70+M74+M78+M82</f>
      </c>
    </row>
    <row r="10" spans="1:16" ht="25.5">
      <c r="A10" t="s">
        <v>49</v>
      </c>
      <c s="34" t="s">
        <v>47</v>
      </c>
      <c s="34" t="s">
        <v>1094</v>
      </c>
      <c s="35" t="s">
        <v>5</v>
      </c>
      <c s="6" t="s">
        <v>1095</v>
      </c>
      <c s="36" t="s">
        <v>70</v>
      </c>
      <c s="37">
        <v>12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40.25">
      <c r="A13" t="s">
        <v>56</v>
      </c>
      <c r="E13" s="39" t="s">
        <v>1096</v>
      </c>
    </row>
    <row r="14" spans="1:16" ht="25.5">
      <c r="A14" t="s">
        <v>49</v>
      </c>
      <c s="34" t="s">
        <v>27</v>
      </c>
      <c s="34" t="s">
        <v>1097</v>
      </c>
      <c s="35" t="s">
        <v>5</v>
      </c>
      <c s="6" t="s">
        <v>1098</v>
      </c>
      <c s="36" t="s">
        <v>70</v>
      </c>
      <c s="37">
        <v>50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76.5">
      <c r="A17" t="s">
        <v>56</v>
      </c>
      <c r="E17" s="39" t="s">
        <v>530</v>
      </c>
    </row>
    <row r="18" spans="1:16" ht="25.5">
      <c r="A18" t="s">
        <v>49</v>
      </c>
      <c s="34" t="s">
        <v>26</v>
      </c>
      <c s="34" t="s">
        <v>1099</v>
      </c>
      <c s="35" t="s">
        <v>5</v>
      </c>
      <c s="6" t="s">
        <v>1100</v>
      </c>
      <c s="36" t="s">
        <v>97</v>
      </c>
      <c s="37">
        <v>2</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38.25">
      <c r="A21" t="s">
        <v>56</v>
      </c>
      <c r="E21" s="39" t="s">
        <v>1101</v>
      </c>
    </row>
    <row r="22" spans="1:16" ht="12.75">
      <c r="A22" t="s">
        <v>49</v>
      </c>
      <c s="34" t="s">
        <v>67</v>
      </c>
      <c s="34" t="s">
        <v>531</v>
      </c>
      <c s="35" t="s">
        <v>5</v>
      </c>
      <c s="6" t="s">
        <v>532</v>
      </c>
      <c s="36" t="s">
        <v>70</v>
      </c>
      <c s="37">
        <v>20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89.25">
      <c r="A25" t="s">
        <v>56</v>
      </c>
      <c r="E25" s="39" t="s">
        <v>230</v>
      </c>
    </row>
    <row r="26" spans="1:16" ht="12.75">
      <c r="A26" t="s">
        <v>49</v>
      </c>
      <c s="34" t="s">
        <v>72</v>
      </c>
      <c s="34" t="s">
        <v>457</v>
      </c>
      <c s="35" t="s">
        <v>5</v>
      </c>
      <c s="6" t="s">
        <v>458</v>
      </c>
      <c s="36" t="s">
        <v>75</v>
      </c>
      <c s="37">
        <v>0.4</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02">
      <c r="A29" t="s">
        <v>56</v>
      </c>
      <c r="E29" s="39" t="s">
        <v>1102</v>
      </c>
    </row>
    <row r="30" spans="1:16" ht="12.75">
      <c r="A30" t="s">
        <v>49</v>
      </c>
      <c s="34" t="s">
        <v>77</v>
      </c>
      <c s="34" t="s">
        <v>461</v>
      </c>
      <c s="35" t="s">
        <v>5</v>
      </c>
      <c s="6" t="s">
        <v>462</v>
      </c>
      <c s="36" t="s">
        <v>75</v>
      </c>
      <c s="37">
        <v>0.4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02">
      <c r="A33" t="s">
        <v>56</v>
      </c>
      <c r="E33" s="39" t="s">
        <v>1103</v>
      </c>
    </row>
    <row r="34" spans="1:16" ht="12.75">
      <c r="A34" t="s">
        <v>49</v>
      </c>
      <c s="34" t="s">
        <v>65</v>
      </c>
      <c s="34" t="s">
        <v>533</v>
      </c>
      <c s="35" t="s">
        <v>5</v>
      </c>
      <c s="6" t="s">
        <v>534</v>
      </c>
      <c s="36" t="s">
        <v>75</v>
      </c>
      <c s="37">
        <v>0.4</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02">
      <c r="A37" t="s">
        <v>56</v>
      </c>
      <c r="E37" s="39" t="s">
        <v>460</v>
      </c>
    </row>
    <row r="38" spans="1:16" ht="12.75">
      <c r="A38" t="s">
        <v>49</v>
      </c>
      <c s="34" t="s">
        <v>82</v>
      </c>
      <c s="34" t="s">
        <v>535</v>
      </c>
      <c s="35" t="s">
        <v>5</v>
      </c>
      <c s="6" t="s">
        <v>536</v>
      </c>
      <c s="36" t="s">
        <v>75</v>
      </c>
      <c s="37">
        <v>0.4</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02">
      <c r="A41" t="s">
        <v>56</v>
      </c>
      <c r="E41" s="39" t="s">
        <v>463</v>
      </c>
    </row>
    <row r="42" spans="1:16" ht="12.75">
      <c r="A42" t="s">
        <v>49</v>
      </c>
      <c s="34" t="s">
        <v>86</v>
      </c>
      <c s="34" t="s">
        <v>1104</v>
      </c>
      <c s="35" t="s">
        <v>5</v>
      </c>
      <c s="6" t="s">
        <v>1105</v>
      </c>
      <c s="36" t="s">
        <v>97</v>
      </c>
      <c s="37">
        <v>16</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14.75">
      <c r="A45" t="s">
        <v>56</v>
      </c>
      <c r="E45" s="39" t="s">
        <v>1106</v>
      </c>
    </row>
    <row r="46" spans="1:16" ht="12.75">
      <c r="A46" t="s">
        <v>49</v>
      </c>
      <c s="34" t="s">
        <v>90</v>
      </c>
      <c s="34" t="s">
        <v>1107</v>
      </c>
      <c s="35" t="s">
        <v>5</v>
      </c>
      <c s="6" t="s">
        <v>1108</v>
      </c>
      <c s="36" t="s">
        <v>97</v>
      </c>
      <c s="37">
        <v>16</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40.25">
      <c r="A49" t="s">
        <v>56</v>
      </c>
      <c r="E49" s="39" t="s">
        <v>1109</v>
      </c>
    </row>
    <row r="50" spans="1:16" ht="12.75">
      <c r="A50" t="s">
        <v>49</v>
      </c>
      <c s="34" t="s">
        <v>94</v>
      </c>
      <c s="34" t="s">
        <v>1110</v>
      </c>
      <c s="35" t="s">
        <v>5</v>
      </c>
      <c s="6" t="s">
        <v>1111</v>
      </c>
      <c s="36" t="s">
        <v>97</v>
      </c>
      <c s="37">
        <v>6</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14.75">
      <c r="A53" t="s">
        <v>56</v>
      </c>
      <c r="E53" s="39" t="s">
        <v>1106</v>
      </c>
    </row>
    <row r="54" spans="1:16" ht="12.75">
      <c r="A54" t="s">
        <v>49</v>
      </c>
      <c s="34" t="s">
        <v>99</v>
      </c>
      <c s="34" t="s">
        <v>1112</v>
      </c>
      <c s="35" t="s">
        <v>5</v>
      </c>
      <c s="6" t="s">
        <v>1113</v>
      </c>
      <c s="36" t="s">
        <v>97</v>
      </c>
      <c s="37">
        <v>2</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14.75">
      <c r="A57" t="s">
        <v>56</v>
      </c>
      <c r="E57" s="39" t="s">
        <v>601</v>
      </c>
    </row>
    <row r="58" spans="1:16" ht="12.75">
      <c r="A58" t="s">
        <v>49</v>
      </c>
      <c s="34" t="s">
        <v>102</v>
      </c>
      <c s="34" t="s">
        <v>1114</v>
      </c>
      <c s="35" t="s">
        <v>5</v>
      </c>
      <c s="6" t="s">
        <v>1115</v>
      </c>
      <c s="36" t="s">
        <v>97</v>
      </c>
      <c s="37">
        <v>8</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40.25">
      <c r="A61" t="s">
        <v>56</v>
      </c>
      <c r="E61" s="39" t="s">
        <v>1109</v>
      </c>
    </row>
    <row r="62" spans="1:16" ht="12.75">
      <c r="A62" t="s">
        <v>49</v>
      </c>
      <c s="34" t="s">
        <v>106</v>
      </c>
      <c s="34" t="s">
        <v>1116</v>
      </c>
      <c s="35" t="s">
        <v>5</v>
      </c>
      <c s="6" t="s">
        <v>1117</v>
      </c>
      <c s="36" t="s">
        <v>97</v>
      </c>
      <c s="37">
        <v>6</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56</v>
      </c>
      <c r="E65" s="39" t="s">
        <v>605</v>
      </c>
    </row>
    <row r="66" spans="1:16" ht="12.75">
      <c r="A66" t="s">
        <v>49</v>
      </c>
      <c s="34" t="s">
        <v>110</v>
      </c>
      <c s="34" t="s">
        <v>1118</v>
      </c>
      <c s="35" t="s">
        <v>5</v>
      </c>
      <c s="6" t="s">
        <v>1119</v>
      </c>
      <c s="36" t="s">
        <v>97</v>
      </c>
      <c s="37">
        <v>6</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56</v>
      </c>
      <c r="E69" s="39" t="s">
        <v>605</v>
      </c>
    </row>
    <row r="70" spans="1:16" ht="25.5">
      <c r="A70" t="s">
        <v>49</v>
      </c>
      <c s="34" t="s">
        <v>114</v>
      </c>
      <c s="34" t="s">
        <v>1120</v>
      </c>
      <c s="35" t="s">
        <v>5</v>
      </c>
      <c s="6" t="s">
        <v>1121</v>
      </c>
      <c s="36" t="s">
        <v>97</v>
      </c>
      <c s="37">
        <v>4</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14.75">
      <c r="A73" t="s">
        <v>56</v>
      </c>
      <c r="E73" s="39" t="s">
        <v>1106</v>
      </c>
    </row>
    <row r="74" spans="1:16" ht="25.5">
      <c r="A74" t="s">
        <v>49</v>
      </c>
      <c s="34" t="s">
        <v>118</v>
      </c>
      <c s="34" t="s">
        <v>1122</v>
      </c>
      <c s="35" t="s">
        <v>5</v>
      </c>
      <c s="6" t="s">
        <v>1123</v>
      </c>
      <c s="36" t="s">
        <v>97</v>
      </c>
      <c s="37">
        <v>4</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40.25">
      <c r="A77" t="s">
        <v>56</v>
      </c>
      <c r="E77" s="39" t="s">
        <v>1109</v>
      </c>
    </row>
    <row r="78" spans="1:16" ht="12.75">
      <c r="A78" t="s">
        <v>49</v>
      </c>
      <c s="34" t="s">
        <v>122</v>
      </c>
      <c s="34" t="s">
        <v>910</v>
      </c>
      <c s="35" t="s">
        <v>5</v>
      </c>
      <c s="6" t="s">
        <v>998</v>
      </c>
      <c s="36" t="s">
        <v>165</v>
      </c>
      <c s="37">
        <v>80</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89.25">
      <c r="A81" t="s">
        <v>56</v>
      </c>
      <c r="E81" s="39" t="s">
        <v>999</v>
      </c>
    </row>
    <row r="82" spans="1:16" ht="38.25">
      <c r="A82" t="s">
        <v>49</v>
      </c>
      <c s="34" t="s">
        <v>126</v>
      </c>
      <c s="34" t="s">
        <v>1124</v>
      </c>
      <c s="35" t="s">
        <v>5</v>
      </c>
      <c s="6" t="s">
        <v>1125</v>
      </c>
      <c s="36" t="s">
        <v>97</v>
      </c>
      <c s="37">
        <v>6</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56</v>
      </c>
      <c r="E85" s="39" t="s">
        <v>1126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1127</v>
      </c>
      <c s="41">
        <f>Rekapitulace!C32</f>
      </c>
      <c s="20" t="s">
        <v>0</v>
      </c>
      <c t="s">
        <v>23</v>
      </c>
      <c t="s">
        <v>27</v>
      </c>
    </row>
    <row r="4" spans="1:16" ht="32" customHeight="1">
      <c r="A4" s="24" t="s">
        <v>20</v>
      </c>
      <c s="25" t="s">
        <v>28</v>
      </c>
      <c s="27" t="s">
        <v>1127</v>
      </c>
      <c r="E4" s="26" t="s">
        <v>1128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1131</v>
      </c>
      <c r="E8" s="30" t="s">
        <v>1130</v>
      </c>
      <c r="J8" s="29">
        <f>0+J9+J66</f>
      </c>
      <c s="29">
        <f>0+K9+K66</f>
      </c>
      <c s="29">
        <f>0+L9+L66</f>
      </c>
      <c s="29">
        <f>0+M9+M66</f>
      </c>
    </row>
    <row r="9" spans="1:13" ht="12.75">
      <c r="A9" t="s">
        <v>46</v>
      </c>
      <c r="C9" s="31" t="s">
        <v>65</v>
      </c>
      <c r="E9" s="33" t="s">
        <v>66</v>
      </c>
      <c r="J9" s="32">
        <f>0</f>
      </c>
      <c s="32">
        <f>0</f>
      </c>
      <c s="32">
        <f>0+L10+L14+L18+L22+L26+L30+L34+L38+L42+L46+L50+L54+L58+L62</f>
      </c>
      <c s="32">
        <f>0+M10+M14+M18+M22+M26+M30+M34+M38+M42+M46+M50+M54+M58+M62</f>
      </c>
    </row>
    <row r="10" spans="1:16" ht="12.75">
      <c r="A10" t="s">
        <v>49</v>
      </c>
      <c s="34" t="s">
        <v>47</v>
      </c>
      <c s="34" t="s">
        <v>1132</v>
      </c>
      <c s="35" t="s">
        <v>5</v>
      </c>
      <c s="6" t="s">
        <v>1133</v>
      </c>
      <c s="36" t="s">
        <v>97</v>
      </c>
      <c s="37">
        <v>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02">
      <c r="A13" t="s">
        <v>56</v>
      </c>
      <c r="E13" s="39" t="s">
        <v>1134</v>
      </c>
    </row>
    <row r="14" spans="1:16" ht="12.75">
      <c r="A14" t="s">
        <v>49</v>
      </c>
      <c s="34" t="s">
        <v>27</v>
      </c>
      <c s="34" t="s">
        <v>163</v>
      </c>
      <c s="35" t="s">
        <v>5</v>
      </c>
      <c s="6" t="s">
        <v>164</v>
      </c>
      <c s="36" t="s">
        <v>165</v>
      </c>
      <c s="37">
        <v>40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14.75">
      <c r="A17" t="s">
        <v>56</v>
      </c>
      <c r="E17" s="39" t="s">
        <v>166</v>
      </c>
    </row>
    <row r="18" spans="1:16" ht="12.75">
      <c r="A18" t="s">
        <v>49</v>
      </c>
      <c s="34" t="s">
        <v>26</v>
      </c>
      <c s="34" t="s">
        <v>649</v>
      </c>
      <c s="35" t="s">
        <v>5</v>
      </c>
      <c s="6" t="s">
        <v>650</v>
      </c>
      <c s="36" t="s">
        <v>97</v>
      </c>
      <c s="37">
        <v>50</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02">
      <c r="A21" t="s">
        <v>56</v>
      </c>
      <c r="E21" s="39" t="s">
        <v>651</v>
      </c>
    </row>
    <row r="22" spans="1:16" ht="12.75">
      <c r="A22" t="s">
        <v>49</v>
      </c>
      <c s="34" t="s">
        <v>67</v>
      </c>
      <c s="34" t="s">
        <v>652</v>
      </c>
      <c s="35" t="s">
        <v>5</v>
      </c>
      <c s="6" t="s">
        <v>653</v>
      </c>
      <c s="36" t="s">
        <v>97</v>
      </c>
      <c s="37">
        <v>50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654</v>
      </c>
    </row>
    <row r="26" spans="1:16" ht="12.75">
      <c r="A26" t="s">
        <v>49</v>
      </c>
      <c s="34" t="s">
        <v>72</v>
      </c>
      <c s="34" t="s">
        <v>1135</v>
      </c>
      <c s="35" t="s">
        <v>5</v>
      </c>
      <c s="6" t="s">
        <v>1136</v>
      </c>
      <c s="36" t="s">
        <v>97</v>
      </c>
      <c s="37">
        <v>36</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53">
      <c r="A29" t="s">
        <v>56</v>
      </c>
      <c r="E29" s="39" t="s">
        <v>1137</v>
      </c>
    </row>
    <row r="30" spans="1:16" ht="12.75">
      <c r="A30" t="s">
        <v>49</v>
      </c>
      <c s="34" t="s">
        <v>77</v>
      </c>
      <c s="34" t="s">
        <v>1138</v>
      </c>
      <c s="35" t="s">
        <v>5</v>
      </c>
      <c s="6" t="s">
        <v>1139</v>
      </c>
      <c s="36" t="s">
        <v>97</v>
      </c>
      <c s="37">
        <v>4</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63.75">
      <c r="A33" t="s">
        <v>56</v>
      </c>
      <c r="E33" s="39" t="s">
        <v>1140</v>
      </c>
    </row>
    <row r="34" spans="1:16" ht="12.75">
      <c r="A34" t="s">
        <v>49</v>
      </c>
      <c s="34" t="s">
        <v>65</v>
      </c>
      <c s="34" t="s">
        <v>1141</v>
      </c>
      <c s="35" t="s">
        <v>5</v>
      </c>
      <c s="6" t="s">
        <v>1142</v>
      </c>
      <c s="36" t="s">
        <v>97</v>
      </c>
      <c s="37">
        <v>8</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40.25">
      <c r="A37" t="s">
        <v>56</v>
      </c>
      <c r="E37" s="39" t="s">
        <v>470</v>
      </c>
    </row>
    <row r="38" spans="1:16" ht="12.75">
      <c r="A38" t="s">
        <v>49</v>
      </c>
      <c s="34" t="s">
        <v>82</v>
      </c>
      <c s="34" t="s">
        <v>1143</v>
      </c>
      <c s="35" t="s">
        <v>5</v>
      </c>
      <c s="6" t="s">
        <v>1144</v>
      </c>
      <c s="36" t="s">
        <v>97</v>
      </c>
      <c s="37">
        <v>2</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14.75">
      <c r="A41" t="s">
        <v>56</v>
      </c>
      <c r="E41" s="39" t="s">
        <v>601</v>
      </c>
    </row>
    <row r="42" spans="1:16" ht="12.75">
      <c r="A42" t="s">
        <v>49</v>
      </c>
      <c s="34" t="s">
        <v>86</v>
      </c>
      <c s="34" t="s">
        <v>708</v>
      </c>
      <c s="35" t="s">
        <v>5</v>
      </c>
      <c s="6" t="s">
        <v>709</v>
      </c>
      <c s="36" t="s">
        <v>97</v>
      </c>
      <c s="37">
        <v>13</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14.75">
      <c r="A45" t="s">
        <v>56</v>
      </c>
      <c r="E45" s="39" t="s">
        <v>601</v>
      </c>
    </row>
    <row r="46" spans="1:16" ht="12.75">
      <c r="A46" t="s">
        <v>49</v>
      </c>
      <c s="34" t="s">
        <v>90</v>
      </c>
      <c s="34" t="s">
        <v>1145</v>
      </c>
      <c s="35" t="s">
        <v>5</v>
      </c>
      <c s="6" t="s">
        <v>1146</v>
      </c>
      <c s="36" t="s">
        <v>97</v>
      </c>
      <c s="37">
        <v>2</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02">
      <c r="A49" t="s">
        <v>56</v>
      </c>
      <c r="E49" s="39" t="s">
        <v>178</v>
      </c>
    </row>
    <row r="50" spans="1:16" ht="25.5">
      <c r="A50" t="s">
        <v>49</v>
      </c>
      <c s="34" t="s">
        <v>94</v>
      </c>
      <c s="34" t="s">
        <v>1147</v>
      </c>
      <c s="35" t="s">
        <v>5</v>
      </c>
      <c s="6" t="s">
        <v>1148</v>
      </c>
      <c s="36" t="s">
        <v>97</v>
      </c>
      <c s="37">
        <v>2</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14.75">
      <c r="A53" t="s">
        <v>56</v>
      </c>
      <c r="E53" s="39" t="s">
        <v>601</v>
      </c>
    </row>
    <row r="54" spans="1:16" ht="25.5">
      <c r="A54" t="s">
        <v>49</v>
      </c>
      <c s="34" t="s">
        <v>99</v>
      </c>
      <c s="34" t="s">
        <v>1149</v>
      </c>
      <c s="35" t="s">
        <v>5</v>
      </c>
      <c s="6" t="s">
        <v>1150</v>
      </c>
      <c s="36" t="s">
        <v>97</v>
      </c>
      <c s="37">
        <v>6</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14.75">
      <c r="A57" t="s">
        <v>56</v>
      </c>
      <c r="E57" s="39" t="s">
        <v>601</v>
      </c>
    </row>
    <row r="58" spans="1:16" ht="12.75">
      <c r="A58" t="s">
        <v>49</v>
      </c>
      <c s="34" t="s">
        <v>102</v>
      </c>
      <c s="34" t="s">
        <v>1151</v>
      </c>
      <c s="35" t="s">
        <v>5</v>
      </c>
      <c s="6" t="s">
        <v>1152</v>
      </c>
      <c s="36" t="s">
        <v>97</v>
      </c>
      <c s="37">
        <v>1</v>
      </c>
      <c s="36">
        <v>0</v>
      </c>
      <c s="36">
        <f>ROUND(G58*H58,6)</f>
      </c>
      <c r="L58" s="38">
        <v>0</v>
      </c>
      <c s="32">
        <f>ROUND(ROUND(L58,2)*ROUND(G58,3),2)</f>
      </c>
      <c s="36" t="s">
        <v>196</v>
      </c>
      <c>
        <f>(M58*21)/100</f>
      </c>
      <c t="s">
        <v>27</v>
      </c>
    </row>
    <row r="59" spans="1:5" ht="12.75">
      <c r="A59" s="35" t="s">
        <v>54</v>
      </c>
      <c r="E59" s="39" t="s">
        <v>5</v>
      </c>
    </row>
    <row r="60" spans="1:5" ht="12.75">
      <c r="A60" s="35" t="s">
        <v>55</v>
      </c>
      <c r="E60" s="40" t="s">
        <v>5</v>
      </c>
    </row>
    <row r="61" spans="1:5" ht="63.75">
      <c r="A61" t="s">
        <v>56</v>
      </c>
      <c r="E61" s="39" t="s">
        <v>1153</v>
      </c>
    </row>
    <row r="62" spans="1:16" ht="12.75">
      <c r="A62" t="s">
        <v>49</v>
      </c>
      <c s="34" t="s">
        <v>106</v>
      </c>
      <c s="34" t="s">
        <v>1154</v>
      </c>
      <c s="35" t="s">
        <v>5</v>
      </c>
      <c s="6" t="s">
        <v>1155</v>
      </c>
      <c s="36" t="s">
        <v>97</v>
      </c>
      <c s="37">
        <v>5</v>
      </c>
      <c s="36">
        <v>0</v>
      </c>
      <c s="36">
        <f>ROUND(G62*H62,6)</f>
      </c>
      <c r="L62" s="38">
        <v>0</v>
      </c>
      <c s="32">
        <f>ROUND(ROUND(L62,2)*ROUND(G62,3),2)</f>
      </c>
      <c s="36" t="s">
        <v>196</v>
      </c>
      <c>
        <f>(M62*21)/100</f>
      </c>
      <c t="s">
        <v>27</v>
      </c>
    </row>
    <row r="63" spans="1:5" ht="12.75">
      <c r="A63" s="35" t="s">
        <v>54</v>
      </c>
      <c r="E63" s="39" t="s">
        <v>5</v>
      </c>
    </row>
    <row r="64" spans="1:5" ht="12.75">
      <c r="A64" s="35" t="s">
        <v>55</v>
      </c>
      <c r="E64" s="40" t="s">
        <v>5</v>
      </c>
    </row>
    <row r="65" spans="1:5" ht="63.75">
      <c r="A65" t="s">
        <v>56</v>
      </c>
      <c r="E65" s="39" t="s">
        <v>1140</v>
      </c>
    </row>
    <row r="66" spans="1:13" ht="12.75">
      <c r="A66" t="s">
        <v>46</v>
      </c>
      <c r="C66" s="31" t="s">
        <v>288</v>
      </c>
      <c r="E66" s="33" t="s">
        <v>507</v>
      </c>
      <c r="J66" s="32">
        <f>0</f>
      </c>
      <c s="32">
        <f>0</f>
      </c>
      <c s="32">
        <f>0+L67+L71+L75+L79+L83</f>
      </c>
      <c s="32">
        <f>0+M67+M71+M75+M79+M83</f>
      </c>
    </row>
    <row r="67" spans="1:16" ht="25.5">
      <c r="A67" t="s">
        <v>49</v>
      </c>
      <c s="34" t="s">
        <v>110</v>
      </c>
      <c s="34" t="s">
        <v>1156</v>
      </c>
      <c s="35" t="s">
        <v>292</v>
      </c>
      <c s="6" t="s">
        <v>1157</v>
      </c>
      <c s="36" t="s">
        <v>294</v>
      </c>
      <c s="37">
        <v>0.6</v>
      </c>
      <c s="36">
        <v>0</v>
      </c>
      <c s="36">
        <f>ROUND(G67*H67,6)</f>
      </c>
      <c r="L67" s="38">
        <v>0</v>
      </c>
      <c s="32">
        <f>ROUND(ROUND(L67,2)*ROUND(G67,3),2)</f>
      </c>
      <c s="36" t="s">
        <v>196</v>
      </c>
      <c>
        <f>(M67*21)/100</f>
      </c>
      <c t="s">
        <v>27</v>
      </c>
    </row>
    <row r="68" spans="1:5" ht="12.75">
      <c r="A68" s="35" t="s">
        <v>54</v>
      </c>
      <c r="E68" s="39" t="s">
        <v>295</v>
      </c>
    </row>
    <row r="69" spans="1:5" ht="12.75">
      <c r="A69" s="35" t="s">
        <v>55</v>
      </c>
      <c r="E69" s="40" t="s">
        <v>5</v>
      </c>
    </row>
    <row r="70" spans="1:5" ht="165.75">
      <c r="A70" t="s">
        <v>56</v>
      </c>
      <c r="E70" s="39" t="s">
        <v>296</v>
      </c>
    </row>
    <row r="71" spans="1:16" ht="38.25">
      <c r="A71" t="s">
        <v>49</v>
      </c>
      <c s="34" t="s">
        <v>114</v>
      </c>
      <c s="34" t="s">
        <v>512</v>
      </c>
      <c s="35" t="s">
        <v>292</v>
      </c>
      <c s="6" t="s">
        <v>513</v>
      </c>
      <c s="36" t="s">
        <v>294</v>
      </c>
      <c s="37">
        <v>0.3</v>
      </c>
      <c s="36">
        <v>0</v>
      </c>
      <c s="36">
        <f>ROUND(G71*H71,6)</f>
      </c>
      <c r="L71" s="38">
        <v>0</v>
      </c>
      <c s="32">
        <f>ROUND(ROUND(L71,2)*ROUND(G71,3),2)</f>
      </c>
      <c s="36" t="s">
        <v>196</v>
      </c>
      <c>
        <f>(M71*21)/100</f>
      </c>
      <c t="s">
        <v>27</v>
      </c>
    </row>
    <row r="72" spans="1:5" ht="25.5">
      <c r="A72" s="35" t="s">
        <v>54</v>
      </c>
      <c r="E72" s="39" t="s">
        <v>303</v>
      </c>
    </row>
    <row r="73" spans="1:5" ht="12.75">
      <c r="A73" s="35" t="s">
        <v>55</v>
      </c>
      <c r="E73" s="40" t="s">
        <v>5</v>
      </c>
    </row>
    <row r="74" spans="1:5" ht="165.75">
      <c r="A74" t="s">
        <v>56</v>
      </c>
      <c r="E74" s="39" t="s">
        <v>296</v>
      </c>
    </row>
    <row r="75" spans="1:16" ht="38.25">
      <c r="A75" t="s">
        <v>49</v>
      </c>
      <c s="34" t="s">
        <v>118</v>
      </c>
      <c s="34" t="s">
        <v>517</v>
      </c>
      <c s="35" t="s">
        <v>292</v>
      </c>
      <c s="6" t="s">
        <v>518</v>
      </c>
      <c s="36" t="s">
        <v>294</v>
      </c>
      <c s="37">
        <v>0.05</v>
      </c>
      <c s="36">
        <v>0</v>
      </c>
      <c s="36">
        <f>ROUND(G75*H75,6)</f>
      </c>
      <c r="L75" s="38">
        <v>0</v>
      </c>
      <c s="32">
        <f>ROUND(ROUND(L75,2)*ROUND(G75,3),2)</f>
      </c>
      <c s="36" t="s">
        <v>196</v>
      </c>
      <c>
        <f>(M75*21)/100</f>
      </c>
      <c t="s">
        <v>27</v>
      </c>
    </row>
    <row r="76" spans="1:5" ht="25.5">
      <c r="A76" s="35" t="s">
        <v>54</v>
      </c>
      <c r="E76" s="39" t="s">
        <v>516</v>
      </c>
    </row>
    <row r="77" spans="1:5" ht="12.75">
      <c r="A77" s="35" t="s">
        <v>55</v>
      </c>
      <c r="E77" s="40" t="s">
        <v>5</v>
      </c>
    </row>
    <row r="78" spans="1:5" ht="165.75">
      <c r="A78" t="s">
        <v>56</v>
      </c>
      <c r="E78" s="39" t="s">
        <v>296</v>
      </c>
    </row>
    <row r="79" spans="1:16" ht="25.5">
      <c r="A79" t="s">
        <v>49</v>
      </c>
      <c s="34" t="s">
        <v>122</v>
      </c>
      <c s="34" t="s">
        <v>519</v>
      </c>
      <c s="35" t="s">
        <v>292</v>
      </c>
      <c s="6" t="s">
        <v>520</v>
      </c>
      <c s="36" t="s">
        <v>294</v>
      </c>
      <c s="37">
        <v>0.01</v>
      </c>
      <c s="36">
        <v>0</v>
      </c>
      <c s="36">
        <f>ROUND(G79*H79,6)</f>
      </c>
      <c r="L79" s="38">
        <v>0</v>
      </c>
      <c s="32">
        <f>ROUND(ROUND(L79,2)*ROUND(G79,3),2)</f>
      </c>
      <c s="36" t="s">
        <v>196</v>
      </c>
      <c>
        <f>(M79*21)/100</f>
      </c>
      <c t="s">
        <v>27</v>
      </c>
    </row>
    <row r="80" spans="1:5" ht="12.75">
      <c r="A80" s="35" t="s">
        <v>54</v>
      </c>
      <c r="E80" s="39" t="s">
        <v>295</v>
      </c>
    </row>
    <row r="81" spans="1:5" ht="12.75">
      <c r="A81" s="35" t="s">
        <v>55</v>
      </c>
      <c r="E81" s="40" t="s">
        <v>5</v>
      </c>
    </row>
    <row r="82" spans="1:5" ht="165.75">
      <c r="A82" t="s">
        <v>56</v>
      </c>
      <c r="E82" s="39" t="s">
        <v>296</v>
      </c>
    </row>
    <row r="83" spans="1:16" ht="25.5">
      <c r="A83" t="s">
        <v>49</v>
      </c>
      <c s="34" t="s">
        <v>126</v>
      </c>
      <c s="34" t="s">
        <v>521</v>
      </c>
      <c s="35" t="s">
        <v>292</v>
      </c>
      <c s="6" t="s">
        <v>522</v>
      </c>
      <c s="36" t="s">
        <v>294</v>
      </c>
      <c s="37">
        <v>0.02</v>
      </c>
      <c s="36">
        <v>0</v>
      </c>
      <c s="36">
        <f>ROUND(G83*H83,6)</f>
      </c>
      <c r="L83" s="38">
        <v>0</v>
      </c>
      <c s="32">
        <f>ROUND(ROUND(L83,2)*ROUND(G83,3),2)</f>
      </c>
      <c s="36" t="s">
        <v>196</v>
      </c>
      <c>
        <f>(M83*21)/100</f>
      </c>
      <c t="s">
        <v>27</v>
      </c>
    </row>
    <row r="84" spans="1:5" ht="12.75">
      <c r="A84" s="35" t="s">
        <v>54</v>
      </c>
      <c r="E84" s="39" t="s">
        <v>295</v>
      </c>
    </row>
    <row r="85" spans="1:5" ht="12.75">
      <c r="A85" s="35" t="s">
        <v>55</v>
      </c>
      <c r="E85" s="40" t="s">
        <v>5</v>
      </c>
    </row>
    <row r="86" spans="1:5" ht="165.75">
      <c r="A86" t="s">
        <v>56</v>
      </c>
      <c r="E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1158</v>
      </c>
      <c s="41">
        <f>Rekapitulace!C34</f>
      </c>
      <c s="20" t="s">
        <v>0</v>
      </c>
      <c t="s">
        <v>23</v>
      </c>
      <c t="s">
        <v>27</v>
      </c>
    </row>
    <row r="4" spans="1:16" ht="32" customHeight="1">
      <c r="A4" s="24" t="s">
        <v>20</v>
      </c>
      <c s="25" t="s">
        <v>28</v>
      </c>
      <c s="27" t="s">
        <v>1158</v>
      </c>
      <c r="E4" s="26" t="s">
        <v>1159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COUNTIFS(L8:L288,"=0",A8:A288,"P")+COUNTIFS(L8:L288,"",A8:A288,"P")+SUM(Q8:Q288)</f>
      </c>
    </row>
    <row r="8" spans="1:13" ht="12.75">
      <c r="A8" t="s">
        <v>44</v>
      </c>
      <c r="C8" s="28" t="s">
        <v>1162</v>
      </c>
      <c r="E8" s="30" t="s">
        <v>1161</v>
      </c>
      <c r="J8" s="29">
        <f>0+J9+J30+J47+J108+J129+J250+J275</f>
      </c>
      <c s="29">
        <f>0+K9+K30+K47+K108+K129+K250+K275</f>
      </c>
      <c s="29">
        <f>0+L9+L30+L47+L108+L129+L250+L275</f>
      </c>
      <c s="29">
        <f>0+M9+M30+M47+M108+M129+M250+M275</f>
      </c>
    </row>
    <row r="9" spans="1:13" ht="12.75">
      <c r="A9" t="s">
        <v>46</v>
      </c>
      <c r="C9" s="31" t="s">
        <v>1163</v>
      </c>
      <c r="E9" s="33" t="s">
        <v>1164</v>
      </c>
      <c r="J9" s="32">
        <f>0</f>
      </c>
      <c s="32">
        <f>0</f>
      </c>
      <c s="32">
        <f>0+L10+L14+L18+L22+L26</f>
      </c>
      <c s="32">
        <f>0+M10+M14+M18+M22+M26</f>
      </c>
    </row>
    <row r="10" spans="1:16" ht="25.5">
      <c r="A10" t="s">
        <v>49</v>
      </c>
      <c s="34" t="s">
        <v>47</v>
      </c>
      <c s="34" t="s">
        <v>1097</v>
      </c>
      <c s="35" t="s">
        <v>5</v>
      </c>
      <c s="6" t="s">
        <v>1098</v>
      </c>
      <c s="36" t="s">
        <v>70</v>
      </c>
      <c s="37">
        <v>30</v>
      </c>
      <c s="36">
        <v>0</v>
      </c>
      <c s="36">
        <f>ROUND(G10*H10,6)</f>
      </c>
      <c r="L10" s="38">
        <v>0</v>
      </c>
      <c s="32">
        <f>ROUND(ROUND(L10,2)*ROUND(G10,3),2)</f>
      </c>
      <c s="36" t="s">
        <v>196</v>
      </c>
      <c>
        <f>(M10*21)/100</f>
      </c>
      <c t="s">
        <v>27</v>
      </c>
    </row>
    <row r="11" spans="1:5" ht="12.75">
      <c r="A11" s="35" t="s">
        <v>54</v>
      </c>
      <c r="E11" s="39" t="s">
        <v>1165</v>
      </c>
    </row>
    <row r="12" spans="1:5" ht="25.5">
      <c r="A12" s="35" t="s">
        <v>55</v>
      </c>
      <c r="E12" s="40" t="s">
        <v>1166</v>
      </c>
    </row>
    <row r="13" spans="1:5" ht="76.5">
      <c r="A13" t="s">
        <v>56</v>
      </c>
      <c r="E13" s="39" t="s">
        <v>1167</v>
      </c>
    </row>
    <row r="14" spans="1:16" ht="12.75">
      <c r="A14" t="s">
        <v>49</v>
      </c>
      <c s="34" t="s">
        <v>27</v>
      </c>
      <c s="34" t="s">
        <v>1168</v>
      </c>
      <c s="35" t="s">
        <v>5</v>
      </c>
      <c s="6" t="s">
        <v>1169</v>
      </c>
      <c s="36" t="s">
        <v>70</v>
      </c>
      <c s="37">
        <v>10</v>
      </c>
      <c s="36">
        <v>0</v>
      </c>
      <c s="36">
        <f>ROUND(G14*H14,6)</f>
      </c>
      <c r="L14" s="38">
        <v>0</v>
      </c>
      <c s="32">
        <f>ROUND(ROUND(L14,2)*ROUND(G14,3),2)</f>
      </c>
      <c s="36" t="s">
        <v>196</v>
      </c>
      <c>
        <f>(M14*21)/100</f>
      </c>
      <c t="s">
        <v>27</v>
      </c>
    </row>
    <row r="15" spans="1:5" ht="12.75">
      <c r="A15" s="35" t="s">
        <v>54</v>
      </c>
      <c r="E15" s="39" t="s">
        <v>1165</v>
      </c>
    </row>
    <row r="16" spans="1:5" ht="25.5">
      <c r="A16" s="35" t="s">
        <v>55</v>
      </c>
      <c r="E16" s="40" t="s">
        <v>1166</v>
      </c>
    </row>
    <row r="17" spans="1:5" ht="76.5">
      <c r="A17" t="s">
        <v>56</v>
      </c>
      <c r="E17" s="39" t="s">
        <v>1170</v>
      </c>
    </row>
    <row r="18" spans="1:16" ht="12.75">
      <c r="A18" t="s">
        <v>49</v>
      </c>
      <c s="34" t="s">
        <v>26</v>
      </c>
      <c s="34" t="s">
        <v>1171</v>
      </c>
      <c s="35" t="s">
        <v>5</v>
      </c>
      <c s="6" t="s">
        <v>1172</v>
      </c>
      <c s="36" t="s">
        <v>70</v>
      </c>
      <c s="37">
        <v>10</v>
      </c>
      <c s="36">
        <v>0</v>
      </c>
      <c s="36">
        <f>ROUND(G18*H18,6)</f>
      </c>
      <c r="L18" s="38">
        <v>0</v>
      </c>
      <c s="32">
        <f>ROUND(ROUND(L18,2)*ROUND(G18,3),2)</f>
      </c>
      <c s="36" t="s">
        <v>196</v>
      </c>
      <c>
        <f>(M18*21)/100</f>
      </c>
      <c t="s">
        <v>27</v>
      </c>
    </row>
    <row r="19" spans="1:5" ht="12.75">
      <c r="A19" s="35" t="s">
        <v>54</v>
      </c>
      <c r="E19" s="39" t="s">
        <v>1165</v>
      </c>
    </row>
    <row r="20" spans="1:5" ht="25.5">
      <c r="A20" s="35" t="s">
        <v>55</v>
      </c>
      <c r="E20" s="40" t="s">
        <v>1166</v>
      </c>
    </row>
    <row r="21" spans="1:5" ht="76.5">
      <c r="A21" t="s">
        <v>56</v>
      </c>
      <c r="E21" s="39" t="s">
        <v>1170</v>
      </c>
    </row>
    <row r="22" spans="1:16" ht="12.75">
      <c r="A22" t="s">
        <v>49</v>
      </c>
      <c s="34" t="s">
        <v>67</v>
      </c>
      <c s="34" t="s">
        <v>1173</v>
      </c>
      <c s="35" t="s">
        <v>5</v>
      </c>
      <c s="6" t="s">
        <v>1174</v>
      </c>
      <c s="36" t="s">
        <v>63</v>
      </c>
      <c s="37">
        <v>1</v>
      </c>
      <c s="36">
        <v>0</v>
      </c>
      <c s="36">
        <f>ROUND(G22*H22,6)</f>
      </c>
      <c r="L22" s="38">
        <v>0</v>
      </c>
      <c s="32">
        <f>ROUND(ROUND(L22,2)*ROUND(G22,3),2)</f>
      </c>
      <c s="36" t="s">
        <v>196</v>
      </c>
      <c>
        <f>(M22*21)/100</f>
      </c>
      <c t="s">
        <v>27</v>
      </c>
    </row>
    <row r="23" spans="1:5" ht="12.75">
      <c r="A23" s="35" t="s">
        <v>54</v>
      </c>
      <c r="E23" s="39" t="s">
        <v>1165</v>
      </c>
    </row>
    <row r="24" spans="1:5" ht="25.5">
      <c r="A24" s="35" t="s">
        <v>55</v>
      </c>
      <c r="E24" s="40" t="s">
        <v>1166</v>
      </c>
    </row>
    <row r="25" spans="1:5" ht="38.25">
      <c r="A25" t="s">
        <v>56</v>
      </c>
      <c r="E25" s="39" t="s">
        <v>1101</v>
      </c>
    </row>
    <row r="26" spans="1:16" ht="12.75">
      <c r="A26" t="s">
        <v>49</v>
      </c>
      <c s="34" t="s">
        <v>72</v>
      </c>
      <c s="34" t="s">
        <v>1175</v>
      </c>
      <c s="35" t="s">
        <v>5</v>
      </c>
      <c s="6" t="s">
        <v>1176</v>
      </c>
      <c s="36" t="s">
        <v>97</v>
      </c>
      <c s="37">
        <v>2</v>
      </c>
      <c s="36">
        <v>0</v>
      </c>
      <c s="36">
        <f>ROUND(G26*H26,6)</f>
      </c>
      <c r="L26" s="38">
        <v>0</v>
      </c>
      <c s="32">
        <f>ROUND(ROUND(L26,2)*ROUND(G26,3),2)</f>
      </c>
      <c s="36" t="s">
        <v>196</v>
      </c>
      <c>
        <f>(M26*21)/100</f>
      </c>
      <c t="s">
        <v>27</v>
      </c>
    </row>
    <row r="27" spans="1:5" ht="12.75">
      <c r="A27" s="35" t="s">
        <v>54</v>
      </c>
      <c r="E27" s="39" t="s">
        <v>1165</v>
      </c>
    </row>
    <row r="28" spans="1:5" ht="25.5">
      <c r="A28" s="35" t="s">
        <v>55</v>
      </c>
      <c r="E28" s="40" t="s">
        <v>1166</v>
      </c>
    </row>
    <row r="29" spans="1:5" ht="38.25">
      <c r="A29" t="s">
        <v>56</v>
      </c>
      <c r="E29" s="39" t="s">
        <v>1101</v>
      </c>
    </row>
    <row r="30" spans="1:13" ht="12.75">
      <c r="A30" t="s">
        <v>46</v>
      </c>
      <c r="C30" s="31" t="s">
        <v>1177</v>
      </c>
      <c r="E30" s="33" t="s">
        <v>1178</v>
      </c>
      <c r="J30" s="32">
        <f>0</f>
      </c>
      <c s="32">
        <f>0</f>
      </c>
      <c s="32">
        <f>0+L31+L35+L39+L43</f>
      </c>
      <c s="32">
        <f>0+M31+M35+M39+M43</f>
      </c>
    </row>
    <row r="31" spans="1:16" ht="12.75">
      <c r="A31" t="s">
        <v>49</v>
      </c>
      <c s="34" t="s">
        <v>77</v>
      </c>
      <c s="34" t="s">
        <v>1179</v>
      </c>
      <c s="35" t="s">
        <v>5</v>
      </c>
      <c s="6" t="s">
        <v>1180</v>
      </c>
      <c s="36" t="s">
        <v>97</v>
      </c>
      <c s="37">
        <v>1</v>
      </c>
      <c s="36">
        <v>0</v>
      </c>
      <c s="36">
        <f>ROUND(G31*H31,6)</f>
      </c>
      <c r="L31" s="38">
        <v>0</v>
      </c>
      <c s="32">
        <f>ROUND(ROUND(L31,2)*ROUND(G31,3),2)</f>
      </c>
      <c s="36" t="s">
        <v>196</v>
      </c>
      <c>
        <f>(M31*21)/100</f>
      </c>
      <c t="s">
        <v>27</v>
      </c>
    </row>
    <row r="32" spans="1:5" ht="12.75">
      <c r="A32" s="35" t="s">
        <v>54</v>
      </c>
      <c r="E32" s="39" t="s">
        <v>1165</v>
      </c>
    </row>
    <row r="33" spans="1:5" ht="25.5">
      <c r="A33" s="35" t="s">
        <v>55</v>
      </c>
      <c r="E33" s="40" t="s">
        <v>1166</v>
      </c>
    </row>
    <row r="34" spans="1:5" ht="76.5">
      <c r="A34" t="s">
        <v>56</v>
      </c>
      <c r="E34" s="39" t="s">
        <v>1181</v>
      </c>
    </row>
    <row r="35" spans="1:16" ht="12.75">
      <c r="A35" t="s">
        <v>49</v>
      </c>
      <c s="34" t="s">
        <v>65</v>
      </c>
      <c s="34" t="s">
        <v>221</v>
      </c>
      <c s="35" t="s">
        <v>5</v>
      </c>
      <c s="6" t="s">
        <v>222</v>
      </c>
      <c s="36" t="s">
        <v>97</v>
      </c>
      <c s="37">
        <v>2</v>
      </c>
      <c s="36">
        <v>0</v>
      </c>
      <c s="36">
        <f>ROUND(G35*H35,6)</f>
      </c>
      <c r="L35" s="38">
        <v>0</v>
      </c>
      <c s="32">
        <f>ROUND(ROUND(L35,2)*ROUND(G35,3),2)</f>
      </c>
      <c s="36" t="s">
        <v>196</v>
      </c>
      <c>
        <f>(M35*21)/100</f>
      </c>
      <c t="s">
        <v>27</v>
      </c>
    </row>
    <row r="36" spans="1:5" ht="12.75">
      <c r="A36" s="35" t="s">
        <v>54</v>
      </c>
      <c r="E36" s="39" t="s">
        <v>1165</v>
      </c>
    </row>
    <row r="37" spans="1:5" ht="25.5">
      <c r="A37" s="35" t="s">
        <v>55</v>
      </c>
      <c r="E37" s="40" t="s">
        <v>1166</v>
      </c>
    </row>
    <row r="38" spans="1:5" ht="76.5">
      <c r="A38" t="s">
        <v>56</v>
      </c>
      <c r="E38" s="39" t="s">
        <v>1182</v>
      </c>
    </row>
    <row r="39" spans="1:16" ht="12.75">
      <c r="A39" t="s">
        <v>49</v>
      </c>
      <c s="34" t="s">
        <v>82</v>
      </c>
      <c s="34" t="s">
        <v>1183</v>
      </c>
      <c s="35" t="s">
        <v>5</v>
      </c>
      <c s="6" t="s">
        <v>1184</v>
      </c>
      <c s="36" t="s">
        <v>97</v>
      </c>
      <c s="37">
        <v>1</v>
      </c>
      <c s="36">
        <v>0</v>
      </c>
      <c s="36">
        <f>ROUND(G39*H39,6)</f>
      </c>
      <c r="L39" s="38">
        <v>0</v>
      </c>
      <c s="32">
        <f>ROUND(ROUND(L39,2)*ROUND(G39,3),2)</f>
      </c>
      <c s="36" t="s">
        <v>196</v>
      </c>
      <c>
        <f>(M39*21)/100</f>
      </c>
      <c t="s">
        <v>27</v>
      </c>
    </row>
    <row r="40" spans="1:5" ht="12.75">
      <c r="A40" s="35" t="s">
        <v>54</v>
      </c>
      <c r="E40" s="39" t="s">
        <v>1165</v>
      </c>
    </row>
    <row r="41" spans="1:5" ht="25.5">
      <c r="A41" s="35" t="s">
        <v>55</v>
      </c>
      <c r="E41" s="40" t="s">
        <v>1166</v>
      </c>
    </row>
    <row r="42" spans="1:5" ht="89.25">
      <c r="A42" t="s">
        <v>56</v>
      </c>
      <c r="E42" s="39" t="s">
        <v>1185</v>
      </c>
    </row>
    <row r="43" spans="1:16" ht="12.75">
      <c r="A43" t="s">
        <v>49</v>
      </c>
      <c s="34" t="s">
        <v>86</v>
      </c>
      <c s="34" t="s">
        <v>1186</v>
      </c>
      <c s="35" t="s">
        <v>5</v>
      </c>
      <c s="6" t="s">
        <v>1187</v>
      </c>
      <c s="36" t="s">
        <v>97</v>
      </c>
      <c s="37">
        <v>1</v>
      </c>
      <c s="36">
        <v>0</v>
      </c>
      <c s="36">
        <f>ROUND(G43*H43,6)</f>
      </c>
      <c r="L43" s="38">
        <v>0</v>
      </c>
      <c s="32">
        <f>ROUND(ROUND(L43,2)*ROUND(G43,3),2)</f>
      </c>
      <c s="36" t="s">
        <v>196</v>
      </c>
      <c>
        <f>(M43*21)/100</f>
      </c>
      <c t="s">
        <v>27</v>
      </c>
    </row>
    <row r="44" spans="1:5" ht="12.75">
      <c r="A44" s="35" t="s">
        <v>54</v>
      </c>
      <c r="E44" s="39" t="s">
        <v>1165</v>
      </c>
    </row>
    <row r="45" spans="1:5" ht="25.5">
      <c r="A45" s="35" t="s">
        <v>55</v>
      </c>
      <c r="E45" s="40" t="s">
        <v>1166</v>
      </c>
    </row>
    <row r="46" spans="1:5" ht="76.5">
      <c r="A46" t="s">
        <v>56</v>
      </c>
      <c r="E46" s="39" t="s">
        <v>1188</v>
      </c>
    </row>
    <row r="47" spans="1:13" ht="12.75">
      <c r="A47" t="s">
        <v>46</v>
      </c>
      <c r="C47" s="31" t="s">
        <v>1189</v>
      </c>
      <c r="E47" s="33" t="s">
        <v>1190</v>
      </c>
      <c r="J47" s="32">
        <f>0</f>
      </c>
      <c s="32">
        <f>0</f>
      </c>
      <c s="32">
        <f>0+L48+L52+L56+L60+L64+L68+L72+L76+L80+L84+L88+L92+L96+L100+L104</f>
      </c>
      <c s="32">
        <f>0+M48+M52+M56+M60+M64+M68+M72+M76+M80+M84+M88+M92+M96+M100+M104</f>
      </c>
    </row>
    <row r="48" spans="1:16" ht="25.5">
      <c r="A48" t="s">
        <v>49</v>
      </c>
      <c s="34" t="s">
        <v>90</v>
      </c>
      <c s="34" t="s">
        <v>1191</v>
      </c>
      <c s="35" t="s">
        <v>5</v>
      </c>
      <c s="6" t="s">
        <v>1192</v>
      </c>
      <c s="36" t="s">
        <v>70</v>
      </c>
      <c s="37">
        <v>5</v>
      </c>
      <c s="36">
        <v>0</v>
      </c>
      <c s="36">
        <f>ROUND(G48*H48,6)</f>
      </c>
      <c r="L48" s="38">
        <v>0</v>
      </c>
      <c s="32">
        <f>ROUND(ROUND(L48,2)*ROUND(G48,3),2)</f>
      </c>
      <c s="36" t="s">
        <v>196</v>
      </c>
      <c>
        <f>(M48*21)/100</f>
      </c>
      <c t="s">
        <v>27</v>
      </c>
    </row>
    <row r="49" spans="1:5" ht="12.75">
      <c r="A49" s="35" t="s">
        <v>54</v>
      </c>
      <c r="E49" s="39" t="s">
        <v>1165</v>
      </c>
    </row>
    <row r="50" spans="1:5" ht="25.5">
      <c r="A50" s="35" t="s">
        <v>55</v>
      </c>
      <c r="E50" s="40" t="s">
        <v>1166</v>
      </c>
    </row>
    <row r="51" spans="1:5" ht="89.25">
      <c r="A51" t="s">
        <v>56</v>
      </c>
      <c r="E51" s="39" t="s">
        <v>1193</v>
      </c>
    </row>
    <row r="52" spans="1:16" ht="12.75">
      <c r="A52" t="s">
        <v>49</v>
      </c>
      <c s="34" t="s">
        <v>94</v>
      </c>
      <c s="34" t="s">
        <v>531</v>
      </c>
      <c s="35" t="s">
        <v>5</v>
      </c>
      <c s="6" t="s">
        <v>532</v>
      </c>
      <c s="36" t="s">
        <v>70</v>
      </c>
      <c s="37">
        <v>11</v>
      </c>
      <c s="36">
        <v>0</v>
      </c>
      <c s="36">
        <f>ROUND(G52*H52,6)</f>
      </c>
      <c r="L52" s="38">
        <v>0</v>
      </c>
      <c s="32">
        <f>ROUND(ROUND(L52,2)*ROUND(G52,3),2)</f>
      </c>
      <c s="36" t="s">
        <v>196</v>
      </c>
      <c>
        <f>(M52*21)/100</f>
      </c>
      <c t="s">
        <v>27</v>
      </c>
    </row>
    <row r="53" spans="1:5" ht="12.75">
      <c r="A53" s="35" t="s">
        <v>54</v>
      </c>
      <c r="E53" s="39" t="s">
        <v>1165</v>
      </c>
    </row>
    <row r="54" spans="1:5" ht="25.5">
      <c r="A54" s="35" t="s">
        <v>55</v>
      </c>
      <c r="E54" s="40" t="s">
        <v>1166</v>
      </c>
    </row>
    <row r="55" spans="1:5" ht="89.25">
      <c r="A55" t="s">
        <v>56</v>
      </c>
      <c r="E55" s="39" t="s">
        <v>1193</v>
      </c>
    </row>
    <row r="56" spans="1:16" ht="12.75">
      <c r="A56" t="s">
        <v>49</v>
      </c>
      <c s="34" t="s">
        <v>99</v>
      </c>
      <c s="34" t="s">
        <v>1194</v>
      </c>
      <c s="35" t="s">
        <v>5</v>
      </c>
      <c s="6" t="s">
        <v>1195</v>
      </c>
      <c s="36" t="s">
        <v>70</v>
      </c>
      <c s="37">
        <v>11</v>
      </c>
      <c s="36">
        <v>0</v>
      </c>
      <c s="36">
        <f>ROUND(G56*H56,6)</f>
      </c>
      <c r="L56" s="38">
        <v>0</v>
      </c>
      <c s="32">
        <f>ROUND(ROUND(L56,2)*ROUND(G56,3),2)</f>
      </c>
      <c s="36" t="s">
        <v>196</v>
      </c>
      <c>
        <f>(M56*21)/100</f>
      </c>
      <c t="s">
        <v>27</v>
      </c>
    </row>
    <row r="57" spans="1:5" ht="12.75">
      <c r="A57" s="35" t="s">
        <v>54</v>
      </c>
      <c r="E57" s="39" t="s">
        <v>1165</v>
      </c>
    </row>
    <row r="58" spans="1:5" ht="25.5">
      <c r="A58" s="35" t="s">
        <v>55</v>
      </c>
      <c r="E58" s="40" t="s">
        <v>1166</v>
      </c>
    </row>
    <row r="59" spans="1:5" ht="89.25">
      <c r="A59" t="s">
        <v>56</v>
      </c>
      <c r="E59" s="39" t="s">
        <v>1193</v>
      </c>
    </row>
    <row r="60" spans="1:16" ht="12.75">
      <c r="A60" t="s">
        <v>49</v>
      </c>
      <c s="34" t="s">
        <v>102</v>
      </c>
      <c s="34" t="s">
        <v>1196</v>
      </c>
      <c s="35" t="s">
        <v>5</v>
      </c>
      <c s="6" t="s">
        <v>1197</v>
      </c>
      <c s="36" t="s">
        <v>70</v>
      </c>
      <c s="37">
        <v>10</v>
      </c>
      <c s="36">
        <v>0</v>
      </c>
      <c s="36">
        <f>ROUND(G60*H60,6)</f>
      </c>
      <c r="L60" s="38">
        <v>0</v>
      </c>
      <c s="32">
        <f>ROUND(ROUND(L60,2)*ROUND(G60,3),2)</f>
      </c>
      <c s="36" t="s">
        <v>196</v>
      </c>
      <c>
        <f>(M60*21)/100</f>
      </c>
      <c t="s">
        <v>27</v>
      </c>
    </row>
    <row r="61" spans="1:5" ht="12.75">
      <c r="A61" s="35" t="s">
        <v>54</v>
      </c>
      <c r="E61" s="39" t="s">
        <v>1165</v>
      </c>
    </row>
    <row r="62" spans="1:5" ht="25.5">
      <c r="A62" s="35" t="s">
        <v>55</v>
      </c>
      <c r="E62" s="40" t="s">
        <v>1166</v>
      </c>
    </row>
    <row r="63" spans="1:5" ht="51">
      <c r="A63" t="s">
        <v>56</v>
      </c>
      <c r="E63" s="39" t="s">
        <v>1198</v>
      </c>
    </row>
    <row r="64" spans="1:16" ht="12.75">
      <c r="A64" t="s">
        <v>49</v>
      </c>
      <c s="34" t="s">
        <v>106</v>
      </c>
      <c s="34" t="s">
        <v>1199</v>
      </c>
      <c s="35" t="s">
        <v>5</v>
      </c>
      <c s="6" t="s">
        <v>1200</v>
      </c>
      <c s="36" t="s">
        <v>97</v>
      </c>
      <c s="37">
        <v>4</v>
      </c>
      <c s="36">
        <v>0</v>
      </c>
      <c s="36">
        <f>ROUND(G64*H64,6)</f>
      </c>
      <c r="L64" s="38">
        <v>0</v>
      </c>
      <c s="32">
        <f>ROUND(ROUND(L64,2)*ROUND(G64,3),2)</f>
      </c>
      <c s="36" t="s">
        <v>196</v>
      </c>
      <c>
        <f>(M64*21)/100</f>
      </c>
      <c t="s">
        <v>27</v>
      </c>
    </row>
    <row r="65" spans="1:5" ht="12.75">
      <c r="A65" s="35" t="s">
        <v>54</v>
      </c>
      <c r="E65" s="39" t="s">
        <v>1165</v>
      </c>
    </row>
    <row r="66" spans="1:5" ht="25.5">
      <c r="A66" s="35" t="s">
        <v>55</v>
      </c>
      <c r="E66" s="40" t="s">
        <v>1166</v>
      </c>
    </row>
    <row r="67" spans="1:5" ht="38.25">
      <c r="A67" t="s">
        <v>56</v>
      </c>
      <c r="E67" s="39" t="s">
        <v>1201</v>
      </c>
    </row>
    <row r="68" spans="1:16" ht="12.75">
      <c r="A68" t="s">
        <v>49</v>
      </c>
      <c s="34" t="s">
        <v>110</v>
      </c>
      <c s="34" t="s">
        <v>1202</v>
      </c>
      <c s="35" t="s">
        <v>5</v>
      </c>
      <c s="6" t="s">
        <v>1203</v>
      </c>
      <c s="36" t="s">
        <v>70</v>
      </c>
      <c s="37">
        <v>11</v>
      </c>
      <c s="36">
        <v>0</v>
      </c>
      <c s="36">
        <f>ROUND(G68*H68,6)</f>
      </c>
      <c r="L68" s="38">
        <v>0</v>
      </c>
      <c s="32">
        <f>ROUND(ROUND(L68,2)*ROUND(G68,3),2)</f>
      </c>
      <c s="36" t="s">
        <v>196</v>
      </c>
      <c>
        <f>(M68*21)/100</f>
      </c>
      <c t="s">
        <v>27</v>
      </c>
    </row>
    <row r="69" spans="1:5" ht="12.75">
      <c r="A69" s="35" t="s">
        <v>54</v>
      </c>
      <c r="E69" s="39" t="s">
        <v>1165</v>
      </c>
    </row>
    <row r="70" spans="1:5" ht="25.5">
      <c r="A70" s="35" t="s">
        <v>55</v>
      </c>
      <c r="E70" s="40" t="s">
        <v>1204</v>
      </c>
    </row>
    <row r="71" spans="1:5" ht="38.25">
      <c r="A71" t="s">
        <v>56</v>
      </c>
      <c r="E71" s="39" t="s">
        <v>1205</v>
      </c>
    </row>
    <row r="72" spans="1:16" ht="12.75">
      <c r="A72" t="s">
        <v>49</v>
      </c>
      <c s="34" t="s">
        <v>114</v>
      </c>
      <c s="34" t="s">
        <v>1206</v>
      </c>
      <c s="35" t="s">
        <v>5</v>
      </c>
      <c s="6" t="s">
        <v>1207</v>
      </c>
      <c s="36" t="s">
        <v>70</v>
      </c>
      <c s="37">
        <v>52</v>
      </c>
      <c s="36">
        <v>0</v>
      </c>
      <c s="36">
        <f>ROUND(G72*H72,6)</f>
      </c>
      <c r="L72" s="38">
        <v>0</v>
      </c>
      <c s="32">
        <f>ROUND(ROUND(L72,2)*ROUND(G72,3),2)</f>
      </c>
      <c s="36" t="s">
        <v>196</v>
      </c>
      <c>
        <f>(M72*21)/100</f>
      </c>
      <c t="s">
        <v>27</v>
      </c>
    </row>
    <row r="73" spans="1:5" ht="12.75">
      <c r="A73" s="35" t="s">
        <v>54</v>
      </c>
      <c r="E73" s="39" t="s">
        <v>1165</v>
      </c>
    </row>
    <row r="74" spans="1:5" ht="25.5">
      <c r="A74" s="35" t="s">
        <v>55</v>
      </c>
      <c r="E74" s="40" t="s">
        <v>1166</v>
      </c>
    </row>
    <row r="75" spans="1:5" ht="38.25">
      <c r="A75" t="s">
        <v>56</v>
      </c>
      <c r="E75" s="39" t="s">
        <v>1205</v>
      </c>
    </row>
    <row r="76" spans="1:16" ht="12.75">
      <c r="A76" t="s">
        <v>49</v>
      </c>
      <c s="34" t="s">
        <v>118</v>
      </c>
      <c s="34" t="s">
        <v>1208</v>
      </c>
      <c s="35" t="s">
        <v>5</v>
      </c>
      <c s="6" t="s">
        <v>1209</v>
      </c>
      <c s="36" t="s">
        <v>70</v>
      </c>
      <c s="37">
        <v>20</v>
      </c>
      <c s="36">
        <v>0</v>
      </c>
      <c s="36">
        <f>ROUND(G76*H76,6)</f>
      </c>
      <c r="L76" s="38">
        <v>0</v>
      </c>
      <c s="32">
        <f>ROUND(ROUND(L76,2)*ROUND(G76,3),2)</f>
      </c>
      <c s="36" t="s">
        <v>196</v>
      </c>
      <c>
        <f>(M76*21)/100</f>
      </c>
      <c t="s">
        <v>27</v>
      </c>
    </row>
    <row r="77" spans="1:5" ht="12.75">
      <c r="A77" s="35" t="s">
        <v>54</v>
      </c>
      <c r="E77" s="39" t="s">
        <v>1165</v>
      </c>
    </row>
    <row r="78" spans="1:5" ht="25.5">
      <c r="A78" s="35" t="s">
        <v>55</v>
      </c>
      <c r="E78" s="40" t="s">
        <v>1166</v>
      </c>
    </row>
    <row r="79" spans="1:5" ht="38.25">
      <c r="A79" t="s">
        <v>56</v>
      </c>
      <c r="E79" s="39" t="s">
        <v>1205</v>
      </c>
    </row>
    <row r="80" spans="1:16" ht="12.75">
      <c r="A80" t="s">
        <v>49</v>
      </c>
      <c s="34" t="s">
        <v>122</v>
      </c>
      <c s="34" t="s">
        <v>1210</v>
      </c>
      <c s="35" t="s">
        <v>5</v>
      </c>
      <c s="6" t="s">
        <v>1211</v>
      </c>
      <c s="36" t="s">
        <v>70</v>
      </c>
      <c s="37">
        <v>11</v>
      </c>
      <c s="36">
        <v>0</v>
      </c>
      <c s="36">
        <f>ROUND(G80*H80,6)</f>
      </c>
      <c r="L80" s="38">
        <v>0</v>
      </c>
      <c s="32">
        <f>ROUND(ROUND(L80,2)*ROUND(G80,3),2)</f>
      </c>
      <c s="36" t="s">
        <v>196</v>
      </c>
      <c>
        <f>(M80*21)/100</f>
      </c>
      <c t="s">
        <v>27</v>
      </c>
    </row>
    <row r="81" spans="1:5" ht="12.75">
      <c r="A81" s="35" t="s">
        <v>54</v>
      </c>
      <c r="E81" s="39" t="s">
        <v>1165</v>
      </c>
    </row>
    <row r="82" spans="1:5" ht="25.5">
      <c r="A82" s="35" t="s">
        <v>55</v>
      </c>
      <c r="E82" s="40" t="s">
        <v>1166</v>
      </c>
    </row>
    <row r="83" spans="1:5" ht="38.25">
      <c r="A83" t="s">
        <v>56</v>
      </c>
      <c r="E83" s="39" t="s">
        <v>1205</v>
      </c>
    </row>
    <row r="84" spans="1:16" ht="25.5">
      <c r="A84" t="s">
        <v>49</v>
      </c>
      <c s="34" t="s">
        <v>126</v>
      </c>
      <c s="34" t="s">
        <v>1212</v>
      </c>
      <c s="35" t="s">
        <v>5</v>
      </c>
      <c s="6" t="s">
        <v>1213</v>
      </c>
      <c s="36" t="s">
        <v>97</v>
      </c>
      <c s="37">
        <v>9</v>
      </c>
      <c s="36">
        <v>0</v>
      </c>
      <c s="36">
        <f>ROUND(G84*H84,6)</f>
      </c>
      <c r="L84" s="38">
        <v>0</v>
      </c>
      <c s="32">
        <f>ROUND(ROUND(L84,2)*ROUND(G84,3),2)</f>
      </c>
      <c s="36" t="s">
        <v>196</v>
      </c>
      <c>
        <f>(M84*21)/100</f>
      </c>
      <c t="s">
        <v>27</v>
      </c>
    </row>
    <row r="85" spans="1:5" ht="12.75">
      <c r="A85" s="35" t="s">
        <v>54</v>
      </c>
      <c r="E85" s="39" t="s">
        <v>1165</v>
      </c>
    </row>
    <row r="86" spans="1:5" ht="25.5">
      <c r="A86" s="35" t="s">
        <v>55</v>
      </c>
      <c r="E86" s="40" t="s">
        <v>1166</v>
      </c>
    </row>
    <row r="87" spans="1:5" ht="51">
      <c r="A87" t="s">
        <v>56</v>
      </c>
      <c r="E87" s="39" t="s">
        <v>1198</v>
      </c>
    </row>
    <row r="88" spans="1:16" ht="25.5">
      <c r="A88" t="s">
        <v>49</v>
      </c>
      <c s="34" t="s">
        <v>130</v>
      </c>
      <c s="34" t="s">
        <v>1214</v>
      </c>
      <c s="35" t="s">
        <v>5</v>
      </c>
      <c s="6" t="s">
        <v>1215</v>
      </c>
      <c s="36" t="s">
        <v>97</v>
      </c>
      <c s="37">
        <v>1</v>
      </c>
      <c s="36">
        <v>0</v>
      </c>
      <c s="36">
        <f>ROUND(G88*H88,6)</f>
      </c>
      <c r="L88" s="38">
        <v>0</v>
      </c>
      <c s="32">
        <f>ROUND(ROUND(L88,2)*ROUND(G88,3),2)</f>
      </c>
      <c s="36" t="s">
        <v>196</v>
      </c>
      <c>
        <f>(M88*21)/100</f>
      </c>
      <c t="s">
        <v>27</v>
      </c>
    </row>
    <row r="89" spans="1:5" ht="12.75">
      <c r="A89" s="35" t="s">
        <v>54</v>
      </c>
      <c r="E89" s="39" t="s">
        <v>1165</v>
      </c>
    </row>
    <row r="90" spans="1:5" ht="25.5">
      <c r="A90" s="35" t="s">
        <v>55</v>
      </c>
      <c r="E90" s="40" t="s">
        <v>1166</v>
      </c>
    </row>
    <row r="91" spans="1:5" ht="102">
      <c r="A91" t="s">
        <v>56</v>
      </c>
      <c r="E91" s="39" t="s">
        <v>1216</v>
      </c>
    </row>
    <row r="92" spans="1:16" ht="25.5">
      <c r="A92" t="s">
        <v>49</v>
      </c>
      <c s="34" t="s">
        <v>134</v>
      </c>
      <c s="34" t="s">
        <v>1217</v>
      </c>
      <c s="35" t="s">
        <v>5</v>
      </c>
      <c s="6" t="s">
        <v>1218</v>
      </c>
      <c s="36" t="s">
        <v>97</v>
      </c>
      <c s="37">
        <v>1</v>
      </c>
      <c s="36">
        <v>0</v>
      </c>
      <c s="36">
        <f>ROUND(G92*H92,6)</f>
      </c>
      <c r="L92" s="38">
        <v>0</v>
      </c>
      <c s="32">
        <f>ROUND(ROUND(L92,2)*ROUND(G92,3),2)</f>
      </c>
      <c s="36" t="s">
        <v>196</v>
      </c>
      <c>
        <f>(M92*21)/100</f>
      </c>
      <c t="s">
        <v>27</v>
      </c>
    </row>
    <row r="93" spans="1:5" ht="12.75">
      <c r="A93" s="35" t="s">
        <v>54</v>
      </c>
      <c r="E93" s="39" t="s">
        <v>1165</v>
      </c>
    </row>
    <row r="94" spans="1:5" ht="25.5">
      <c r="A94" s="35" t="s">
        <v>55</v>
      </c>
      <c r="E94" s="40" t="s">
        <v>1166</v>
      </c>
    </row>
    <row r="95" spans="1:5" ht="102">
      <c r="A95" t="s">
        <v>56</v>
      </c>
      <c r="E95" s="39" t="s">
        <v>1219</v>
      </c>
    </row>
    <row r="96" spans="1:16" ht="25.5">
      <c r="A96" t="s">
        <v>49</v>
      </c>
      <c s="34" t="s">
        <v>138</v>
      </c>
      <c s="34" t="s">
        <v>1220</v>
      </c>
      <c s="35" t="s">
        <v>5</v>
      </c>
      <c s="6" t="s">
        <v>1221</v>
      </c>
      <c s="36" t="s">
        <v>97</v>
      </c>
      <c s="37">
        <v>2</v>
      </c>
      <c s="36">
        <v>0</v>
      </c>
      <c s="36">
        <f>ROUND(G96*H96,6)</f>
      </c>
      <c r="L96" s="38">
        <v>0</v>
      </c>
      <c s="32">
        <f>ROUND(ROUND(L96,2)*ROUND(G96,3),2)</f>
      </c>
      <c s="36" t="s">
        <v>196</v>
      </c>
      <c>
        <f>(M96*21)/100</f>
      </c>
      <c t="s">
        <v>27</v>
      </c>
    </row>
    <row r="97" spans="1:5" ht="12.75">
      <c r="A97" s="35" t="s">
        <v>54</v>
      </c>
      <c r="E97" s="39" t="s">
        <v>1165</v>
      </c>
    </row>
    <row r="98" spans="1:5" ht="25.5">
      <c r="A98" s="35" t="s">
        <v>55</v>
      </c>
      <c r="E98" s="40" t="s">
        <v>1166</v>
      </c>
    </row>
    <row r="99" spans="1:5" ht="102">
      <c r="A99" t="s">
        <v>56</v>
      </c>
      <c r="E99" s="39" t="s">
        <v>1219</v>
      </c>
    </row>
    <row r="100" spans="1:16" ht="12.75">
      <c r="A100" t="s">
        <v>49</v>
      </c>
      <c s="34" t="s">
        <v>142</v>
      </c>
      <c s="34" t="s">
        <v>1222</v>
      </c>
      <c s="35" t="s">
        <v>5</v>
      </c>
      <c s="6" t="s">
        <v>1223</v>
      </c>
      <c s="36" t="s">
        <v>97</v>
      </c>
      <c s="37">
        <v>40</v>
      </c>
      <c s="36">
        <v>0</v>
      </c>
      <c s="36">
        <f>ROUND(G100*H100,6)</f>
      </c>
      <c r="L100" s="38">
        <v>0</v>
      </c>
      <c s="32">
        <f>ROUND(ROUND(L100,2)*ROUND(G100,3),2)</f>
      </c>
      <c s="36" t="s">
        <v>196</v>
      </c>
      <c>
        <f>(M100*21)/100</f>
      </c>
      <c t="s">
        <v>27</v>
      </c>
    </row>
    <row r="101" spans="1:5" ht="12.75">
      <c r="A101" s="35" t="s">
        <v>54</v>
      </c>
      <c r="E101" s="39" t="s">
        <v>1165</v>
      </c>
    </row>
    <row r="102" spans="1:5" ht="25.5">
      <c r="A102" s="35" t="s">
        <v>55</v>
      </c>
      <c r="E102" s="40" t="s">
        <v>1166</v>
      </c>
    </row>
    <row r="103" spans="1:5" ht="89.25">
      <c r="A103" t="s">
        <v>56</v>
      </c>
      <c r="E103" s="39" t="s">
        <v>1224</v>
      </c>
    </row>
    <row r="104" spans="1:16" ht="25.5">
      <c r="A104" t="s">
        <v>49</v>
      </c>
      <c s="34" t="s">
        <v>146</v>
      </c>
      <c s="34" t="s">
        <v>1225</v>
      </c>
      <c s="35" t="s">
        <v>5</v>
      </c>
      <c s="6" t="s">
        <v>1226</v>
      </c>
      <c s="36" t="s">
        <v>97</v>
      </c>
      <c s="37">
        <v>1</v>
      </c>
      <c s="36">
        <v>0</v>
      </c>
      <c s="36">
        <f>ROUND(G104*H104,6)</f>
      </c>
      <c r="L104" s="38">
        <v>0</v>
      </c>
      <c s="32">
        <f>ROUND(ROUND(L104,2)*ROUND(G104,3),2)</f>
      </c>
      <c s="36" t="s">
        <v>196</v>
      </c>
      <c>
        <f>(M104*21)/100</f>
      </c>
      <c t="s">
        <v>27</v>
      </c>
    </row>
    <row r="105" spans="1:5" ht="12.75">
      <c r="A105" s="35" t="s">
        <v>54</v>
      </c>
      <c r="E105" s="39" t="s">
        <v>1165</v>
      </c>
    </row>
    <row r="106" spans="1:5" ht="25.5">
      <c r="A106" s="35" t="s">
        <v>55</v>
      </c>
      <c r="E106" s="40" t="s">
        <v>1166</v>
      </c>
    </row>
    <row r="107" spans="1:5" ht="102">
      <c r="A107" t="s">
        <v>56</v>
      </c>
      <c r="E107" s="39" t="s">
        <v>1227</v>
      </c>
    </row>
    <row r="108" spans="1:13" ht="12.75">
      <c r="A108" t="s">
        <v>46</v>
      </c>
      <c r="C108" s="31" t="s">
        <v>1228</v>
      </c>
      <c r="E108" s="33" t="s">
        <v>1229</v>
      </c>
      <c r="J108" s="32">
        <f>0</f>
      </c>
      <c s="32">
        <f>0</f>
      </c>
      <c s="32">
        <f>0+L109+L113+L117+L121+L125</f>
      </c>
      <c s="32">
        <f>0+M109+M113+M117+M121+M125</f>
      </c>
    </row>
    <row r="109" spans="1:16" ht="12.75">
      <c r="A109" t="s">
        <v>49</v>
      </c>
      <c s="34" t="s">
        <v>150</v>
      </c>
      <c s="34" t="s">
        <v>1230</v>
      </c>
      <c s="35" t="s">
        <v>5</v>
      </c>
      <c s="6" t="s">
        <v>1231</v>
      </c>
      <c s="36" t="s">
        <v>97</v>
      </c>
      <c s="37">
        <v>3</v>
      </c>
      <c s="36">
        <v>0</v>
      </c>
      <c s="36">
        <f>ROUND(G109*H109,6)</f>
      </c>
      <c r="L109" s="38">
        <v>0</v>
      </c>
      <c s="32">
        <f>ROUND(ROUND(L109,2)*ROUND(G109,3),2)</f>
      </c>
      <c s="36" t="s">
        <v>196</v>
      </c>
      <c>
        <f>(M109*21)/100</f>
      </c>
      <c t="s">
        <v>27</v>
      </c>
    </row>
    <row r="110" spans="1:5" ht="12.75">
      <c r="A110" s="35" t="s">
        <v>54</v>
      </c>
      <c r="E110" s="39" t="s">
        <v>1165</v>
      </c>
    </row>
    <row r="111" spans="1:5" ht="25.5">
      <c r="A111" s="35" t="s">
        <v>55</v>
      </c>
      <c r="E111" s="40" t="s">
        <v>1166</v>
      </c>
    </row>
    <row r="112" spans="1:5" ht="102">
      <c r="A112" t="s">
        <v>56</v>
      </c>
      <c r="E112" s="39" t="s">
        <v>1232</v>
      </c>
    </row>
    <row r="113" spans="1:16" ht="12.75">
      <c r="A113" t="s">
        <v>49</v>
      </c>
      <c s="34" t="s">
        <v>154</v>
      </c>
      <c s="34" t="s">
        <v>1233</v>
      </c>
      <c s="35" t="s">
        <v>5</v>
      </c>
      <c s="6" t="s">
        <v>1234</v>
      </c>
      <c s="36" t="s">
        <v>97</v>
      </c>
      <c s="37">
        <v>1</v>
      </c>
      <c s="36">
        <v>0</v>
      </c>
      <c s="36">
        <f>ROUND(G113*H113,6)</f>
      </c>
      <c r="L113" s="38">
        <v>0</v>
      </c>
      <c s="32">
        <f>ROUND(ROUND(L113,2)*ROUND(G113,3),2)</f>
      </c>
      <c s="36" t="s">
        <v>196</v>
      </c>
      <c>
        <f>(M113*21)/100</f>
      </c>
      <c t="s">
        <v>27</v>
      </c>
    </row>
    <row r="114" spans="1:5" ht="12.75">
      <c r="A114" s="35" t="s">
        <v>54</v>
      </c>
      <c r="E114" s="39" t="s">
        <v>1165</v>
      </c>
    </row>
    <row r="115" spans="1:5" ht="25.5">
      <c r="A115" s="35" t="s">
        <v>55</v>
      </c>
      <c r="E115" s="40" t="s">
        <v>1166</v>
      </c>
    </row>
    <row r="116" spans="1:5" ht="102">
      <c r="A116" t="s">
        <v>56</v>
      </c>
      <c r="E116" s="39" t="s">
        <v>1232</v>
      </c>
    </row>
    <row r="117" spans="1:16" ht="12.75">
      <c r="A117" t="s">
        <v>49</v>
      </c>
      <c s="34" t="s">
        <v>158</v>
      </c>
      <c s="34" t="s">
        <v>1235</v>
      </c>
      <c s="35" t="s">
        <v>5</v>
      </c>
      <c s="6" t="s">
        <v>1236</v>
      </c>
      <c s="36" t="s">
        <v>97</v>
      </c>
      <c s="37">
        <v>2</v>
      </c>
      <c s="36">
        <v>0</v>
      </c>
      <c s="36">
        <f>ROUND(G117*H117,6)</f>
      </c>
      <c r="L117" s="38">
        <v>0</v>
      </c>
      <c s="32">
        <f>ROUND(ROUND(L117,2)*ROUND(G117,3),2)</f>
      </c>
      <c s="36" t="s">
        <v>196</v>
      </c>
      <c>
        <f>(M117*21)/100</f>
      </c>
      <c t="s">
        <v>27</v>
      </c>
    </row>
    <row r="118" spans="1:5" ht="12.75">
      <c r="A118" s="35" t="s">
        <v>54</v>
      </c>
      <c r="E118" s="39" t="s">
        <v>1165</v>
      </c>
    </row>
    <row r="119" spans="1:5" ht="25.5">
      <c r="A119" s="35" t="s">
        <v>55</v>
      </c>
      <c r="E119" s="40" t="s">
        <v>1166</v>
      </c>
    </row>
    <row r="120" spans="1:5" ht="102">
      <c r="A120" t="s">
        <v>56</v>
      </c>
      <c r="E120" s="39" t="s">
        <v>1232</v>
      </c>
    </row>
    <row r="121" spans="1:16" ht="12.75">
      <c r="A121" t="s">
        <v>49</v>
      </c>
      <c s="34" t="s">
        <v>162</v>
      </c>
      <c s="34" t="s">
        <v>1237</v>
      </c>
      <c s="35" t="s">
        <v>5</v>
      </c>
      <c s="6" t="s">
        <v>1238</v>
      </c>
      <c s="36" t="s">
        <v>97</v>
      </c>
      <c s="37">
        <v>1</v>
      </c>
      <c s="36">
        <v>0</v>
      </c>
      <c s="36">
        <f>ROUND(G121*H121,6)</f>
      </c>
      <c r="L121" s="38">
        <v>0</v>
      </c>
      <c s="32">
        <f>ROUND(ROUND(L121,2)*ROUND(G121,3),2)</f>
      </c>
      <c s="36" t="s">
        <v>196</v>
      </c>
      <c>
        <f>(M121*21)/100</f>
      </c>
      <c t="s">
        <v>27</v>
      </c>
    </row>
    <row r="122" spans="1:5" ht="12.75">
      <c r="A122" s="35" t="s">
        <v>54</v>
      </c>
      <c r="E122" s="39" t="s">
        <v>1165</v>
      </c>
    </row>
    <row r="123" spans="1:5" ht="25.5">
      <c r="A123" s="35" t="s">
        <v>55</v>
      </c>
      <c r="E123" s="40" t="s">
        <v>1166</v>
      </c>
    </row>
    <row r="124" spans="1:5" ht="102">
      <c r="A124" t="s">
        <v>56</v>
      </c>
      <c r="E124" s="39" t="s">
        <v>1239</v>
      </c>
    </row>
    <row r="125" spans="1:16" ht="12.75">
      <c r="A125" t="s">
        <v>49</v>
      </c>
      <c s="34" t="s">
        <v>167</v>
      </c>
      <c s="34" t="s">
        <v>1240</v>
      </c>
      <c s="35" t="s">
        <v>5</v>
      </c>
      <c s="6" t="s">
        <v>1241</v>
      </c>
      <c s="36" t="s">
        <v>97</v>
      </c>
      <c s="37">
        <v>1</v>
      </c>
      <c s="36">
        <v>0</v>
      </c>
      <c s="36">
        <f>ROUND(G125*H125,6)</f>
      </c>
      <c r="L125" s="38">
        <v>0</v>
      </c>
      <c s="32">
        <f>ROUND(ROUND(L125,2)*ROUND(G125,3),2)</f>
      </c>
      <c s="36" t="s">
        <v>196</v>
      </c>
      <c>
        <f>(M125*21)/100</f>
      </c>
      <c t="s">
        <v>27</v>
      </c>
    </row>
    <row r="126" spans="1:5" ht="12.75">
      <c r="A126" s="35" t="s">
        <v>54</v>
      </c>
      <c r="E126" s="39" t="s">
        <v>1165</v>
      </c>
    </row>
    <row r="127" spans="1:5" ht="25.5">
      <c r="A127" s="35" t="s">
        <v>55</v>
      </c>
      <c r="E127" s="40" t="s">
        <v>1166</v>
      </c>
    </row>
    <row r="128" spans="1:5" ht="102">
      <c r="A128" t="s">
        <v>56</v>
      </c>
      <c r="E128" s="39" t="s">
        <v>1239</v>
      </c>
    </row>
    <row r="129" spans="1:13" ht="25.5">
      <c r="A129" t="s">
        <v>46</v>
      </c>
      <c r="C129" s="31" t="s">
        <v>1242</v>
      </c>
      <c r="E129" s="33" t="s">
        <v>1243</v>
      </c>
      <c r="J129" s="32">
        <f>0</f>
      </c>
      <c s="32">
        <f>0</f>
      </c>
      <c s="32">
        <f>0+L130+L134+L138+L142+L146+L150+L154+L158+L162+L166+L170+L174+L178+L182+L186+L190+L194+L198+L202+L206+L210+L214+L218+L222+L226+L230+L234+L238+L242+L246</f>
      </c>
      <c s="32">
        <f>0+M130+M134+M138+M142+M146+M150+M154+M158+M162+M166+M170+M174+M178+M182+M186+M190+M194+M198+M202+M206+M210+M214+M218+M222+M226+M230+M234+M238+M242+M246</f>
      </c>
    </row>
    <row r="130" spans="1:16" ht="12.75">
      <c r="A130" t="s">
        <v>49</v>
      </c>
      <c s="34" t="s">
        <v>171</v>
      </c>
      <c s="34" t="s">
        <v>1244</v>
      </c>
      <c s="35" t="s">
        <v>5</v>
      </c>
      <c s="6" t="s">
        <v>1245</v>
      </c>
      <c s="36" t="s">
        <v>97</v>
      </c>
      <c s="37">
        <v>1</v>
      </c>
      <c s="36">
        <v>0</v>
      </c>
      <c s="36">
        <f>ROUND(G130*H130,6)</f>
      </c>
      <c r="L130" s="38">
        <v>0</v>
      </c>
      <c s="32">
        <f>ROUND(ROUND(L130,2)*ROUND(G130,3),2)</f>
      </c>
      <c s="36" t="s">
        <v>196</v>
      </c>
      <c>
        <f>(M130*21)/100</f>
      </c>
      <c t="s">
        <v>27</v>
      </c>
    </row>
    <row r="131" spans="1:5" ht="12.75">
      <c r="A131" s="35" t="s">
        <v>54</v>
      </c>
      <c r="E131" s="39" t="s">
        <v>1165</v>
      </c>
    </row>
    <row r="132" spans="1:5" ht="25.5">
      <c r="A132" s="35" t="s">
        <v>55</v>
      </c>
      <c r="E132" s="40" t="s">
        <v>1246</v>
      </c>
    </row>
    <row r="133" spans="1:5" ht="191.25">
      <c r="A133" t="s">
        <v>56</v>
      </c>
      <c r="E133" s="39" t="s">
        <v>1247</v>
      </c>
    </row>
    <row r="134" spans="1:16" ht="12.75">
      <c r="A134" t="s">
        <v>49</v>
      </c>
      <c s="34" t="s">
        <v>175</v>
      </c>
      <c s="34" t="s">
        <v>1248</v>
      </c>
      <c s="35" t="s">
        <v>5</v>
      </c>
      <c s="6" t="s">
        <v>1249</v>
      </c>
      <c s="36" t="s">
        <v>97</v>
      </c>
      <c s="37">
        <v>1</v>
      </c>
      <c s="36">
        <v>0</v>
      </c>
      <c s="36">
        <f>ROUND(G134*H134,6)</f>
      </c>
      <c r="L134" s="38">
        <v>0</v>
      </c>
      <c s="32">
        <f>ROUND(ROUND(L134,2)*ROUND(G134,3),2)</f>
      </c>
      <c s="36" t="s">
        <v>196</v>
      </c>
      <c>
        <f>(M134*21)/100</f>
      </c>
      <c t="s">
        <v>27</v>
      </c>
    </row>
    <row r="135" spans="1:5" ht="12.75">
      <c r="A135" s="35" t="s">
        <v>54</v>
      </c>
      <c r="E135" s="39" t="s">
        <v>1165</v>
      </c>
    </row>
    <row r="136" spans="1:5" ht="25.5">
      <c r="A136" s="35" t="s">
        <v>55</v>
      </c>
      <c r="E136" s="40" t="s">
        <v>1246</v>
      </c>
    </row>
    <row r="137" spans="1:5" ht="165.75">
      <c r="A137" t="s">
        <v>56</v>
      </c>
      <c r="E137" s="39" t="s">
        <v>1250</v>
      </c>
    </row>
    <row r="138" spans="1:16" ht="25.5">
      <c r="A138" t="s">
        <v>49</v>
      </c>
      <c s="34" t="s">
        <v>179</v>
      </c>
      <c s="34" t="s">
        <v>1251</v>
      </c>
      <c s="35" t="s">
        <v>5</v>
      </c>
      <c s="6" t="s">
        <v>1252</v>
      </c>
      <c s="36" t="s">
        <v>97</v>
      </c>
      <c s="37">
        <v>8</v>
      </c>
      <c s="36">
        <v>0</v>
      </c>
      <c s="36">
        <f>ROUND(G138*H138,6)</f>
      </c>
      <c r="L138" s="38">
        <v>0</v>
      </c>
      <c s="32">
        <f>ROUND(ROUND(L138,2)*ROUND(G138,3),2)</f>
      </c>
      <c s="36" t="s">
        <v>196</v>
      </c>
      <c>
        <f>(M138*21)/100</f>
      </c>
      <c t="s">
        <v>27</v>
      </c>
    </row>
    <row r="139" spans="1:5" ht="12.75">
      <c r="A139" s="35" t="s">
        <v>54</v>
      </c>
      <c r="E139" s="39" t="s">
        <v>1165</v>
      </c>
    </row>
    <row r="140" spans="1:5" ht="25.5">
      <c r="A140" s="35" t="s">
        <v>55</v>
      </c>
      <c r="E140" s="40" t="s">
        <v>1246</v>
      </c>
    </row>
    <row r="141" spans="1:5" ht="89.25">
      <c r="A141" t="s">
        <v>56</v>
      </c>
      <c r="E141" s="39" t="s">
        <v>1253</v>
      </c>
    </row>
    <row r="142" spans="1:16" ht="25.5">
      <c r="A142" t="s">
        <v>49</v>
      </c>
      <c s="34" t="s">
        <v>183</v>
      </c>
      <c s="34" t="s">
        <v>1254</v>
      </c>
      <c s="35" t="s">
        <v>5</v>
      </c>
      <c s="6" t="s">
        <v>1255</v>
      </c>
      <c s="36" t="s">
        <v>97</v>
      </c>
      <c s="37">
        <v>2</v>
      </c>
      <c s="36">
        <v>0</v>
      </c>
      <c s="36">
        <f>ROUND(G142*H142,6)</f>
      </c>
      <c r="L142" s="38">
        <v>0</v>
      </c>
      <c s="32">
        <f>ROUND(ROUND(L142,2)*ROUND(G142,3),2)</f>
      </c>
      <c s="36" t="s">
        <v>196</v>
      </c>
      <c>
        <f>(M142*21)/100</f>
      </c>
      <c t="s">
        <v>27</v>
      </c>
    </row>
    <row r="143" spans="1:5" ht="12.75">
      <c r="A143" s="35" t="s">
        <v>54</v>
      </c>
      <c r="E143" s="39" t="s">
        <v>1165</v>
      </c>
    </row>
    <row r="144" spans="1:5" ht="25.5">
      <c r="A144" s="35" t="s">
        <v>55</v>
      </c>
      <c r="E144" s="40" t="s">
        <v>1246</v>
      </c>
    </row>
    <row r="145" spans="1:5" ht="89.25">
      <c r="A145" t="s">
        <v>56</v>
      </c>
      <c r="E145" s="39" t="s">
        <v>1253</v>
      </c>
    </row>
    <row r="146" spans="1:16" ht="12.75">
      <c r="A146" t="s">
        <v>49</v>
      </c>
      <c s="34" t="s">
        <v>187</v>
      </c>
      <c s="34" t="s">
        <v>1256</v>
      </c>
      <c s="35" t="s">
        <v>5</v>
      </c>
      <c s="6" t="s">
        <v>1257</v>
      </c>
      <c s="36" t="s">
        <v>97</v>
      </c>
      <c s="37">
        <v>3</v>
      </c>
      <c s="36">
        <v>0</v>
      </c>
      <c s="36">
        <f>ROUND(G146*H146,6)</f>
      </c>
      <c r="L146" s="38">
        <v>0</v>
      </c>
      <c s="32">
        <f>ROUND(ROUND(L146,2)*ROUND(G146,3),2)</f>
      </c>
      <c s="36" t="s">
        <v>196</v>
      </c>
      <c>
        <f>(M146*21)/100</f>
      </c>
      <c t="s">
        <v>27</v>
      </c>
    </row>
    <row r="147" spans="1:5" ht="12.75">
      <c r="A147" s="35" t="s">
        <v>54</v>
      </c>
      <c r="E147" s="39" t="s">
        <v>1165</v>
      </c>
    </row>
    <row r="148" spans="1:5" ht="25.5">
      <c r="A148" s="35" t="s">
        <v>55</v>
      </c>
      <c r="E148" s="40" t="s">
        <v>1246</v>
      </c>
    </row>
    <row r="149" spans="1:5" ht="153">
      <c r="A149" t="s">
        <v>56</v>
      </c>
      <c r="E149" s="39" t="s">
        <v>1258</v>
      </c>
    </row>
    <row r="150" spans="1:16" ht="25.5">
      <c r="A150" t="s">
        <v>49</v>
      </c>
      <c s="34" t="s">
        <v>193</v>
      </c>
      <c s="34" t="s">
        <v>1259</v>
      </c>
      <c s="35" t="s">
        <v>5</v>
      </c>
      <c s="6" t="s">
        <v>1260</v>
      </c>
      <c s="36" t="s">
        <v>97</v>
      </c>
      <c s="37">
        <v>10</v>
      </c>
      <c s="36">
        <v>0</v>
      </c>
      <c s="36">
        <f>ROUND(G150*H150,6)</f>
      </c>
      <c r="L150" s="38">
        <v>0</v>
      </c>
      <c s="32">
        <f>ROUND(ROUND(L150,2)*ROUND(G150,3),2)</f>
      </c>
      <c s="36" t="s">
        <v>196</v>
      </c>
      <c>
        <f>(M150*21)/100</f>
      </c>
      <c t="s">
        <v>27</v>
      </c>
    </row>
    <row r="151" spans="1:5" ht="12.75">
      <c r="A151" s="35" t="s">
        <v>54</v>
      </c>
      <c r="E151" s="39" t="s">
        <v>1165</v>
      </c>
    </row>
    <row r="152" spans="1:5" ht="25.5">
      <c r="A152" s="35" t="s">
        <v>55</v>
      </c>
      <c r="E152" s="40" t="s">
        <v>1246</v>
      </c>
    </row>
    <row r="153" spans="1:5" ht="153">
      <c r="A153" t="s">
        <v>56</v>
      </c>
      <c r="E153" s="39" t="s">
        <v>1258</v>
      </c>
    </row>
    <row r="154" spans="1:16" ht="12.75">
      <c r="A154" t="s">
        <v>49</v>
      </c>
      <c s="34" t="s">
        <v>270</v>
      </c>
      <c s="34" t="s">
        <v>1261</v>
      </c>
      <c s="35" t="s">
        <v>5</v>
      </c>
      <c s="6" t="s">
        <v>1262</v>
      </c>
      <c s="36" t="s">
        <v>97</v>
      </c>
      <c s="37">
        <v>1</v>
      </c>
      <c s="36">
        <v>0</v>
      </c>
      <c s="36">
        <f>ROUND(G154*H154,6)</f>
      </c>
      <c r="L154" s="38">
        <v>0</v>
      </c>
      <c s="32">
        <f>ROUND(ROUND(L154,2)*ROUND(G154,3),2)</f>
      </c>
      <c s="36" t="s">
        <v>196</v>
      </c>
      <c>
        <f>(M154*21)/100</f>
      </c>
      <c t="s">
        <v>27</v>
      </c>
    </row>
    <row r="155" spans="1:5" ht="12.75">
      <c r="A155" s="35" t="s">
        <v>54</v>
      </c>
      <c r="E155" s="39" t="s">
        <v>1165</v>
      </c>
    </row>
    <row r="156" spans="1:5" ht="25.5">
      <c r="A156" s="35" t="s">
        <v>55</v>
      </c>
      <c r="E156" s="40" t="s">
        <v>1246</v>
      </c>
    </row>
    <row r="157" spans="1:5" ht="165.75">
      <c r="A157" t="s">
        <v>56</v>
      </c>
      <c r="E157" s="39" t="s">
        <v>1263</v>
      </c>
    </row>
    <row r="158" spans="1:16" ht="25.5">
      <c r="A158" t="s">
        <v>49</v>
      </c>
      <c s="34" t="s">
        <v>271</v>
      </c>
      <c s="34" t="s">
        <v>1264</v>
      </c>
      <c s="35" t="s">
        <v>5</v>
      </c>
      <c s="6" t="s">
        <v>1265</v>
      </c>
      <c s="36" t="s">
        <v>97</v>
      </c>
      <c s="37">
        <v>1</v>
      </c>
      <c s="36">
        <v>0</v>
      </c>
      <c s="36">
        <f>ROUND(G158*H158,6)</f>
      </c>
      <c r="L158" s="38">
        <v>0</v>
      </c>
      <c s="32">
        <f>ROUND(ROUND(L158,2)*ROUND(G158,3),2)</f>
      </c>
      <c s="36" t="s">
        <v>196</v>
      </c>
      <c>
        <f>(M158*21)/100</f>
      </c>
      <c t="s">
        <v>27</v>
      </c>
    </row>
    <row r="159" spans="1:5" ht="12.75">
      <c r="A159" s="35" t="s">
        <v>54</v>
      </c>
      <c r="E159" s="39" t="s">
        <v>1165</v>
      </c>
    </row>
    <row r="160" spans="1:5" ht="25.5">
      <c r="A160" s="35" t="s">
        <v>55</v>
      </c>
      <c r="E160" s="40" t="s">
        <v>1246</v>
      </c>
    </row>
    <row r="161" spans="1:5" ht="165.75">
      <c r="A161" t="s">
        <v>56</v>
      </c>
      <c r="E161" s="39" t="s">
        <v>1266</v>
      </c>
    </row>
    <row r="162" spans="1:16" ht="25.5">
      <c r="A162" t="s">
        <v>49</v>
      </c>
      <c s="34" t="s">
        <v>272</v>
      </c>
      <c s="34" t="s">
        <v>1267</v>
      </c>
      <c s="35" t="s">
        <v>5</v>
      </c>
      <c s="6" t="s">
        <v>1268</v>
      </c>
      <c s="36" t="s">
        <v>97</v>
      </c>
      <c s="37">
        <v>1</v>
      </c>
      <c s="36">
        <v>0</v>
      </c>
      <c s="36">
        <f>ROUND(G162*H162,6)</f>
      </c>
      <c r="L162" s="38">
        <v>0</v>
      </c>
      <c s="32">
        <f>ROUND(ROUND(L162,2)*ROUND(G162,3),2)</f>
      </c>
      <c s="36" t="s">
        <v>196</v>
      </c>
      <c>
        <f>(M162*21)/100</f>
      </c>
      <c t="s">
        <v>27</v>
      </c>
    </row>
    <row r="163" spans="1:5" ht="12.75">
      <c r="A163" s="35" t="s">
        <v>54</v>
      </c>
      <c r="E163" s="39" t="s">
        <v>1165</v>
      </c>
    </row>
    <row r="164" spans="1:5" ht="25.5">
      <c r="A164" s="35" t="s">
        <v>55</v>
      </c>
      <c r="E164" s="40" t="s">
        <v>1246</v>
      </c>
    </row>
    <row r="165" spans="1:5" ht="165.75">
      <c r="A165" t="s">
        <v>56</v>
      </c>
      <c r="E165" s="39" t="s">
        <v>1266</v>
      </c>
    </row>
    <row r="166" spans="1:16" ht="12.75">
      <c r="A166" t="s">
        <v>49</v>
      </c>
      <c s="34" t="s">
        <v>273</v>
      </c>
      <c s="34" t="s">
        <v>1269</v>
      </c>
      <c s="35" t="s">
        <v>5</v>
      </c>
      <c s="6" t="s">
        <v>1270</v>
      </c>
      <c s="36" t="s">
        <v>97</v>
      </c>
      <c s="37">
        <v>1</v>
      </c>
      <c s="36">
        <v>0</v>
      </c>
      <c s="36">
        <f>ROUND(G166*H166,6)</f>
      </c>
      <c r="L166" s="38">
        <v>0</v>
      </c>
      <c s="32">
        <f>ROUND(ROUND(L166,2)*ROUND(G166,3),2)</f>
      </c>
      <c s="36" t="s">
        <v>196</v>
      </c>
      <c>
        <f>(M166*21)/100</f>
      </c>
      <c t="s">
        <v>27</v>
      </c>
    </row>
    <row r="167" spans="1:5" ht="12.75">
      <c r="A167" s="35" t="s">
        <v>54</v>
      </c>
      <c r="E167" s="39" t="s">
        <v>1165</v>
      </c>
    </row>
    <row r="168" spans="1:5" ht="25.5">
      <c r="A168" s="35" t="s">
        <v>55</v>
      </c>
      <c r="E168" s="40" t="s">
        <v>1271</v>
      </c>
    </row>
    <row r="169" spans="1:5" ht="165.75">
      <c r="A169" t="s">
        <v>56</v>
      </c>
      <c r="E169" s="39" t="s">
        <v>1272</v>
      </c>
    </row>
    <row r="170" spans="1:16" ht="12.75">
      <c r="A170" t="s">
        <v>49</v>
      </c>
      <c s="34" t="s">
        <v>274</v>
      </c>
      <c s="34" t="s">
        <v>1273</v>
      </c>
      <c s="35" t="s">
        <v>5</v>
      </c>
      <c s="6" t="s">
        <v>1274</v>
      </c>
      <c s="36" t="s">
        <v>97</v>
      </c>
      <c s="37">
        <v>1</v>
      </c>
      <c s="36">
        <v>0</v>
      </c>
      <c s="36">
        <f>ROUND(G170*H170,6)</f>
      </c>
      <c r="L170" s="38">
        <v>0</v>
      </c>
      <c s="32">
        <f>ROUND(ROUND(L170,2)*ROUND(G170,3),2)</f>
      </c>
      <c s="36" t="s">
        <v>196</v>
      </c>
      <c>
        <f>(M170*21)/100</f>
      </c>
      <c t="s">
        <v>27</v>
      </c>
    </row>
    <row r="171" spans="1:5" ht="12.75">
      <c r="A171" s="35" t="s">
        <v>54</v>
      </c>
      <c r="E171" s="39" t="s">
        <v>1165</v>
      </c>
    </row>
    <row r="172" spans="1:5" ht="25.5">
      <c r="A172" s="35" t="s">
        <v>55</v>
      </c>
      <c r="E172" s="40" t="s">
        <v>1275</v>
      </c>
    </row>
    <row r="173" spans="1:5" ht="191.25">
      <c r="A173" t="s">
        <v>56</v>
      </c>
      <c r="E173" s="39" t="s">
        <v>1276</v>
      </c>
    </row>
    <row r="174" spans="1:16" ht="12.75">
      <c r="A174" t="s">
        <v>49</v>
      </c>
      <c s="34" t="s">
        <v>278</v>
      </c>
      <c s="34" t="s">
        <v>1277</v>
      </c>
      <c s="35" t="s">
        <v>5</v>
      </c>
      <c s="6" t="s">
        <v>1278</v>
      </c>
      <c s="36" t="s">
        <v>97</v>
      </c>
      <c s="37">
        <v>1</v>
      </c>
      <c s="36">
        <v>0</v>
      </c>
      <c s="36">
        <f>ROUND(G174*H174,6)</f>
      </c>
      <c r="L174" s="38">
        <v>0</v>
      </c>
      <c s="32">
        <f>ROUND(ROUND(L174,2)*ROUND(G174,3),2)</f>
      </c>
      <c s="36" t="s">
        <v>196</v>
      </c>
      <c>
        <f>(M174*21)/100</f>
      </c>
      <c t="s">
        <v>27</v>
      </c>
    </row>
    <row r="175" spans="1:5" ht="12.75">
      <c r="A175" s="35" t="s">
        <v>54</v>
      </c>
      <c r="E175" s="39" t="s">
        <v>1165</v>
      </c>
    </row>
    <row r="176" spans="1:5" ht="25.5">
      <c r="A176" s="35" t="s">
        <v>55</v>
      </c>
      <c r="E176" s="40" t="s">
        <v>1275</v>
      </c>
    </row>
    <row r="177" spans="1:5" ht="178.5">
      <c r="A177" t="s">
        <v>56</v>
      </c>
      <c r="E177" s="39" t="s">
        <v>1279</v>
      </c>
    </row>
    <row r="178" spans="1:16" ht="12.75">
      <c r="A178" t="s">
        <v>49</v>
      </c>
      <c s="34" t="s">
        <v>279</v>
      </c>
      <c s="34" t="s">
        <v>1280</v>
      </c>
      <c s="35" t="s">
        <v>5</v>
      </c>
      <c s="6" t="s">
        <v>1281</v>
      </c>
      <c s="36" t="s">
        <v>97</v>
      </c>
      <c s="37">
        <v>1</v>
      </c>
      <c s="36">
        <v>0</v>
      </c>
      <c s="36">
        <f>ROUND(G178*H178,6)</f>
      </c>
      <c r="L178" s="38">
        <v>0</v>
      </c>
      <c s="32">
        <f>ROUND(ROUND(L178,2)*ROUND(G178,3),2)</f>
      </c>
      <c s="36" t="s">
        <v>196</v>
      </c>
      <c>
        <f>(M178*21)/100</f>
      </c>
      <c t="s">
        <v>27</v>
      </c>
    </row>
    <row r="179" spans="1:5" ht="12.75">
      <c r="A179" s="35" t="s">
        <v>54</v>
      </c>
      <c r="E179" s="39" t="s">
        <v>1165</v>
      </c>
    </row>
    <row r="180" spans="1:5" ht="25.5">
      <c r="A180" s="35" t="s">
        <v>55</v>
      </c>
      <c r="E180" s="40" t="s">
        <v>1275</v>
      </c>
    </row>
    <row r="181" spans="1:5" ht="153">
      <c r="A181" t="s">
        <v>56</v>
      </c>
      <c r="E181" s="39" t="s">
        <v>1282</v>
      </c>
    </row>
    <row r="182" spans="1:16" ht="25.5">
      <c r="A182" t="s">
        <v>49</v>
      </c>
      <c s="34" t="s">
        <v>280</v>
      </c>
      <c s="34" t="s">
        <v>1283</v>
      </c>
      <c s="35" t="s">
        <v>5</v>
      </c>
      <c s="6" t="s">
        <v>1284</v>
      </c>
      <c s="36" t="s">
        <v>97</v>
      </c>
      <c s="37">
        <v>1</v>
      </c>
      <c s="36">
        <v>0</v>
      </c>
      <c s="36">
        <f>ROUND(G182*H182,6)</f>
      </c>
      <c r="L182" s="38">
        <v>0</v>
      </c>
      <c s="32">
        <f>ROUND(ROUND(L182,2)*ROUND(G182,3),2)</f>
      </c>
      <c s="36" t="s">
        <v>196</v>
      </c>
      <c>
        <f>(M182*21)/100</f>
      </c>
      <c t="s">
        <v>27</v>
      </c>
    </row>
    <row r="183" spans="1:5" ht="12.75">
      <c r="A183" s="35" t="s">
        <v>54</v>
      </c>
      <c r="E183" s="39" t="s">
        <v>1165</v>
      </c>
    </row>
    <row r="184" spans="1:5" ht="25.5">
      <c r="A184" s="35" t="s">
        <v>55</v>
      </c>
      <c r="E184" s="40" t="s">
        <v>1275</v>
      </c>
    </row>
    <row r="185" spans="1:5" ht="204">
      <c r="A185" t="s">
        <v>56</v>
      </c>
      <c r="E185" s="39" t="s">
        <v>1285</v>
      </c>
    </row>
    <row r="186" spans="1:16" ht="38.25">
      <c r="A186" t="s">
        <v>49</v>
      </c>
      <c s="34" t="s">
        <v>284</v>
      </c>
      <c s="34" t="s">
        <v>1286</v>
      </c>
      <c s="35" t="s">
        <v>5</v>
      </c>
      <c s="6" t="s">
        <v>1287</v>
      </c>
      <c s="36" t="s">
        <v>97</v>
      </c>
      <c s="37">
        <v>1</v>
      </c>
      <c s="36">
        <v>0</v>
      </c>
      <c s="36">
        <f>ROUND(G186*H186,6)</f>
      </c>
      <c r="L186" s="38">
        <v>0</v>
      </c>
      <c s="32">
        <f>ROUND(ROUND(L186,2)*ROUND(G186,3),2)</f>
      </c>
      <c s="36" t="s">
        <v>196</v>
      </c>
      <c>
        <f>(M186*21)/100</f>
      </c>
      <c t="s">
        <v>27</v>
      </c>
    </row>
    <row r="187" spans="1:5" ht="12.75">
      <c r="A187" s="35" t="s">
        <v>54</v>
      </c>
      <c r="E187" s="39" t="s">
        <v>1165</v>
      </c>
    </row>
    <row r="188" spans="1:5" ht="25.5">
      <c r="A188" s="35" t="s">
        <v>55</v>
      </c>
      <c r="E188" s="40" t="s">
        <v>1275</v>
      </c>
    </row>
    <row r="189" spans="1:5" ht="204">
      <c r="A189" t="s">
        <v>56</v>
      </c>
      <c r="E189" s="39" t="s">
        <v>1285</v>
      </c>
    </row>
    <row r="190" spans="1:16" ht="25.5">
      <c r="A190" t="s">
        <v>49</v>
      </c>
      <c s="34" t="s">
        <v>290</v>
      </c>
      <c s="34" t="s">
        <v>1288</v>
      </c>
      <c s="35" t="s">
        <v>5</v>
      </c>
      <c s="6" t="s">
        <v>1289</v>
      </c>
      <c s="36" t="s">
        <v>97</v>
      </c>
      <c s="37">
        <v>1</v>
      </c>
      <c s="36">
        <v>0</v>
      </c>
      <c s="36">
        <f>ROUND(G190*H190,6)</f>
      </c>
      <c r="L190" s="38">
        <v>0</v>
      </c>
      <c s="32">
        <f>ROUND(ROUND(L190,2)*ROUND(G190,3),2)</f>
      </c>
      <c s="36" t="s">
        <v>196</v>
      </c>
      <c>
        <f>(M190*21)/100</f>
      </c>
      <c t="s">
        <v>27</v>
      </c>
    </row>
    <row r="191" spans="1:5" ht="12.75">
      <c r="A191" s="35" t="s">
        <v>54</v>
      </c>
      <c r="E191" s="39" t="s">
        <v>1165</v>
      </c>
    </row>
    <row r="192" spans="1:5" ht="25.5">
      <c r="A192" s="35" t="s">
        <v>55</v>
      </c>
      <c r="E192" s="40" t="s">
        <v>1290</v>
      </c>
    </row>
    <row r="193" spans="1:5" ht="165.75">
      <c r="A193" t="s">
        <v>56</v>
      </c>
      <c r="E193" s="39" t="s">
        <v>1291</v>
      </c>
    </row>
    <row r="194" spans="1:16" ht="25.5">
      <c r="A194" t="s">
        <v>49</v>
      </c>
      <c s="34" t="s">
        <v>297</v>
      </c>
      <c s="34" t="s">
        <v>1292</v>
      </c>
      <c s="35" t="s">
        <v>5</v>
      </c>
      <c s="6" t="s">
        <v>1293</v>
      </c>
      <c s="36" t="s">
        <v>97</v>
      </c>
      <c s="37">
        <v>1</v>
      </c>
      <c s="36">
        <v>0</v>
      </c>
      <c s="36">
        <f>ROUND(G194*H194,6)</f>
      </c>
      <c r="L194" s="38">
        <v>0</v>
      </c>
      <c s="32">
        <f>ROUND(ROUND(L194,2)*ROUND(G194,3),2)</f>
      </c>
      <c s="36" t="s">
        <v>196</v>
      </c>
      <c>
        <f>(M194*21)/100</f>
      </c>
      <c t="s">
        <v>27</v>
      </c>
    </row>
    <row r="195" spans="1:5" ht="12.75">
      <c r="A195" s="35" t="s">
        <v>54</v>
      </c>
      <c r="E195" s="39" t="s">
        <v>1165</v>
      </c>
    </row>
    <row r="196" spans="1:5" ht="25.5">
      <c r="A196" s="35" t="s">
        <v>55</v>
      </c>
      <c r="E196" s="40" t="s">
        <v>1290</v>
      </c>
    </row>
    <row r="197" spans="1:5" ht="191.25">
      <c r="A197" t="s">
        <v>56</v>
      </c>
      <c r="E197" s="39" t="s">
        <v>1294</v>
      </c>
    </row>
    <row r="198" spans="1:16" ht="12.75">
      <c r="A198" t="s">
        <v>49</v>
      </c>
      <c s="34" t="s">
        <v>300</v>
      </c>
      <c s="34" t="s">
        <v>1295</v>
      </c>
      <c s="35" t="s">
        <v>5</v>
      </c>
      <c s="6" t="s">
        <v>1296</v>
      </c>
      <c s="36" t="s">
        <v>165</v>
      </c>
      <c s="37">
        <v>4</v>
      </c>
      <c s="36">
        <v>0</v>
      </c>
      <c s="36">
        <f>ROUND(G198*H198,6)</f>
      </c>
      <c r="L198" s="38">
        <v>0</v>
      </c>
      <c s="32">
        <f>ROUND(ROUND(L198,2)*ROUND(G198,3),2)</f>
      </c>
      <c s="36" t="s">
        <v>196</v>
      </c>
      <c>
        <f>(M198*21)/100</f>
      </c>
      <c t="s">
        <v>27</v>
      </c>
    </row>
    <row r="199" spans="1:5" ht="12.75">
      <c r="A199" s="35" t="s">
        <v>54</v>
      </c>
      <c r="E199" s="39" t="s">
        <v>1165</v>
      </c>
    </row>
    <row r="200" spans="1:5" ht="25.5">
      <c r="A200" s="35" t="s">
        <v>55</v>
      </c>
      <c r="E200" s="40" t="s">
        <v>1290</v>
      </c>
    </row>
    <row r="201" spans="1:5" ht="127.5">
      <c r="A201" t="s">
        <v>56</v>
      </c>
      <c r="E201" s="39" t="s">
        <v>1297</v>
      </c>
    </row>
    <row r="202" spans="1:16" ht="12.75">
      <c r="A202" t="s">
        <v>49</v>
      </c>
      <c s="34" t="s">
        <v>304</v>
      </c>
      <c s="34" t="s">
        <v>1298</v>
      </c>
      <c s="35" t="s">
        <v>5</v>
      </c>
      <c s="6" t="s">
        <v>1299</v>
      </c>
      <c s="36" t="s">
        <v>97</v>
      </c>
      <c s="37">
        <v>1</v>
      </c>
      <c s="36">
        <v>0</v>
      </c>
      <c s="36">
        <f>ROUND(G202*H202,6)</f>
      </c>
      <c r="L202" s="38">
        <v>0</v>
      </c>
      <c s="32">
        <f>ROUND(ROUND(L202,2)*ROUND(G202,3),2)</f>
      </c>
      <c s="36" t="s">
        <v>196</v>
      </c>
      <c>
        <f>(M202*21)/100</f>
      </c>
      <c t="s">
        <v>27</v>
      </c>
    </row>
    <row r="203" spans="1:5" ht="12.75">
      <c r="A203" s="35" t="s">
        <v>54</v>
      </c>
      <c r="E203" s="39" t="s">
        <v>1165</v>
      </c>
    </row>
    <row r="204" spans="1:5" ht="25.5">
      <c r="A204" s="35" t="s">
        <v>55</v>
      </c>
      <c r="E204" s="40" t="s">
        <v>1290</v>
      </c>
    </row>
    <row r="205" spans="1:5" ht="165.75">
      <c r="A205" t="s">
        <v>56</v>
      </c>
      <c r="E205" s="39" t="s">
        <v>1300</v>
      </c>
    </row>
    <row r="206" spans="1:16" ht="12.75">
      <c r="A206" t="s">
        <v>49</v>
      </c>
      <c s="34" t="s">
        <v>308</v>
      </c>
      <c s="34" t="s">
        <v>1301</v>
      </c>
      <c s="35" t="s">
        <v>5</v>
      </c>
      <c s="6" t="s">
        <v>1302</v>
      </c>
      <c s="36" t="s">
        <v>97</v>
      </c>
      <c s="37">
        <v>1</v>
      </c>
      <c s="36">
        <v>0</v>
      </c>
      <c s="36">
        <f>ROUND(G206*H206,6)</f>
      </c>
      <c r="L206" s="38">
        <v>0</v>
      </c>
      <c s="32">
        <f>ROUND(ROUND(L206,2)*ROUND(G206,3),2)</f>
      </c>
      <c s="36" t="s">
        <v>196</v>
      </c>
      <c>
        <f>(M206*21)/100</f>
      </c>
      <c t="s">
        <v>27</v>
      </c>
    </row>
    <row r="207" spans="1:5" ht="12.75">
      <c r="A207" s="35" t="s">
        <v>54</v>
      </c>
      <c r="E207" s="39" t="s">
        <v>1165</v>
      </c>
    </row>
    <row r="208" spans="1:5" ht="25.5">
      <c r="A208" s="35" t="s">
        <v>55</v>
      </c>
      <c r="E208" s="40" t="s">
        <v>1290</v>
      </c>
    </row>
    <row r="209" spans="1:5" ht="165.75">
      <c r="A209" t="s">
        <v>56</v>
      </c>
      <c r="E209" s="39" t="s">
        <v>1303</v>
      </c>
    </row>
    <row r="210" spans="1:16" ht="12.75">
      <c r="A210" t="s">
        <v>49</v>
      </c>
      <c s="34" t="s">
        <v>714</v>
      </c>
      <c s="34" t="s">
        <v>1304</v>
      </c>
      <c s="35" t="s">
        <v>5</v>
      </c>
      <c s="6" t="s">
        <v>1305</v>
      </c>
      <c s="36" t="s">
        <v>97</v>
      </c>
      <c s="37">
        <v>1</v>
      </c>
      <c s="36">
        <v>0</v>
      </c>
      <c s="36">
        <f>ROUND(G210*H210,6)</f>
      </c>
      <c r="L210" s="38">
        <v>0</v>
      </c>
      <c s="32">
        <f>ROUND(ROUND(L210,2)*ROUND(G210,3),2)</f>
      </c>
      <c s="36" t="s">
        <v>196</v>
      </c>
      <c>
        <f>(M210*21)/100</f>
      </c>
      <c t="s">
        <v>27</v>
      </c>
    </row>
    <row r="211" spans="1:5" ht="12.75">
      <c r="A211" s="35" t="s">
        <v>54</v>
      </c>
      <c r="E211" s="39" t="s">
        <v>1165</v>
      </c>
    </row>
    <row r="212" spans="1:5" ht="25.5">
      <c r="A212" s="35" t="s">
        <v>55</v>
      </c>
      <c r="E212" s="40" t="s">
        <v>1290</v>
      </c>
    </row>
    <row r="213" spans="1:5" ht="153">
      <c r="A213" t="s">
        <v>56</v>
      </c>
      <c r="E213" s="39" t="s">
        <v>1306</v>
      </c>
    </row>
    <row r="214" spans="1:16" ht="12.75">
      <c r="A214" t="s">
        <v>49</v>
      </c>
      <c s="34" t="s">
        <v>715</v>
      </c>
      <c s="34" t="s">
        <v>1307</v>
      </c>
      <c s="35" t="s">
        <v>5</v>
      </c>
      <c s="6" t="s">
        <v>1308</v>
      </c>
      <c s="36" t="s">
        <v>97</v>
      </c>
      <c s="37">
        <v>1</v>
      </c>
      <c s="36">
        <v>0</v>
      </c>
      <c s="36">
        <f>ROUND(G214*H214,6)</f>
      </c>
      <c r="L214" s="38">
        <v>0</v>
      </c>
      <c s="32">
        <f>ROUND(ROUND(L214,2)*ROUND(G214,3),2)</f>
      </c>
      <c s="36" t="s">
        <v>196</v>
      </c>
      <c>
        <f>(M214*21)/100</f>
      </c>
      <c t="s">
        <v>27</v>
      </c>
    </row>
    <row r="215" spans="1:5" ht="12.75">
      <c r="A215" s="35" t="s">
        <v>54</v>
      </c>
      <c r="E215" s="39" t="s">
        <v>1165</v>
      </c>
    </row>
    <row r="216" spans="1:5" ht="25.5">
      <c r="A216" s="35" t="s">
        <v>55</v>
      </c>
      <c r="E216" s="40" t="s">
        <v>1290</v>
      </c>
    </row>
    <row r="217" spans="1:5" ht="204">
      <c r="A217" t="s">
        <v>56</v>
      </c>
      <c r="E217" s="39" t="s">
        <v>1309</v>
      </c>
    </row>
    <row r="218" spans="1:16" ht="12.75">
      <c r="A218" t="s">
        <v>49</v>
      </c>
      <c s="34" t="s">
        <v>716</v>
      </c>
      <c s="34" t="s">
        <v>1310</v>
      </c>
      <c s="35" t="s">
        <v>5</v>
      </c>
      <c s="6" t="s">
        <v>1311</v>
      </c>
      <c s="36" t="s">
        <v>97</v>
      </c>
      <c s="37">
        <v>1</v>
      </c>
      <c s="36">
        <v>0</v>
      </c>
      <c s="36">
        <f>ROUND(G218*H218,6)</f>
      </c>
      <c r="L218" s="38">
        <v>0</v>
      </c>
      <c s="32">
        <f>ROUND(ROUND(L218,2)*ROUND(G218,3),2)</f>
      </c>
      <c s="36" t="s">
        <v>196</v>
      </c>
      <c>
        <f>(M218*21)/100</f>
      </c>
      <c t="s">
        <v>27</v>
      </c>
    </row>
    <row r="219" spans="1:5" ht="12.75">
      <c r="A219" s="35" t="s">
        <v>54</v>
      </c>
      <c r="E219" s="39" t="s">
        <v>1165</v>
      </c>
    </row>
    <row r="220" spans="1:5" ht="25.5">
      <c r="A220" s="35" t="s">
        <v>55</v>
      </c>
      <c r="E220" s="40" t="s">
        <v>1290</v>
      </c>
    </row>
    <row r="221" spans="1:5" ht="204">
      <c r="A221" t="s">
        <v>56</v>
      </c>
      <c r="E221" s="39" t="s">
        <v>1312</v>
      </c>
    </row>
    <row r="222" spans="1:16" ht="12.75">
      <c r="A222" t="s">
        <v>49</v>
      </c>
      <c s="34" t="s">
        <v>719</v>
      </c>
      <c s="34" t="s">
        <v>1310</v>
      </c>
      <c s="35" t="s">
        <v>47</v>
      </c>
      <c s="6" t="s">
        <v>1311</v>
      </c>
      <c s="36" t="s">
        <v>97</v>
      </c>
      <c s="37">
        <v>1</v>
      </c>
      <c s="36">
        <v>0</v>
      </c>
      <c s="36">
        <f>ROUND(G222*H222,6)</f>
      </c>
      <c r="L222" s="38">
        <v>0</v>
      </c>
      <c s="32">
        <f>ROUND(ROUND(L222,2)*ROUND(G222,3),2)</f>
      </c>
      <c s="36" t="s">
        <v>196</v>
      </c>
      <c>
        <f>(M222*21)/100</f>
      </c>
      <c t="s">
        <v>27</v>
      </c>
    </row>
    <row r="223" spans="1:5" ht="12.75">
      <c r="A223" s="35" t="s">
        <v>54</v>
      </c>
      <c r="E223" s="39" t="s">
        <v>1165</v>
      </c>
    </row>
    <row r="224" spans="1:5" ht="25.5">
      <c r="A224" s="35" t="s">
        <v>55</v>
      </c>
      <c r="E224" s="40" t="s">
        <v>1275</v>
      </c>
    </row>
    <row r="225" spans="1:5" ht="140.25">
      <c r="A225" t="s">
        <v>56</v>
      </c>
      <c r="E225" s="39" t="s">
        <v>1313</v>
      </c>
    </row>
    <row r="226" spans="1:16" ht="12.75">
      <c r="A226" t="s">
        <v>49</v>
      </c>
      <c s="34" t="s">
        <v>723</v>
      </c>
      <c s="34" t="s">
        <v>1314</v>
      </c>
      <c s="35" t="s">
        <v>5</v>
      </c>
      <c s="6" t="s">
        <v>1315</v>
      </c>
      <c s="36" t="s">
        <v>97</v>
      </c>
      <c s="37">
        <v>1</v>
      </c>
      <c s="36">
        <v>0</v>
      </c>
      <c s="36">
        <f>ROUND(G226*H226,6)</f>
      </c>
      <c r="L226" s="38">
        <v>0</v>
      </c>
      <c s="32">
        <f>ROUND(ROUND(L226,2)*ROUND(G226,3),2)</f>
      </c>
      <c s="36" t="s">
        <v>196</v>
      </c>
      <c>
        <f>(M226*21)/100</f>
      </c>
      <c t="s">
        <v>27</v>
      </c>
    </row>
    <row r="227" spans="1:5" ht="12.75">
      <c r="A227" s="35" t="s">
        <v>54</v>
      </c>
      <c r="E227" s="39" t="s">
        <v>1165</v>
      </c>
    </row>
    <row r="228" spans="1:5" ht="25.5">
      <c r="A228" s="35" t="s">
        <v>55</v>
      </c>
      <c r="E228" s="40" t="s">
        <v>1275</v>
      </c>
    </row>
    <row r="229" spans="1:5" ht="140.25">
      <c r="A229" t="s">
        <v>56</v>
      </c>
      <c r="E229" s="39" t="s">
        <v>1316</v>
      </c>
    </row>
    <row r="230" spans="1:16" ht="12.75">
      <c r="A230" t="s">
        <v>49</v>
      </c>
      <c s="34" t="s">
        <v>726</v>
      </c>
      <c s="34" t="s">
        <v>1314</v>
      </c>
      <c s="35" t="s">
        <v>47</v>
      </c>
      <c s="6" t="s">
        <v>1315</v>
      </c>
      <c s="36" t="s">
        <v>97</v>
      </c>
      <c s="37">
        <v>1</v>
      </c>
      <c s="36">
        <v>0</v>
      </c>
      <c s="36">
        <f>ROUND(G230*H230,6)</f>
      </c>
      <c r="L230" s="38">
        <v>0</v>
      </c>
      <c s="32">
        <f>ROUND(ROUND(L230,2)*ROUND(G230,3),2)</f>
      </c>
      <c s="36" t="s">
        <v>196</v>
      </c>
      <c>
        <f>(M230*21)/100</f>
      </c>
      <c t="s">
        <v>27</v>
      </c>
    </row>
    <row r="231" spans="1:5" ht="12.75">
      <c r="A231" s="35" t="s">
        <v>54</v>
      </c>
      <c r="E231" s="39" t="s">
        <v>1165</v>
      </c>
    </row>
    <row r="232" spans="1:5" ht="25.5">
      <c r="A232" s="35" t="s">
        <v>55</v>
      </c>
      <c r="E232" s="40" t="s">
        <v>1290</v>
      </c>
    </row>
    <row r="233" spans="1:5" ht="204">
      <c r="A233" t="s">
        <v>56</v>
      </c>
      <c r="E233" s="39" t="s">
        <v>1317</v>
      </c>
    </row>
    <row r="234" spans="1:16" ht="25.5">
      <c r="A234" t="s">
        <v>49</v>
      </c>
      <c s="34" t="s">
        <v>730</v>
      </c>
      <c s="34" t="s">
        <v>1318</v>
      </c>
      <c s="35" t="s">
        <v>5</v>
      </c>
      <c s="6" t="s">
        <v>1319</v>
      </c>
      <c s="36" t="s">
        <v>97</v>
      </c>
      <c s="37">
        <v>1</v>
      </c>
      <c s="36">
        <v>0</v>
      </c>
      <c s="36">
        <f>ROUND(G234*H234,6)</f>
      </c>
      <c r="L234" s="38">
        <v>0</v>
      </c>
      <c s="32">
        <f>ROUND(ROUND(L234,2)*ROUND(G234,3),2)</f>
      </c>
      <c s="36" t="s">
        <v>196</v>
      </c>
      <c>
        <f>(M234*21)/100</f>
      </c>
      <c t="s">
        <v>27</v>
      </c>
    </row>
    <row r="235" spans="1:5" ht="12.75">
      <c r="A235" s="35" t="s">
        <v>54</v>
      </c>
      <c r="E235" s="39" t="s">
        <v>1165</v>
      </c>
    </row>
    <row r="236" spans="1:5" ht="25.5">
      <c r="A236" s="35" t="s">
        <v>55</v>
      </c>
      <c r="E236" s="40" t="s">
        <v>1290</v>
      </c>
    </row>
    <row r="237" spans="1:5" ht="165.75">
      <c r="A237" t="s">
        <v>56</v>
      </c>
      <c r="E237" s="39" t="s">
        <v>1263</v>
      </c>
    </row>
    <row r="238" spans="1:16" ht="12.75">
      <c r="A238" t="s">
        <v>49</v>
      </c>
      <c s="34" t="s">
        <v>860</v>
      </c>
      <c s="34" t="s">
        <v>1320</v>
      </c>
      <c s="35" t="s">
        <v>5</v>
      </c>
      <c s="6" t="s">
        <v>1321</v>
      </c>
      <c s="36" t="s">
        <v>97</v>
      </c>
      <c s="37">
        <v>1</v>
      </c>
      <c s="36">
        <v>0</v>
      </c>
      <c s="36">
        <f>ROUND(G238*H238,6)</f>
      </c>
      <c r="L238" s="38">
        <v>0</v>
      </c>
      <c s="32">
        <f>ROUND(ROUND(L238,2)*ROUND(G238,3),2)</f>
      </c>
      <c s="36" t="s">
        <v>196</v>
      </c>
      <c>
        <f>(M238*21)/100</f>
      </c>
      <c t="s">
        <v>27</v>
      </c>
    </row>
    <row r="239" spans="1:5" ht="12.75">
      <c r="A239" s="35" t="s">
        <v>54</v>
      </c>
      <c r="E239" s="39" t="s">
        <v>1165</v>
      </c>
    </row>
    <row r="240" spans="1:5" ht="25.5">
      <c r="A240" s="35" t="s">
        <v>55</v>
      </c>
      <c r="E240" s="40" t="s">
        <v>1290</v>
      </c>
    </row>
    <row r="241" spans="1:5" ht="204">
      <c r="A241" t="s">
        <v>56</v>
      </c>
      <c r="E241" s="39" t="s">
        <v>1322</v>
      </c>
    </row>
    <row r="242" spans="1:16" ht="12.75">
      <c r="A242" t="s">
        <v>49</v>
      </c>
      <c s="34" t="s">
        <v>863</v>
      </c>
      <c s="34" t="s">
        <v>1323</v>
      </c>
      <c s="35" t="s">
        <v>5</v>
      </c>
      <c s="6" t="s">
        <v>1324</v>
      </c>
      <c s="36" t="s">
        <v>97</v>
      </c>
      <c s="37">
        <v>1</v>
      </c>
      <c s="36">
        <v>0</v>
      </c>
      <c s="36">
        <f>ROUND(G242*H242,6)</f>
      </c>
      <c r="L242" s="38">
        <v>0</v>
      </c>
      <c s="32">
        <f>ROUND(ROUND(L242,2)*ROUND(G242,3),2)</f>
      </c>
      <c s="36" t="s">
        <v>196</v>
      </c>
      <c>
        <f>(M242*21)/100</f>
      </c>
      <c t="s">
        <v>27</v>
      </c>
    </row>
    <row r="243" spans="1:5" ht="12.75">
      <c r="A243" s="35" t="s">
        <v>54</v>
      </c>
      <c r="E243" s="39" t="s">
        <v>1165</v>
      </c>
    </row>
    <row r="244" spans="1:5" ht="25.5">
      <c r="A244" s="35" t="s">
        <v>55</v>
      </c>
      <c r="E244" s="40" t="s">
        <v>1290</v>
      </c>
    </row>
    <row r="245" spans="1:5" ht="204">
      <c r="A245" t="s">
        <v>56</v>
      </c>
      <c r="E245" s="39" t="s">
        <v>1325</v>
      </c>
    </row>
    <row r="246" spans="1:16" ht="25.5">
      <c r="A246" t="s">
        <v>49</v>
      </c>
      <c s="34" t="s">
        <v>867</v>
      </c>
      <c s="34" t="s">
        <v>1326</v>
      </c>
      <c s="35" t="s">
        <v>5</v>
      </c>
      <c s="6" t="s">
        <v>1327</v>
      </c>
      <c s="36" t="s">
        <v>97</v>
      </c>
      <c s="37">
        <v>1</v>
      </c>
      <c s="36">
        <v>0</v>
      </c>
      <c s="36">
        <f>ROUND(G246*H246,6)</f>
      </c>
      <c r="L246" s="38">
        <v>0</v>
      </c>
      <c s="32">
        <f>ROUND(ROUND(L246,2)*ROUND(G246,3),2)</f>
      </c>
      <c s="36" t="s">
        <v>196</v>
      </c>
      <c>
        <f>(M246*21)/100</f>
      </c>
      <c t="s">
        <v>27</v>
      </c>
    </row>
    <row r="247" spans="1:5" ht="12.75">
      <c r="A247" s="35" t="s">
        <v>54</v>
      </c>
      <c r="E247" s="39" t="s">
        <v>1165</v>
      </c>
    </row>
    <row r="248" spans="1:5" ht="25.5">
      <c r="A248" s="35" t="s">
        <v>55</v>
      </c>
      <c r="E248" s="40" t="s">
        <v>1275</v>
      </c>
    </row>
    <row r="249" spans="1:5" ht="204">
      <c r="A249" t="s">
        <v>56</v>
      </c>
      <c r="E249" s="39" t="s">
        <v>1328</v>
      </c>
    </row>
    <row r="250" spans="1:13" ht="12.75">
      <c r="A250" t="s">
        <v>46</v>
      </c>
      <c r="C250" s="31" t="s">
        <v>1329</v>
      </c>
      <c r="E250" s="33" t="s">
        <v>1330</v>
      </c>
      <c r="J250" s="32">
        <f>0</f>
      </c>
      <c s="32">
        <f>0</f>
      </c>
      <c s="32">
        <f>0+L251+L255+L259+L263+L267+L271</f>
      </c>
      <c s="32">
        <f>0+M251+M255+M259+M263+M267+M271</f>
      </c>
    </row>
    <row r="251" spans="1:16" ht="25.5">
      <c r="A251" t="s">
        <v>49</v>
      </c>
      <c s="34" t="s">
        <v>872</v>
      </c>
      <c s="34" t="s">
        <v>1331</v>
      </c>
      <c s="35" t="s">
        <v>5</v>
      </c>
      <c s="6" t="s">
        <v>1332</v>
      </c>
      <c s="36" t="s">
        <v>97</v>
      </c>
      <c s="37">
        <v>2</v>
      </c>
      <c s="36">
        <v>0</v>
      </c>
      <c s="36">
        <f>ROUND(G251*H251,6)</f>
      </c>
      <c r="L251" s="38">
        <v>0</v>
      </c>
      <c s="32">
        <f>ROUND(ROUND(L251,2)*ROUND(G251,3),2)</f>
      </c>
      <c s="36" t="s">
        <v>196</v>
      </c>
      <c>
        <f>(M251*21)/100</f>
      </c>
      <c t="s">
        <v>27</v>
      </c>
    </row>
    <row r="252" spans="1:5" ht="12.75">
      <c r="A252" s="35" t="s">
        <v>54</v>
      </c>
      <c r="E252" s="39" t="s">
        <v>1165</v>
      </c>
    </row>
    <row r="253" spans="1:5" ht="38.25">
      <c r="A253" s="35" t="s">
        <v>55</v>
      </c>
      <c r="E253" s="40" t="s">
        <v>1333</v>
      </c>
    </row>
    <row r="254" spans="1:5" ht="76.5">
      <c r="A254" t="s">
        <v>56</v>
      </c>
      <c r="E254" s="39" t="s">
        <v>1334</v>
      </c>
    </row>
    <row r="255" spans="1:16" ht="38.25">
      <c r="A255" t="s">
        <v>49</v>
      </c>
      <c s="34" t="s">
        <v>877</v>
      </c>
      <c s="34" t="s">
        <v>1335</v>
      </c>
      <c s="35" t="s">
        <v>5</v>
      </c>
      <c s="6" t="s">
        <v>1336</v>
      </c>
      <c s="36" t="s">
        <v>97</v>
      </c>
      <c s="37">
        <v>2</v>
      </c>
      <c s="36">
        <v>0</v>
      </c>
      <c s="36">
        <f>ROUND(G255*H255,6)</f>
      </c>
      <c r="L255" s="38">
        <v>0</v>
      </c>
      <c s="32">
        <f>ROUND(ROUND(L255,2)*ROUND(G255,3),2)</f>
      </c>
      <c s="36" t="s">
        <v>196</v>
      </c>
      <c>
        <f>(M255*21)/100</f>
      </c>
      <c t="s">
        <v>27</v>
      </c>
    </row>
    <row r="256" spans="1:5" ht="12.75">
      <c r="A256" s="35" t="s">
        <v>54</v>
      </c>
      <c r="E256" s="39" t="s">
        <v>1165</v>
      </c>
    </row>
    <row r="257" spans="1:5" ht="25.5">
      <c r="A257" s="35" t="s">
        <v>55</v>
      </c>
      <c r="E257" s="40" t="s">
        <v>1337</v>
      </c>
    </row>
    <row r="258" spans="1:5" ht="63.75">
      <c r="A258" t="s">
        <v>56</v>
      </c>
      <c r="E258" s="39" t="s">
        <v>1338</v>
      </c>
    </row>
    <row r="259" spans="1:16" ht="25.5">
      <c r="A259" t="s">
        <v>49</v>
      </c>
      <c s="34" t="s">
        <v>880</v>
      </c>
      <c s="34" t="s">
        <v>1339</v>
      </c>
      <c s="35" t="s">
        <v>5</v>
      </c>
      <c s="6" t="s">
        <v>1340</v>
      </c>
      <c s="36" t="s">
        <v>97</v>
      </c>
      <c s="37">
        <v>2</v>
      </c>
      <c s="36">
        <v>0</v>
      </c>
      <c s="36">
        <f>ROUND(G259*H259,6)</f>
      </c>
      <c r="L259" s="38">
        <v>0</v>
      </c>
      <c s="32">
        <f>ROUND(ROUND(L259,2)*ROUND(G259,3),2)</f>
      </c>
      <c s="36" t="s">
        <v>196</v>
      </c>
      <c>
        <f>(M259*21)/100</f>
      </c>
      <c t="s">
        <v>27</v>
      </c>
    </row>
    <row r="260" spans="1:5" ht="12.75">
      <c r="A260" s="35" t="s">
        <v>54</v>
      </c>
      <c r="E260" s="39" t="s">
        <v>1165</v>
      </c>
    </row>
    <row r="261" spans="1:5" ht="38.25">
      <c r="A261" s="35" t="s">
        <v>55</v>
      </c>
      <c r="E261" s="40" t="s">
        <v>1333</v>
      </c>
    </row>
    <row r="262" spans="1:5" ht="89.25">
      <c r="A262" t="s">
        <v>56</v>
      </c>
      <c r="E262" s="39" t="s">
        <v>1341</v>
      </c>
    </row>
    <row r="263" spans="1:16" ht="12.75">
      <c r="A263" t="s">
        <v>49</v>
      </c>
      <c s="34" t="s">
        <v>885</v>
      </c>
      <c s="34" t="s">
        <v>1342</v>
      </c>
      <c s="35" t="s">
        <v>5</v>
      </c>
      <c s="6" t="s">
        <v>1343</v>
      </c>
      <c s="36" t="s">
        <v>165</v>
      </c>
      <c s="37">
        <v>8</v>
      </c>
      <c s="36">
        <v>0</v>
      </c>
      <c s="36">
        <f>ROUND(G263*H263,6)</f>
      </c>
      <c r="L263" s="38">
        <v>0</v>
      </c>
      <c s="32">
        <f>ROUND(ROUND(L263,2)*ROUND(G263,3),2)</f>
      </c>
      <c s="36" t="s">
        <v>196</v>
      </c>
      <c>
        <f>(M263*21)/100</f>
      </c>
      <c t="s">
        <v>27</v>
      </c>
    </row>
    <row r="264" spans="1:5" ht="12.75">
      <c r="A264" s="35" t="s">
        <v>54</v>
      </c>
      <c r="E264" s="39" t="s">
        <v>1165</v>
      </c>
    </row>
    <row r="265" spans="1:5" ht="25.5">
      <c r="A265" s="35" t="s">
        <v>55</v>
      </c>
      <c r="E265" s="40" t="s">
        <v>1344</v>
      </c>
    </row>
    <row r="266" spans="1:5" ht="89.25">
      <c r="A266" t="s">
        <v>56</v>
      </c>
      <c r="E266" s="39" t="s">
        <v>1345</v>
      </c>
    </row>
    <row r="267" spans="1:16" ht="12.75">
      <c r="A267" t="s">
        <v>49</v>
      </c>
      <c s="34" t="s">
        <v>889</v>
      </c>
      <c s="34" t="s">
        <v>350</v>
      </c>
      <c s="35" t="s">
        <v>5</v>
      </c>
      <c s="6" t="s">
        <v>351</v>
      </c>
      <c s="36" t="s">
        <v>165</v>
      </c>
      <c s="37">
        <v>2</v>
      </c>
      <c s="36">
        <v>0</v>
      </c>
      <c s="36">
        <f>ROUND(G267*H267,6)</f>
      </c>
      <c r="L267" s="38">
        <v>0</v>
      </c>
      <c s="32">
        <f>ROUND(ROUND(L267,2)*ROUND(G267,3),2)</f>
      </c>
      <c s="36" t="s">
        <v>196</v>
      </c>
      <c>
        <f>(M267*21)/100</f>
      </c>
      <c t="s">
        <v>27</v>
      </c>
    </row>
    <row r="268" spans="1:5" ht="12.75">
      <c r="A268" s="35" t="s">
        <v>54</v>
      </c>
      <c r="E268" s="39" t="s">
        <v>1165</v>
      </c>
    </row>
    <row r="269" spans="1:5" ht="25.5">
      <c r="A269" s="35" t="s">
        <v>55</v>
      </c>
      <c r="E269" s="40" t="s">
        <v>1344</v>
      </c>
    </row>
    <row r="270" spans="1:5" ht="89.25">
      <c r="A270" t="s">
        <v>56</v>
      </c>
      <c r="E270" s="39" t="s">
        <v>1346</v>
      </c>
    </row>
    <row r="271" spans="1:16" ht="12.75">
      <c r="A271" t="s">
        <v>49</v>
      </c>
      <c s="34" t="s">
        <v>894</v>
      </c>
      <c s="34" t="s">
        <v>353</v>
      </c>
      <c s="35" t="s">
        <v>5</v>
      </c>
      <c s="6" t="s">
        <v>354</v>
      </c>
      <c s="36" t="s">
        <v>165</v>
      </c>
      <c s="37">
        <v>2</v>
      </c>
      <c s="36">
        <v>0</v>
      </c>
      <c s="36">
        <f>ROUND(G271*H271,6)</f>
      </c>
      <c r="L271" s="38">
        <v>0</v>
      </c>
      <c s="32">
        <f>ROUND(ROUND(L271,2)*ROUND(G271,3),2)</f>
      </c>
      <c s="36" t="s">
        <v>196</v>
      </c>
      <c>
        <f>(M271*21)/100</f>
      </c>
      <c t="s">
        <v>27</v>
      </c>
    </row>
    <row r="272" spans="1:5" ht="12.75">
      <c r="A272" s="35" t="s">
        <v>54</v>
      </c>
      <c r="E272" s="39" t="s">
        <v>1165</v>
      </c>
    </row>
    <row r="273" spans="1:5" ht="25.5">
      <c r="A273" s="35" t="s">
        <v>55</v>
      </c>
      <c r="E273" s="40" t="s">
        <v>1344</v>
      </c>
    </row>
    <row r="274" spans="1:5" ht="89.25">
      <c r="A274" t="s">
        <v>56</v>
      </c>
      <c r="E274" s="39" t="s">
        <v>1347</v>
      </c>
    </row>
    <row r="275" spans="1:13" ht="12.75">
      <c r="A275" t="s">
        <v>46</v>
      </c>
      <c r="C275" s="31" t="s">
        <v>1348</v>
      </c>
      <c r="E275" s="33" t="s">
        <v>1349</v>
      </c>
      <c r="J275" s="32">
        <f>0</f>
      </c>
      <c s="32">
        <f>0</f>
      </c>
      <c s="32">
        <f>0+L276+L280+L284+L288</f>
      </c>
      <c s="32">
        <f>0+M276+M280+M284+M288</f>
      </c>
    </row>
    <row r="276" spans="1:16" ht="12.75">
      <c r="A276" t="s">
        <v>49</v>
      </c>
      <c s="34" t="s">
        <v>898</v>
      </c>
      <c s="34" t="s">
        <v>1350</v>
      </c>
      <c s="35" t="s">
        <v>5</v>
      </c>
      <c s="6" t="s">
        <v>1351</v>
      </c>
      <c s="36" t="s">
        <v>97</v>
      </c>
      <c s="37">
        <v>1</v>
      </c>
      <c s="36">
        <v>0</v>
      </c>
      <c s="36">
        <f>ROUND(G276*H276,6)</f>
      </c>
      <c r="L276" s="38">
        <v>0</v>
      </c>
      <c s="32">
        <f>ROUND(ROUND(L276,2)*ROUND(G276,3),2)</f>
      </c>
      <c s="36" t="s">
        <v>196</v>
      </c>
      <c>
        <f>(M276*21)/100</f>
      </c>
      <c t="s">
        <v>27</v>
      </c>
    </row>
    <row r="277" spans="1:5" ht="12.75">
      <c r="A277" s="35" t="s">
        <v>54</v>
      </c>
      <c r="E277" s="39" t="s">
        <v>1165</v>
      </c>
    </row>
    <row r="278" spans="1:5" ht="25.5">
      <c r="A278" s="35" t="s">
        <v>55</v>
      </c>
      <c r="E278" s="40" t="s">
        <v>1352</v>
      </c>
    </row>
    <row r="279" spans="1:5" ht="153">
      <c r="A279" t="s">
        <v>56</v>
      </c>
      <c r="E279" s="39" t="s">
        <v>1353</v>
      </c>
    </row>
    <row r="280" spans="1:16" ht="12.75">
      <c r="A280" t="s">
        <v>49</v>
      </c>
      <c s="34" t="s">
        <v>902</v>
      </c>
      <c s="34" t="s">
        <v>1354</v>
      </c>
      <c s="35" t="s">
        <v>5</v>
      </c>
      <c s="6" t="s">
        <v>1355</v>
      </c>
      <c s="36" t="s">
        <v>70</v>
      </c>
      <c s="37">
        <v>10</v>
      </c>
      <c s="36">
        <v>0</v>
      </c>
      <c s="36">
        <f>ROUND(G280*H280,6)</f>
      </c>
      <c r="L280" s="38">
        <v>0</v>
      </c>
      <c s="32">
        <f>ROUND(ROUND(L280,2)*ROUND(G280,3),2)</f>
      </c>
      <c s="36" t="s">
        <v>196</v>
      </c>
      <c>
        <f>(M280*21)/100</f>
      </c>
      <c t="s">
        <v>27</v>
      </c>
    </row>
    <row r="281" spans="1:5" ht="12.75">
      <c r="A281" s="35" t="s">
        <v>54</v>
      </c>
      <c r="E281" s="39" t="s">
        <v>1165</v>
      </c>
    </row>
    <row r="282" spans="1:5" ht="25.5">
      <c r="A282" s="35" t="s">
        <v>55</v>
      </c>
      <c r="E282" s="40" t="s">
        <v>1352</v>
      </c>
    </row>
    <row r="283" spans="1:5" ht="114.75">
      <c r="A283" t="s">
        <v>56</v>
      </c>
      <c r="E283" s="39" t="s">
        <v>1356</v>
      </c>
    </row>
    <row r="284" spans="1:16" ht="12.75">
      <c r="A284" t="s">
        <v>49</v>
      </c>
      <c s="34" t="s">
        <v>905</v>
      </c>
      <c s="34" t="s">
        <v>1357</v>
      </c>
      <c s="35" t="s">
        <v>5</v>
      </c>
      <c s="6" t="s">
        <v>1358</v>
      </c>
      <c s="36" t="s">
        <v>97</v>
      </c>
      <c s="37">
        <v>1</v>
      </c>
      <c s="36">
        <v>0</v>
      </c>
      <c s="36">
        <f>ROUND(G284*H284,6)</f>
      </c>
      <c r="L284" s="38">
        <v>0</v>
      </c>
      <c s="32">
        <f>ROUND(ROUND(L284,2)*ROUND(G284,3),2)</f>
      </c>
      <c s="36" t="s">
        <v>196</v>
      </c>
      <c>
        <f>(M284*21)/100</f>
      </c>
      <c t="s">
        <v>27</v>
      </c>
    </row>
    <row r="285" spans="1:5" ht="12.75">
      <c r="A285" s="35" t="s">
        <v>54</v>
      </c>
      <c r="E285" s="39" t="s">
        <v>1165</v>
      </c>
    </row>
    <row r="286" spans="1:5" ht="25.5">
      <c r="A286" s="35" t="s">
        <v>55</v>
      </c>
      <c r="E286" s="40" t="s">
        <v>1352</v>
      </c>
    </row>
    <row r="287" spans="1:5" ht="102">
      <c r="A287" t="s">
        <v>56</v>
      </c>
      <c r="E287" s="39" t="s">
        <v>1359</v>
      </c>
    </row>
    <row r="288" spans="1:16" ht="12.75">
      <c r="A288" t="s">
        <v>49</v>
      </c>
      <c s="34" t="s">
        <v>909</v>
      </c>
      <c s="34" t="s">
        <v>1360</v>
      </c>
      <c s="35" t="s">
        <v>5</v>
      </c>
      <c s="6" t="s">
        <v>1361</v>
      </c>
      <c s="36" t="s">
        <v>97</v>
      </c>
      <c s="37">
        <v>1</v>
      </c>
      <c s="36">
        <v>0</v>
      </c>
      <c s="36">
        <f>ROUND(G288*H288,6)</f>
      </c>
      <c r="L288" s="38">
        <v>0</v>
      </c>
      <c s="32">
        <f>ROUND(ROUND(L288,2)*ROUND(G288,3),2)</f>
      </c>
      <c s="36" t="s">
        <v>196</v>
      </c>
      <c>
        <f>(M288*21)/100</f>
      </c>
      <c t="s">
        <v>27</v>
      </c>
    </row>
    <row r="289" spans="1:5" ht="12.75">
      <c r="A289" s="35" t="s">
        <v>54</v>
      </c>
      <c r="E289" s="39" t="s">
        <v>1165</v>
      </c>
    </row>
    <row r="290" spans="1:5" ht="25.5">
      <c r="A290" s="35" t="s">
        <v>55</v>
      </c>
      <c r="E290" s="40" t="s">
        <v>1352</v>
      </c>
    </row>
    <row r="291" spans="1:5" ht="102">
      <c r="A291" t="s">
        <v>56</v>
      </c>
      <c r="E291" s="39" t="s">
        <v>1362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1363</v>
      </c>
      <c s="41">
        <f>Rekapitulace!C36</f>
      </c>
      <c s="20" t="s">
        <v>0</v>
      </c>
      <c t="s">
        <v>23</v>
      </c>
      <c t="s">
        <v>27</v>
      </c>
    </row>
    <row r="4" spans="1:16" ht="32" customHeight="1">
      <c r="A4" s="24" t="s">
        <v>20</v>
      </c>
      <c s="25" t="s">
        <v>28</v>
      </c>
      <c s="27" t="s">
        <v>1363</v>
      </c>
      <c r="E4" s="26" t="s">
        <v>1364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COUNTIFS(L8:L199,"=0",A8:A199,"P")+COUNTIFS(L8:L199,"",A8:A199,"P")+SUM(Q8:Q199)</f>
      </c>
    </row>
    <row r="8" spans="1:13" ht="12.75">
      <c r="A8" t="s">
        <v>44</v>
      </c>
      <c r="C8" s="28" t="s">
        <v>1367</v>
      </c>
      <c r="E8" s="30" t="s">
        <v>1366</v>
      </c>
      <c r="J8" s="29">
        <f>0+J9+J26+J67+J104+J113+J158+J163+J168+J177+J186</f>
      </c>
      <c s="29">
        <f>0+K9+K26+K67+K104+K113+K158+K163+K168+K177+K186</f>
      </c>
      <c s="29">
        <f>0+L9+L26+L67+L104+L113+L158+L163+L168+L177+L186</f>
      </c>
      <c s="29">
        <f>0+M9+M26+M67+M104+M113+M158+M163+M168+M177+M186</f>
      </c>
    </row>
    <row r="9" spans="1:13" ht="12.75">
      <c r="A9" t="s">
        <v>46</v>
      </c>
      <c r="C9" s="31" t="s">
        <v>47</v>
      </c>
      <c r="E9" s="33" t="s">
        <v>48</v>
      </c>
      <c r="J9" s="32">
        <f>0</f>
      </c>
      <c s="32">
        <f>0</f>
      </c>
      <c s="32">
        <f>0+L10+L14+L18+L22</f>
      </c>
      <c s="32">
        <f>0+M10+M14+M18+M22</f>
      </c>
    </row>
    <row r="10" spans="1:16" ht="12.75">
      <c r="A10" t="s">
        <v>49</v>
      </c>
      <c s="34" t="s">
        <v>47</v>
      </c>
      <c s="34" t="s">
        <v>1368</v>
      </c>
      <c s="35" t="s">
        <v>5</v>
      </c>
      <c s="6" t="s">
        <v>1369</v>
      </c>
      <c s="36" t="s">
        <v>63</v>
      </c>
      <c s="37">
        <v>10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1372</v>
      </c>
      <c s="35" t="s">
        <v>5</v>
      </c>
      <c s="6" t="s">
        <v>1373</v>
      </c>
      <c s="36" t="s">
        <v>52</v>
      </c>
      <c s="37">
        <v>1.3</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318.75">
      <c r="A17" t="s">
        <v>56</v>
      </c>
      <c r="E17" s="39" t="s">
        <v>1374</v>
      </c>
    </row>
    <row r="18" spans="1:16" ht="12.75">
      <c r="A18" t="s">
        <v>49</v>
      </c>
      <c s="34" t="s">
        <v>26</v>
      </c>
      <c s="34" t="s">
        <v>58</v>
      </c>
      <c s="35" t="s">
        <v>5</v>
      </c>
      <c s="6" t="s">
        <v>59</v>
      </c>
      <c s="36" t="s">
        <v>52</v>
      </c>
      <c s="37">
        <v>1.1</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153">
      <c r="A21" t="s">
        <v>56</v>
      </c>
      <c r="E21" s="39" t="s">
        <v>1375</v>
      </c>
    </row>
    <row r="22" spans="1:16" ht="12.75">
      <c r="A22" t="s">
        <v>49</v>
      </c>
      <c s="34" t="s">
        <v>67</v>
      </c>
      <c s="34" t="s">
        <v>1376</v>
      </c>
      <c s="35" t="s">
        <v>5</v>
      </c>
      <c s="6" t="s">
        <v>1377</v>
      </c>
      <c s="36" t="s">
        <v>63</v>
      </c>
      <c s="37">
        <v>10</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38.25">
      <c r="A25" t="s">
        <v>56</v>
      </c>
      <c r="E25" s="39" t="s">
        <v>1378</v>
      </c>
    </row>
    <row r="26" spans="1:13" ht="12.75">
      <c r="A26" t="s">
        <v>46</v>
      </c>
      <c r="C26" s="31" t="s">
        <v>913</v>
      </c>
      <c r="E26" s="33" t="s">
        <v>1164</v>
      </c>
      <c r="J26" s="32">
        <f>0</f>
      </c>
      <c s="32">
        <f>0</f>
      </c>
      <c s="32">
        <f>0+L27+L31+L35+L39+L43+L47+L51+L55+L59+L63</f>
      </c>
      <c s="32">
        <f>0+M27+M31+M35+M39+M43+M47+M51+M55+M59+M63</f>
      </c>
    </row>
    <row r="27" spans="1:16" ht="12.75">
      <c r="A27" t="s">
        <v>49</v>
      </c>
      <c s="34" t="s">
        <v>72</v>
      </c>
      <c s="34" t="s">
        <v>1379</v>
      </c>
      <c s="35" t="s">
        <v>5</v>
      </c>
      <c s="6" t="s">
        <v>1380</v>
      </c>
      <c s="36" t="s">
        <v>97</v>
      </c>
      <c s="37">
        <v>2</v>
      </c>
      <c s="36">
        <v>0</v>
      </c>
      <c s="36">
        <f>ROUND(G27*H27,6)</f>
      </c>
      <c r="L27" s="38">
        <v>0</v>
      </c>
      <c s="32">
        <f>ROUND(ROUND(L27,2)*ROUND(G27,3),2)</f>
      </c>
      <c s="36" t="s">
        <v>53</v>
      </c>
      <c>
        <f>(M27*21)/100</f>
      </c>
      <c t="s">
        <v>27</v>
      </c>
    </row>
    <row r="28" spans="1:5" ht="12.75">
      <c r="A28" s="35" t="s">
        <v>54</v>
      </c>
      <c r="E28" s="39" t="s">
        <v>5</v>
      </c>
    </row>
    <row r="29" spans="1:5" ht="12.75">
      <c r="A29" s="35" t="s">
        <v>55</v>
      </c>
      <c r="E29" s="40" t="s">
        <v>1370</v>
      </c>
    </row>
    <row r="30" spans="1:5" ht="51">
      <c r="A30" t="s">
        <v>56</v>
      </c>
      <c r="E30" s="39" t="s">
        <v>1381</v>
      </c>
    </row>
    <row r="31" spans="1:16" ht="12.75">
      <c r="A31" t="s">
        <v>49</v>
      </c>
      <c s="34" t="s">
        <v>77</v>
      </c>
      <c s="34" t="s">
        <v>417</v>
      </c>
      <c s="35" t="s">
        <v>5</v>
      </c>
      <c s="6" t="s">
        <v>418</v>
      </c>
      <c s="36" t="s">
        <v>70</v>
      </c>
      <c s="37">
        <v>16</v>
      </c>
      <c s="36">
        <v>0</v>
      </c>
      <c s="36">
        <f>ROUND(G31*H31,6)</f>
      </c>
      <c r="L31" s="38">
        <v>0</v>
      </c>
      <c s="32">
        <f>ROUND(ROUND(L31,2)*ROUND(G31,3),2)</f>
      </c>
      <c s="36" t="s">
        <v>53</v>
      </c>
      <c>
        <f>(M31*21)/100</f>
      </c>
      <c t="s">
        <v>27</v>
      </c>
    </row>
    <row r="32" spans="1:5" ht="12.75">
      <c r="A32" s="35" t="s">
        <v>54</v>
      </c>
      <c r="E32" s="39" t="s">
        <v>5</v>
      </c>
    </row>
    <row r="33" spans="1:5" ht="12.75">
      <c r="A33" s="35" t="s">
        <v>55</v>
      </c>
      <c r="E33" s="40" t="s">
        <v>1370</v>
      </c>
    </row>
    <row r="34" spans="1:5" ht="51">
      <c r="A34" t="s">
        <v>56</v>
      </c>
      <c r="E34" s="39" t="s">
        <v>1382</v>
      </c>
    </row>
    <row r="35" spans="1:16" ht="12.75">
      <c r="A35" t="s">
        <v>49</v>
      </c>
      <c s="34" t="s">
        <v>65</v>
      </c>
      <c s="34" t="s">
        <v>1383</v>
      </c>
      <c s="35" t="s">
        <v>5</v>
      </c>
      <c s="6" t="s">
        <v>1384</v>
      </c>
      <c s="36" t="s">
        <v>70</v>
      </c>
      <c s="37">
        <v>5</v>
      </c>
      <c s="36">
        <v>0</v>
      </c>
      <c s="36">
        <f>ROUND(G35*H35,6)</f>
      </c>
      <c r="L35" s="38">
        <v>0</v>
      </c>
      <c s="32">
        <f>ROUND(ROUND(L35,2)*ROUND(G35,3),2)</f>
      </c>
      <c s="36" t="s">
        <v>53</v>
      </c>
      <c>
        <f>(M35*21)/100</f>
      </c>
      <c t="s">
        <v>27</v>
      </c>
    </row>
    <row r="36" spans="1:5" ht="12.75">
      <c r="A36" s="35" t="s">
        <v>54</v>
      </c>
      <c r="E36" s="39" t="s">
        <v>5</v>
      </c>
    </row>
    <row r="37" spans="1:5" ht="12.75">
      <c r="A37" s="35" t="s">
        <v>55</v>
      </c>
      <c r="E37" s="40" t="s">
        <v>1370</v>
      </c>
    </row>
    <row r="38" spans="1:5" ht="51">
      <c r="A38" t="s">
        <v>56</v>
      </c>
      <c r="E38" s="39" t="s">
        <v>1385</v>
      </c>
    </row>
    <row r="39" spans="1:16" ht="12.75">
      <c r="A39" t="s">
        <v>49</v>
      </c>
      <c s="34" t="s">
        <v>82</v>
      </c>
      <c s="34" t="s">
        <v>1386</v>
      </c>
      <c s="35" t="s">
        <v>5</v>
      </c>
      <c s="6" t="s">
        <v>1387</v>
      </c>
      <c s="36" t="s">
        <v>70</v>
      </c>
      <c s="37">
        <v>5</v>
      </c>
      <c s="36">
        <v>0</v>
      </c>
      <c s="36">
        <f>ROUND(G39*H39,6)</f>
      </c>
      <c r="L39" s="38">
        <v>0</v>
      </c>
      <c s="32">
        <f>ROUND(ROUND(L39,2)*ROUND(G39,3),2)</f>
      </c>
      <c s="36" t="s">
        <v>53</v>
      </c>
      <c>
        <f>(M39*21)/100</f>
      </c>
      <c t="s">
        <v>27</v>
      </c>
    </row>
    <row r="40" spans="1:5" ht="12.75">
      <c r="A40" s="35" t="s">
        <v>54</v>
      </c>
      <c r="E40" s="39" t="s">
        <v>5</v>
      </c>
    </row>
    <row r="41" spans="1:5" ht="12.75">
      <c r="A41" s="35" t="s">
        <v>55</v>
      </c>
      <c r="E41" s="40" t="s">
        <v>1370</v>
      </c>
    </row>
    <row r="42" spans="1:5" ht="76.5">
      <c r="A42" t="s">
        <v>56</v>
      </c>
      <c r="E42" s="39" t="s">
        <v>1388</v>
      </c>
    </row>
    <row r="43" spans="1:16" ht="25.5">
      <c r="A43" t="s">
        <v>49</v>
      </c>
      <c s="34" t="s">
        <v>86</v>
      </c>
      <c s="34" t="s">
        <v>615</v>
      </c>
      <c s="35" t="s">
        <v>5</v>
      </c>
      <c s="6" t="s">
        <v>616</v>
      </c>
      <c s="36" t="s">
        <v>70</v>
      </c>
      <c s="37">
        <v>10</v>
      </c>
      <c s="36">
        <v>0</v>
      </c>
      <c s="36">
        <f>ROUND(G43*H43,6)</f>
      </c>
      <c r="L43" s="38">
        <v>0</v>
      </c>
      <c s="32">
        <f>ROUND(ROUND(L43,2)*ROUND(G43,3),2)</f>
      </c>
      <c s="36" t="s">
        <v>53</v>
      </c>
      <c>
        <f>(M43*21)/100</f>
      </c>
      <c t="s">
        <v>27</v>
      </c>
    </row>
    <row r="44" spans="1:5" ht="12.75">
      <c r="A44" s="35" t="s">
        <v>54</v>
      </c>
      <c r="E44" s="39" t="s">
        <v>5</v>
      </c>
    </row>
    <row r="45" spans="1:5" ht="12.75">
      <c r="A45" s="35" t="s">
        <v>55</v>
      </c>
      <c r="E45" s="40" t="s">
        <v>1370</v>
      </c>
    </row>
    <row r="46" spans="1:5" ht="25.5">
      <c r="A46" t="s">
        <v>56</v>
      </c>
      <c r="E46" s="39" t="s">
        <v>1389</v>
      </c>
    </row>
    <row r="47" spans="1:16" ht="12.75">
      <c r="A47" t="s">
        <v>49</v>
      </c>
      <c s="34" t="s">
        <v>90</v>
      </c>
      <c s="34" t="s">
        <v>1390</v>
      </c>
      <c s="35" t="s">
        <v>5</v>
      </c>
      <c s="6" t="s">
        <v>1391</v>
      </c>
      <c s="36" t="s">
        <v>97</v>
      </c>
      <c s="37">
        <v>2</v>
      </c>
      <c s="36">
        <v>0</v>
      </c>
      <c s="36">
        <f>ROUND(G47*H47,6)</f>
      </c>
      <c r="L47" s="38">
        <v>0</v>
      </c>
      <c s="32">
        <f>ROUND(ROUND(L47,2)*ROUND(G47,3),2)</f>
      </c>
      <c s="36" t="s">
        <v>53</v>
      </c>
      <c>
        <f>(M47*21)/100</f>
      </c>
      <c t="s">
        <v>27</v>
      </c>
    </row>
    <row r="48" spans="1:5" ht="12.75">
      <c r="A48" s="35" t="s">
        <v>54</v>
      </c>
      <c r="E48" s="39" t="s">
        <v>5</v>
      </c>
    </row>
    <row r="49" spans="1:5" ht="12.75">
      <c r="A49" s="35" t="s">
        <v>55</v>
      </c>
      <c r="E49" s="40" t="s">
        <v>1370</v>
      </c>
    </row>
    <row r="50" spans="1:5" ht="51">
      <c r="A50" t="s">
        <v>56</v>
      </c>
      <c r="E50" s="39" t="s">
        <v>1392</v>
      </c>
    </row>
    <row r="51" spans="1:16" ht="25.5">
      <c r="A51" t="s">
        <v>49</v>
      </c>
      <c s="34" t="s">
        <v>94</v>
      </c>
      <c s="34" t="s">
        <v>777</v>
      </c>
      <c s="35" t="s">
        <v>5</v>
      </c>
      <c s="6" t="s">
        <v>778</v>
      </c>
      <c s="36" t="s">
        <v>97</v>
      </c>
      <c s="37">
        <v>2</v>
      </c>
      <c s="36">
        <v>0</v>
      </c>
      <c s="36">
        <f>ROUND(G51*H51,6)</f>
      </c>
      <c r="L51" s="38">
        <v>0</v>
      </c>
      <c s="32">
        <f>ROUND(ROUND(L51,2)*ROUND(G51,3),2)</f>
      </c>
      <c s="36" t="s">
        <v>53</v>
      </c>
      <c>
        <f>(M51*21)/100</f>
      </c>
      <c t="s">
        <v>27</v>
      </c>
    </row>
    <row r="52" spans="1:5" ht="12.75">
      <c r="A52" s="35" t="s">
        <v>54</v>
      </c>
      <c r="E52" s="39" t="s">
        <v>5</v>
      </c>
    </row>
    <row r="53" spans="1:5" ht="12.75">
      <c r="A53" s="35" t="s">
        <v>55</v>
      </c>
      <c r="E53" s="40" t="s">
        <v>1370</v>
      </c>
    </row>
    <row r="54" spans="1:5" ht="51">
      <c r="A54" t="s">
        <v>56</v>
      </c>
      <c r="E54" s="39" t="s">
        <v>1382</v>
      </c>
    </row>
    <row r="55" spans="1:16" ht="12.75">
      <c r="A55" t="s">
        <v>49</v>
      </c>
      <c s="34" t="s">
        <v>99</v>
      </c>
      <c s="34" t="s">
        <v>1393</v>
      </c>
      <c s="35" t="s">
        <v>5</v>
      </c>
      <c s="6" t="s">
        <v>1394</v>
      </c>
      <c s="36" t="s">
        <v>70</v>
      </c>
      <c s="37">
        <v>2</v>
      </c>
      <c s="36">
        <v>0</v>
      </c>
      <c s="36">
        <f>ROUND(G55*H55,6)</f>
      </c>
      <c r="L55" s="38">
        <v>0</v>
      </c>
      <c s="32">
        <f>ROUND(ROUND(L55,2)*ROUND(G55,3),2)</f>
      </c>
      <c s="36" t="s">
        <v>53</v>
      </c>
      <c>
        <f>(M55*21)/100</f>
      </c>
      <c t="s">
        <v>27</v>
      </c>
    </row>
    <row r="56" spans="1:5" ht="12.75">
      <c r="A56" s="35" t="s">
        <v>54</v>
      </c>
      <c r="E56" s="39" t="s">
        <v>5</v>
      </c>
    </row>
    <row r="57" spans="1:5" ht="12.75">
      <c r="A57" s="35" t="s">
        <v>55</v>
      </c>
      <c r="E57" s="40" t="s">
        <v>1370</v>
      </c>
    </row>
    <row r="58" spans="1:5" ht="25.5">
      <c r="A58" t="s">
        <v>56</v>
      </c>
      <c r="E58" s="39" t="s">
        <v>1389</v>
      </c>
    </row>
    <row r="59" spans="1:16" ht="12.75">
      <c r="A59" t="s">
        <v>49</v>
      </c>
      <c s="34" t="s">
        <v>102</v>
      </c>
      <c s="34" t="s">
        <v>1395</v>
      </c>
      <c s="35" t="s">
        <v>5</v>
      </c>
      <c s="6" t="s">
        <v>1396</v>
      </c>
      <c s="36" t="s">
        <v>70</v>
      </c>
      <c s="37">
        <v>30</v>
      </c>
      <c s="36">
        <v>0</v>
      </c>
      <c s="36">
        <f>ROUND(G59*H59,6)</f>
      </c>
      <c r="L59" s="38">
        <v>0</v>
      </c>
      <c s="32">
        <f>ROUND(ROUND(L59,2)*ROUND(G59,3),2)</f>
      </c>
      <c s="36" t="s">
        <v>53</v>
      </c>
      <c>
        <f>(M59*21)/100</f>
      </c>
      <c t="s">
        <v>27</v>
      </c>
    </row>
    <row r="60" spans="1:5" ht="12.75">
      <c r="A60" s="35" t="s">
        <v>54</v>
      </c>
      <c r="E60" s="39" t="s">
        <v>5</v>
      </c>
    </row>
    <row r="61" spans="1:5" ht="12.75">
      <c r="A61" s="35" t="s">
        <v>55</v>
      </c>
      <c r="E61" s="40" t="s">
        <v>1370</v>
      </c>
    </row>
    <row r="62" spans="1:5" ht="38.25">
      <c r="A62" t="s">
        <v>56</v>
      </c>
      <c r="E62" s="39" t="s">
        <v>1397</v>
      </c>
    </row>
    <row r="63" spans="1:16" ht="12.75">
      <c r="A63" t="s">
        <v>49</v>
      </c>
      <c s="34" t="s">
        <v>106</v>
      </c>
      <c s="34" t="s">
        <v>1398</v>
      </c>
      <c s="35" t="s">
        <v>5</v>
      </c>
      <c s="6" t="s">
        <v>1399</v>
      </c>
      <c s="36" t="s">
        <v>63</v>
      </c>
      <c s="37">
        <v>3</v>
      </c>
      <c s="36">
        <v>0</v>
      </c>
      <c s="36">
        <f>ROUND(G63*H63,6)</f>
      </c>
      <c r="L63" s="38">
        <v>0</v>
      </c>
      <c s="32">
        <f>ROUND(ROUND(L63,2)*ROUND(G63,3),2)</f>
      </c>
      <c s="36" t="s">
        <v>1400</v>
      </c>
      <c>
        <f>(M63*21)/100</f>
      </c>
      <c t="s">
        <v>27</v>
      </c>
    </row>
    <row r="64" spans="1:5" ht="12.75">
      <c r="A64" s="35" t="s">
        <v>54</v>
      </c>
      <c r="E64" s="39" t="s">
        <v>5</v>
      </c>
    </row>
    <row r="65" spans="1:5" ht="12.75">
      <c r="A65" s="35" t="s">
        <v>55</v>
      </c>
      <c r="E65" s="40" t="s">
        <v>1370</v>
      </c>
    </row>
    <row r="66" spans="1:5" ht="102">
      <c r="A66" t="s">
        <v>56</v>
      </c>
      <c r="E66" s="39" t="s">
        <v>1401</v>
      </c>
    </row>
    <row r="67" spans="1:13" ht="12.75">
      <c r="A67" t="s">
        <v>46</v>
      </c>
      <c r="C67" s="31" t="s">
        <v>1402</v>
      </c>
      <c r="E67" s="33" t="s">
        <v>1403</v>
      </c>
      <c r="J67" s="32">
        <f>0</f>
      </c>
      <c s="32">
        <f>0</f>
      </c>
      <c s="32">
        <f>0+L68+L72+L76+L80+L84+L88+L92+L96+L100</f>
      </c>
      <c s="32">
        <f>0+M68+M72+M76+M80+M84+M88+M92+M96+M100</f>
      </c>
    </row>
    <row r="68" spans="1:16" ht="25.5">
      <c r="A68" t="s">
        <v>49</v>
      </c>
      <c s="34" t="s">
        <v>110</v>
      </c>
      <c s="34" t="s">
        <v>1404</v>
      </c>
      <c s="35" t="s">
        <v>5</v>
      </c>
      <c s="6" t="s">
        <v>1405</v>
      </c>
      <c s="36" t="s">
        <v>70</v>
      </c>
      <c s="37">
        <v>3</v>
      </c>
      <c s="36">
        <v>0</v>
      </c>
      <c s="36">
        <f>ROUND(G68*H68,6)</f>
      </c>
      <c r="L68" s="38">
        <v>0</v>
      </c>
      <c s="32">
        <f>ROUND(ROUND(L68,2)*ROUND(G68,3),2)</f>
      </c>
      <c s="36" t="s">
        <v>53</v>
      </c>
      <c>
        <f>(M68*21)/100</f>
      </c>
      <c t="s">
        <v>27</v>
      </c>
    </row>
    <row r="69" spans="1:5" ht="12.75">
      <c r="A69" s="35" t="s">
        <v>54</v>
      </c>
      <c r="E69" s="39" t="s">
        <v>5</v>
      </c>
    </row>
    <row r="70" spans="1:5" ht="12.75">
      <c r="A70" s="35" t="s">
        <v>55</v>
      </c>
      <c r="E70" s="40" t="s">
        <v>1370</v>
      </c>
    </row>
    <row r="71" spans="1:5" ht="38.25">
      <c r="A71" t="s">
        <v>56</v>
      </c>
      <c r="E71" s="39" t="s">
        <v>1406</v>
      </c>
    </row>
    <row r="72" spans="1:16" ht="12.75">
      <c r="A72" t="s">
        <v>49</v>
      </c>
      <c s="34" t="s">
        <v>114</v>
      </c>
      <c s="34" t="s">
        <v>1407</v>
      </c>
      <c s="35" t="s">
        <v>5</v>
      </c>
      <c s="6" t="s">
        <v>1408</v>
      </c>
      <c s="36" t="s">
        <v>70</v>
      </c>
      <c s="37">
        <v>30</v>
      </c>
      <c s="36">
        <v>0</v>
      </c>
      <c s="36">
        <f>ROUND(G72*H72,6)</f>
      </c>
      <c r="L72" s="38">
        <v>0</v>
      </c>
      <c s="32">
        <f>ROUND(ROUND(L72,2)*ROUND(G72,3),2)</f>
      </c>
      <c s="36" t="s">
        <v>53</v>
      </c>
      <c>
        <f>(M72*21)/100</f>
      </c>
      <c t="s">
        <v>27</v>
      </c>
    </row>
    <row r="73" spans="1:5" ht="12.75">
      <c r="A73" s="35" t="s">
        <v>54</v>
      </c>
      <c r="E73" s="39" t="s">
        <v>5</v>
      </c>
    </row>
    <row r="74" spans="1:5" ht="12.75">
      <c r="A74" s="35" t="s">
        <v>55</v>
      </c>
      <c r="E74" s="40" t="s">
        <v>1370</v>
      </c>
    </row>
    <row r="75" spans="1:5" ht="38.25">
      <c r="A75" t="s">
        <v>56</v>
      </c>
      <c r="E75" s="39" t="s">
        <v>1406</v>
      </c>
    </row>
    <row r="76" spans="1:16" ht="25.5">
      <c r="A76" t="s">
        <v>49</v>
      </c>
      <c s="34" t="s">
        <v>118</v>
      </c>
      <c s="34" t="s">
        <v>1409</v>
      </c>
      <c s="35" t="s">
        <v>5</v>
      </c>
      <c s="6" t="s">
        <v>1410</v>
      </c>
      <c s="36" t="s">
        <v>97</v>
      </c>
      <c s="37">
        <v>6</v>
      </c>
      <c s="36">
        <v>0</v>
      </c>
      <c s="36">
        <f>ROUND(G76*H76,6)</f>
      </c>
      <c r="L76" s="38">
        <v>0</v>
      </c>
      <c s="32">
        <f>ROUND(ROUND(L76,2)*ROUND(G76,3),2)</f>
      </c>
      <c s="36" t="s">
        <v>53</v>
      </c>
      <c>
        <f>(M76*21)/100</f>
      </c>
      <c t="s">
        <v>27</v>
      </c>
    </row>
    <row r="77" spans="1:5" ht="12.75">
      <c r="A77" s="35" t="s">
        <v>54</v>
      </c>
      <c r="E77" s="39" t="s">
        <v>5</v>
      </c>
    </row>
    <row r="78" spans="1:5" ht="12.75">
      <c r="A78" s="35" t="s">
        <v>55</v>
      </c>
      <c r="E78" s="40" t="s">
        <v>1370</v>
      </c>
    </row>
    <row r="79" spans="1:5" ht="38.25">
      <c r="A79" t="s">
        <v>56</v>
      </c>
      <c r="E79" s="39" t="s">
        <v>1411</v>
      </c>
    </row>
    <row r="80" spans="1:16" ht="25.5">
      <c r="A80" t="s">
        <v>49</v>
      </c>
      <c s="34" t="s">
        <v>122</v>
      </c>
      <c s="34" t="s">
        <v>1220</v>
      </c>
      <c s="35" t="s">
        <v>5</v>
      </c>
      <c s="6" t="s">
        <v>1221</v>
      </c>
      <c s="36" t="s">
        <v>97</v>
      </c>
      <c s="37">
        <v>2</v>
      </c>
      <c s="36">
        <v>0</v>
      </c>
      <c s="36">
        <f>ROUND(G80*H80,6)</f>
      </c>
      <c r="L80" s="38">
        <v>0</v>
      </c>
      <c s="32">
        <f>ROUND(ROUND(L80,2)*ROUND(G80,3),2)</f>
      </c>
      <c s="36" t="s">
        <v>53</v>
      </c>
      <c>
        <f>(M80*21)/100</f>
      </c>
      <c t="s">
        <v>27</v>
      </c>
    </row>
    <row r="81" spans="1:5" ht="12.75">
      <c r="A81" s="35" t="s">
        <v>54</v>
      </c>
      <c r="E81" s="39" t="s">
        <v>5</v>
      </c>
    </row>
    <row r="82" spans="1:5" ht="12.75">
      <c r="A82" s="35" t="s">
        <v>55</v>
      </c>
      <c r="E82" s="40" t="s">
        <v>1370</v>
      </c>
    </row>
    <row r="83" spans="1:5" ht="38.25">
      <c r="A83" t="s">
        <v>56</v>
      </c>
      <c r="E83" s="39" t="s">
        <v>1411</v>
      </c>
    </row>
    <row r="84" spans="1:16" ht="12.75">
      <c r="A84" t="s">
        <v>49</v>
      </c>
      <c s="34" t="s">
        <v>126</v>
      </c>
      <c s="34" t="s">
        <v>1412</v>
      </c>
      <c s="35" t="s">
        <v>5</v>
      </c>
      <c s="6" t="s">
        <v>1413</v>
      </c>
      <c s="36" t="s">
        <v>70</v>
      </c>
      <c s="37">
        <v>15</v>
      </c>
      <c s="36">
        <v>0</v>
      </c>
      <c s="36">
        <f>ROUND(G84*H84,6)</f>
      </c>
      <c r="L84" s="38">
        <v>0</v>
      </c>
      <c s="32">
        <f>ROUND(ROUND(L84,2)*ROUND(G84,3),2)</f>
      </c>
      <c s="36" t="s">
        <v>53</v>
      </c>
      <c>
        <f>(M84*21)/100</f>
      </c>
      <c t="s">
        <v>27</v>
      </c>
    </row>
    <row r="85" spans="1:5" ht="12.75">
      <c r="A85" s="35" t="s">
        <v>54</v>
      </c>
      <c r="E85" s="39" t="s">
        <v>5</v>
      </c>
    </row>
    <row r="86" spans="1:5" ht="12.75">
      <c r="A86" s="35" t="s">
        <v>55</v>
      </c>
      <c r="E86" s="40" t="s">
        <v>1370</v>
      </c>
    </row>
    <row r="87" spans="1:5" ht="25.5">
      <c r="A87" t="s">
        <v>56</v>
      </c>
      <c r="E87" s="39" t="s">
        <v>1414</v>
      </c>
    </row>
    <row r="88" spans="1:16" ht="12.75">
      <c r="A88" t="s">
        <v>49</v>
      </c>
      <c s="34" t="s">
        <v>130</v>
      </c>
      <c s="34" t="s">
        <v>1222</v>
      </c>
      <c s="35" t="s">
        <v>5</v>
      </c>
      <c s="6" t="s">
        <v>1223</v>
      </c>
      <c s="36" t="s">
        <v>97</v>
      </c>
      <c s="37">
        <v>6</v>
      </c>
      <c s="36">
        <v>0</v>
      </c>
      <c s="36">
        <f>ROUND(G88*H88,6)</f>
      </c>
      <c r="L88" s="38">
        <v>0</v>
      </c>
      <c s="32">
        <f>ROUND(ROUND(L88,2)*ROUND(G88,3),2)</f>
      </c>
      <c s="36" t="s">
        <v>53</v>
      </c>
      <c>
        <f>(M88*21)/100</f>
      </c>
      <c t="s">
        <v>27</v>
      </c>
    </row>
    <row r="89" spans="1:5" ht="12.75">
      <c r="A89" s="35" t="s">
        <v>54</v>
      </c>
      <c r="E89" s="39" t="s">
        <v>5</v>
      </c>
    </row>
    <row r="90" spans="1:5" ht="12.75">
      <c r="A90" s="35" t="s">
        <v>55</v>
      </c>
      <c r="E90" s="40" t="s">
        <v>1370</v>
      </c>
    </row>
    <row r="91" spans="1:5" ht="25.5">
      <c r="A91" t="s">
        <v>56</v>
      </c>
      <c r="E91" s="39" t="s">
        <v>1415</v>
      </c>
    </row>
    <row r="92" spans="1:16" ht="12.75">
      <c r="A92" t="s">
        <v>49</v>
      </c>
      <c s="34" t="s">
        <v>134</v>
      </c>
      <c s="34" t="s">
        <v>1416</v>
      </c>
      <c s="35" t="s">
        <v>5</v>
      </c>
      <c s="6" t="s">
        <v>1417</v>
      </c>
      <c s="36" t="s">
        <v>97</v>
      </c>
      <c s="37">
        <v>2</v>
      </c>
      <c s="36">
        <v>0</v>
      </c>
      <c s="36">
        <f>ROUND(G92*H92,6)</f>
      </c>
      <c r="L92" s="38">
        <v>0</v>
      </c>
      <c s="32">
        <f>ROUND(ROUND(L92,2)*ROUND(G92,3),2)</f>
      </c>
      <c s="36" t="s">
        <v>53</v>
      </c>
      <c>
        <f>(M92*21)/100</f>
      </c>
      <c t="s">
        <v>27</v>
      </c>
    </row>
    <row r="93" spans="1:5" ht="12.75">
      <c r="A93" s="35" t="s">
        <v>54</v>
      </c>
      <c r="E93" s="39" t="s">
        <v>5</v>
      </c>
    </row>
    <row r="94" spans="1:5" ht="12.75">
      <c r="A94" s="35" t="s">
        <v>55</v>
      </c>
      <c r="E94" s="40" t="s">
        <v>1370</v>
      </c>
    </row>
    <row r="95" spans="1:5" ht="51">
      <c r="A95" t="s">
        <v>56</v>
      </c>
      <c r="E95" s="39" t="s">
        <v>1418</v>
      </c>
    </row>
    <row r="96" spans="1:16" ht="12.75">
      <c r="A96" t="s">
        <v>49</v>
      </c>
      <c s="34" t="s">
        <v>138</v>
      </c>
      <c s="34" t="s">
        <v>1419</v>
      </c>
      <c s="35" t="s">
        <v>5</v>
      </c>
      <c s="6" t="s">
        <v>1420</v>
      </c>
      <c s="36" t="s">
        <v>70</v>
      </c>
      <c s="37">
        <v>50</v>
      </c>
      <c s="36">
        <v>0</v>
      </c>
      <c s="36">
        <f>ROUND(G96*H96,6)</f>
      </c>
      <c r="L96" s="38">
        <v>0</v>
      </c>
      <c s="32">
        <f>ROUND(ROUND(L96,2)*ROUND(G96,3),2)</f>
      </c>
      <c s="36" t="s">
        <v>53</v>
      </c>
      <c>
        <f>(M96*21)/100</f>
      </c>
      <c t="s">
        <v>27</v>
      </c>
    </row>
    <row r="97" spans="1:5" ht="12.75">
      <c r="A97" s="35" t="s">
        <v>54</v>
      </c>
      <c r="E97" s="39" t="s">
        <v>5</v>
      </c>
    </row>
    <row r="98" spans="1:5" ht="12.75">
      <c r="A98" s="35" t="s">
        <v>55</v>
      </c>
      <c r="E98" s="40" t="s">
        <v>1370</v>
      </c>
    </row>
    <row r="99" spans="1:5" ht="63.75">
      <c r="A99" t="s">
        <v>56</v>
      </c>
      <c r="E99" s="39" t="s">
        <v>1421</v>
      </c>
    </row>
    <row r="100" spans="1:16" ht="12.75">
      <c r="A100" t="s">
        <v>49</v>
      </c>
      <c s="34" t="s">
        <v>142</v>
      </c>
      <c s="34" t="s">
        <v>1422</v>
      </c>
      <c s="35" t="s">
        <v>5</v>
      </c>
      <c s="6" t="s">
        <v>1423</v>
      </c>
      <c s="36" t="s">
        <v>70</v>
      </c>
      <c s="37">
        <v>30</v>
      </c>
      <c s="36">
        <v>0</v>
      </c>
      <c s="36">
        <f>ROUND(G100*H100,6)</f>
      </c>
      <c r="L100" s="38">
        <v>0</v>
      </c>
      <c s="32">
        <f>ROUND(ROUND(L100,2)*ROUND(G100,3),2)</f>
      </c>
      <c s="36" t="s">
        <v>1400</v>
      </c>
      <c>
        <f>(M100*21)/100</f>
      </c>
      <c t="s">
        <v>27</v>
      </c>
    </row>
    <row r="101" spans="1:5" ht="12.75">
      <c r="A101" s="35" t="s">
        <v>54</v>
      </c>
      <c r="E101" s="39" t="s">
        <v>5</v>
      </c>
    </row>
    <row r="102" spans="1:5" ht="12.75">
      <c r="A102" s="35" t="s">
        <v>55</v>
      </c>
      <c r="E102" s="40" t="s">
        <v>1370</v>
      </c>
    </row>
    <row r="103" spans="1:5" ht="38.25">
      <c r="A103" t="s">
        <v>56</v>
      </c>
      <c r="E103" s="39" t="s">
        <v>1406</v>
      </c>
    </row>
    <row r="104" spans="1:13" ht="12.75">
      <c r="A104" t="s">
        <v>46</v>
      </c>
      <c r="C104" s="31" t="s">
        <v>1424</v>
      </c>
      <c r="E104" s="33" t="s">
        <v>1425</v>
      </c>
      <c r="J104" s="32">
        <f>0</f>
      </c>
      <c s="32">
        <f>0</f>
      </c>
      <c s="32">
        <f>0+L105+L109</f>
      </c>
      <c s="32">
        <f>0+M105+M109</f>
      </c>
    </row>
    <row r="105" spans="1:16" ht="25.5">
      <c r="A105" t="s">
        <v>49</v>
      </c>
      <c s="34" t="s">
        <v>146</v>
      </c>
      <c s="34" t="s">
        <v>1426</v>
      </c>
      <c s="35" t="s">
        <v>5</v>
      </c>
      <c s="6" t="s">
        <v>1427</v>
      </c>
      <c s="36" t="s">
        <v>97</v>
      </c>
      <c s="37">
        <v>1</v>
      </c>
      <c s="36">
        <v>0</v>
      </c>
      <c s="36">
        <f>ROUND(G105*H105,6)</f>
      </c>
      <c r="L105" s="38">
        <v>0</v>
      </c>
      <c s="32">
        <f>ROUND(ROUND(L105,2)*ROUND(G105,3),2)</f>
      </c>
      <c s="36" t="s">
        <v>1400</v>
      </c>
      <c>
        <f>(M105*21)/100</f>
      </c>
      <c t="s">
        <v>27</v>
      </c>
    </row>
    <row r="106" spans="1:5" ht="12.75">
      <c r="A106" s="35" t="s">
        <v>54</v>
      </c>
      <c r="E106" s="39" t="s">
        <v>5</v>
      </c>
    </row>
    <row r="107" spans="1:5" ht="12.75">
      <c r="A107" s="35" t="s">
        <v>55</v>
      </c>
      <c r="E107" s="40" t="s">
        <v>1370</v>
      </c>
    </row>
    <row r="108" spans="1:5" ht="51">
      <c r="A108" t="s">
        <v>56</v>
      </c>
      <c r="E108" s="39" t="s">
        <v>1428</v>
      </c>
    </row>
    <row r="109" spans="1:16" ht="12.75">
      <c r="A109" t="s">
        <v>49</v>
      </c>
      <c s="34" t="s">
        <v>150</v>
      </c>
      <c s="34" t="s">
        <v>1429</v>
      </c>
      <c s="35" t="s">
        <v>5</v>
      </c>
      <c s="6" t="s">
        <v>1430</v>
      </c>
      <c s="36" t="s">
        <v>97</v>
      </c>
      <c s="37">
        <v>1</v>
      </c>
      <c s="36">
        <v>0</v>
      </c>
      <c s="36">
        <f>ROUND(G109*H109,6)</f>
      </c>
      <c r="L109" s="38">
        <v>0</v>
      </c>
      <c s="32">
        <f>ROUND(ROUND(L109,2)*ROUND(G109,3),2)</f>
      </c>
      <c s="36" t="s">
        <v>1400</v>
      </c>
      <c>
        <f>(M109*21)/100</f>
      </c>
      <c t="s">
        <v>27</v>
      </c>
    </row>
    <row r="110" spans="1:5" ht="12.75">
      <c r="A110" s="35" t="s">
        <v>54</v>
      </c>
      <c r="E110" s="39" t="s">
        <v>5</v>
      </c>
    </row>
    <row r="111" spans="1:5" ht="12.75">
      <c r="A111" s="35" t="s">
        <v>55</v>
      </c>
      <c r="E111" s="40" t="s">
        <v>1370</v>
      </c>
    </row>
    <row r="112" spans="1:5" ht="38.25">
      <c r="A112" t="s">
        <v>56</v>
      </c>
      <c r="E112" s="39" t="s">
        <v>1431</v>
      </c>
    </row>
    <row r="113" spans="1:13" ht="12.75">
      <c r="A113" t="s">
        <v>46</v>
      </c>
      <c r="C113" s="31" t="s">
        <v>1329</v>
      </c>
      <c r="E113" s="33" t="s">
        <v>1330</v>
      </c>
      <c r="J113" s="32">
        <f>0</f>
      </c>
      <c s="32">
        <f>0</f>
      </c>
      <c s="32">
        <f>0+L114+L118+L122+L126+L130+L134+L138+L142+L146+L150+L154</f>
      </c>
      <c s="32">
        <f>0+M114+M118+M122+M126+M130+M134+M138+M142+M146+M150+M154</f>
      </c>
    </row>
    <row r="114" spans="1:16" ht="12.75">
      <c r="A114" t="s">
        <v>49</v>
      </c>
      <c s="34" t="s">
        <v>154</v>
      </c>
      <c s="34" t="s">
        <v>1432</v>
      </c>
      <c s="35" t="s">
        <v>5</v>
      </c>
      <c s="6" t="s">
        <v>1433</v>
      </c>
      <c s="36" t="s">
        <v>97</v>
      </c>
      <c s="37">
        <v>1</v>
      </c>
      <c s="36">
        <v>0</v>
      </c>
      <c s="36">
        <f>ROUND(G114*H114,6)</f>
      </c>
      <c r="L114" s="38">
        <v>0</v>
      </c>
      <c s="32">
        <f>ROUND(ROUND(L114,2)*ROUND(G114,3),2)</f>
      </c>
      <c s="36" t="s">
        <v>53</v>
      </c>
      <c>
        <f>(M114*21)/100</f>
      </c>
      <c t="s">
        <v>27</v>
      </c>
    </row>
    <row r="115" spans="1:5" ht="12.75">
      <c r="A115" s="35" t="s">
        <v>54</v>
      </c>
      <c r="E115" s="39" t="s">
        <v>5</v>
      </c>
    </row>
    <row r="116" spans="1:5" ht="12.75">
      <c r="A116" s="35" t="s">
        <v>55</v>
      </c>
      <c r="E116" s="40" t="s">
        <v>1370</v>
      </c>
    </row>
    <row r="117" spans="1:5" ht="51">
      <c r="A117" t="s">
        <v>56</v>
      </c>
      <c r="E117" s="39" t="s">
        <v>1434</v>
      </c>
    </row>
    <row r="118" spans="1:16" ht="12.75">
      <c r="A118" t="s">
        <v>49</v>
      </c>
      <c s="34" t="s">
        <v>158</v>
      </c>
      <c s="34" t="s">
        <v>1435</v>
      </c>
      <c s="35" t="s">
        <v>5</v>
      </c>
      <c s="6" t="s">
        <v>1436</v>
      </c>
      <c s="36" t="s">
        <v>97</v>
      </c>
      <c s="37">
        <v>1</v>
      </c>
      <c s="36">
        <v>0</v>
      </c>
      <c s="36">
        <f>ROUND(G118*H118,6)</f>
      </c>
      <c r="L118" s="38">
        <v>0</v>
      </c>
      <c s="32">
        <f>ROUND(ROUND(L118,2)*ROUND(G118,3),2)</f>
      </c>
      <c s="36" t="s">
        <v>53</v>
      </c>
      <c>
        <f>(M118*21)/100</f>
      </c>
      <c t="s">
        <v>27</v>
      </c>
    </row>
    <row r="119" spans="1:5" ht="12.75">
      <c r="A119" s="35" t="s">
        <v>54</v>
      </c>
      <c r="E119" s="39" t="s">
        <v>5</v>
      </c>
    </row>
    <row r="120" spans="1:5" ht="12.75">
      <c r="A120" s="35" t="s">
        <v>55</v>
      </c>
      <c r="E120" s="40" t="s">
        <v>1370</v>
      </c>
    </row>
    <row r="121" spans="1:5" ht="51">
      <c r="A121" t="s">
        <v>56</v>
      </c>
      <c r="E121" s="39" t="s">
        <v>1434</v>
      </c>
    </row>
    <row r="122" spans="1:16" ht="25.5">
      <c r="A122" t="s">
        <v>49</v>
      </c>
      <c s="34" t="s">
        <v>162</v>
      </c>
      <c s="34" t="s">
        <v>1437</v>
      </c>
      <c s="35" t="s">
        <v>5</v>
      </c>
      <c s="6" t="s">
        <v>1438</v>
      </c>
      <c s="36" t="s">
        <v>97</v>
      </c>
      <c s="37">
        <v>1</v>
      </c>
      <c s="36">
        <v>0</v>
      </c>
      <c s="36">
        <f>ROUND(G122*H122,6)</f>
      </c>
      <c r="L122" s="38">
        <v>0</v>
      </c>
      <c s="32">
        <f>ROUND(ROUND(L122,2)*ROUND(G122,3),2)</f>
      </c>
      <c s="36" t="s">
        <v>53</v>
      </c>
      <c>
        <f>(M122*21)/100</f>
      </c>
      <c t="s">
        <v>27</v>
      </c>
    </row>
    <row r="123" spans="1:5" ht="12.75">
      <c r="A123" s="35" t="s">
        <v>54</v>
      </c>
      <c r="E123" s="39" t="s">
        <v>5</v>
      </c>
    </row>
    <row r="124" spans="1:5" ht="12.75">
      <c r="A124" s="35" t="s">
        <v>55</v>
      </c>
      <c r="E124" s="40" t="s">
        <v>1370</v>
      </c>
    </row>
    <row r="125" spans="1:5" ht="63.75">
      <c r="A125" t="s">
        <v>56</v>
      </c>
      <c r="E125" s="39" t="s">
        <v>1338</v>
      </c>
    </row>
    <row r="126" spans="1:16" ht="25.5">
      <c r="A126" t="s">
        <v>49</v>
      </c>
      <c s="34" t="s">
        <v>167</v>
      </c>
      <c s="34" t="s">
        <v>1339</v>
      </c>
      <c s="35" t="s">
        <v>5</v>
      </c>
      <c s="6" t="s">
        <v>1340</v>
      </c>
      <c s="36" t="s">
        <v>97</v>
      </c>
      <c s="37">
        <v>1</v>
      </c>
      <c s="36">
        <v>0</v>
      </c>
      <c s="36">
        <f>ROUND(G126*H126,6)</f>
      </c>
      <c r="L126" s="38">
        <v>0</v>
      </c>
      <c s="32">
        <f>ROUND(ROUND(L126,2)*ROUND(G126,3),2)</f>
      </c>
      <c s="36" t="s">
        <v>53</v>
      </c>
      <c>
        <f>(M126*21)/100</f>
      </c>
      <c t="s">
        <v>27</v>
      </c>
    </row>
    <row r="127" spans="1:5" ht="12.75">
      <c r="A127" s="35" t="s">
        <v>54</v>
      </c>
      <c r="E127" s="39" t="s">
        <v>5</v>
      </c>
    </row>
    <row r="128" spans="1:5" ht="12.75">
      <c r="A128" s="35" t="s">
        <v>55</v>
      </c>
      <c r="E128" s="40" t="s">
        <v>1370</v>
      </c>
    </row>
    <row r="129" spans="1:5" ht="38.25">
      <c r="A129" t="s">
        <v>56</v>
      </c>
      <c r="E129" s="39" t="s">
        <v>1439</v>
      </c>
    </row>
    <row r="130" spans="1:16" ht="12.75">
      <c r="A130" t="s">
        <v>49</v>
      </c>
      <c s="34" t="s">
        <v>171</v>
      </c>
      <c s="34" t="s">
        <v>1440</v>
      </c>
      <c s="35" t="s">
        <v>5</v>
      </c>
      <c s="6" t="s">
        <v>1441</v>
      </c>
      <c s="36" t="s">
        <v>97</v>
      </c>
      <c s="37">
        <v>2</v>
      </c>
      <c s="36">
        <v>0</v>
      </c>
      <c s="36">
        <f>ROUND(G130*H130,6)</f>
      </c>
      <c r="L130" s="38">
        <v>0</v>
      </c>
      <c s="32">
        <f>ROUND(ROUND(L130,2)*ROUND(G130,3),2)</f>
      </c>
      <c s="36" t="s">
        <v>53</v>
      </c>
      <c>
        <f>(M130*21)/100</f>
      </c>
      <c t="s">
        <v>27</v>
      </c>
    </row>
    <row r="131" spans="1:5" ht="12.75">
      <c r="A131" s="35" t="s">
        <v>54</v>
      </c>
      <c r="E131" s="39" t="s">
        <v>5</v>
      </c>
    </row>
    <row r="132" spans="1:5" ht="12.75">
      <c r="A132" s="35" t="s">
        <v>55</v>
      </c>
      <c r="E132" s="40" t="s">
        <v>1370</v>
      </c>
    </row>
    <row r="133" spans="1:5" ht="38.25">
      <c r="A133" t="s">
        <v>56</v>
      </c>
      <c r="E133" s="39" t="s">
        <v>1442</v>
      </c>
    </row>
    <row r="134" spans="1:16" ht="12.75">
      <c r="A134" t="s">
        <v>49</v>
      </c>
      <c s="34" t="s">
        <v>175</v>
      </c>
      <c s="34" t="s">
        <v>1443</v>
      </c>
      <c s="35" t="s">
        <v>5</v>
      </c>
      <c s="6" t="s">
        <v>1444</v>
      </c>
      <c s="36" t="s">
        <v>97</v>
      </c>
      <c s="37">
        <v>1</v>
      </c>
      <c s="36">
        <v>0</v>
      </c>
      <c s="36">
        <f>ROUND(G134*H134,6)</f>
      </c>
      <c r="L134" s="38">
        <v>0</v>
      </c>
      <c s="32">
        <f>ROUND(ROUND(L134,2)*ROUND(G134,3),2)</f>
      </c>
      <c s="36" t="s">
        <v>53</v>
      </c>
      <c>
        <f>(M134*21)/100</f>
      </c>
      <c t="s">
        <v>27</v>
      </c>
    </row>
    <row r="135" spans="1:5" ht="12.75">
      <c r="A135" s="35" t="s">
        <v>54</v>
      </c>
      <c r="E135" s="39" t="s">
        <v>5</v>
      </c>
    </row>
    <row r="136" spans="1:5" ht="12.75">
      <c r="A136" s="35" t="s">
        <v>55</v>
      </c>
      <c r="E136" s="40" t="s">
        <v>1370</v>
      </c>
    </row>
    <row r="137" spans="1:5" ht="38.25">
      <c r="A137" t="s">
        <v>56</v>
      </c>
      <c r="E137" s="39" t="s">
        <v>1445</v>
      </c>
    </row>
    <row r="138" spans="1:16" ht="12.75">
      <c r="A138" t="s">
        <v>49</v>
      </c>
      <c s="34" t="s">
        <v>179</v>
      </c>
      <c s="34" t="s">
        <v>1342</v>
      </c>
      <c s="35" t="s">
        <v>5</v>
      </c>
      <c s="6" t="s">
        <v>1343</v>
      </c>
      <c s="36" t="s">
        <v>165</v>
      </c>
      <c s="37">
        <v>16</v>
      </c>
      <c s="36">
        <v>0</v>
      </c>
      <c s="36">
        <f>ROUND(G138*H138,6)</f>
      </c>
      <c r="L138" s="38">
        <v>0</v>
      </c>
      <c s="32">
        <f>ROUND(ROUND(L138,2)*ROUND(G138,3),2)</f>
      </c>
      <c s="36" t="s">
        <v>53</v>
      </c>
      <c>
        <f>(M138*21)/100</f>
      </c>
      <c t="s">
        <v>27</v>
      </c>
    </row>
    <row r="139" spans="1:5" ht="12.75">
      <c r="A139" s="35" t="s">
        <v>54</v>
      </c>
      <c r="E139" s="39" t="s">
        <v>5</v>
      </c>
    </row>
    <row r="140" spans="1:5" ht="12.75">
      <c r="A140" s="35" t="s">
        <v>55</v>
      </c>
      <c r="E140" s="40" t="s">
        <v>1370</v>
      </c>
    </row>
    <row r="141" spans="1:5" ht="38.25">
      <c r="A141" t="s">
        <v>56</v>
      </c>
      <c r="E141" s="39" t="s">
        <v>1446</v>
      </c>
    </row>
    <row r="142" spans="1:16" ht="12.75">
      <c r="A142" t="s">
        <v>49</v>
      </c>
      <c s="34" t="s">
        <v>183</v>
      </c>
      <c s="34" t="s">
        <v>1447</v>
      </c>
      <c s="35" t="s">
        <v>5</v>
      </c>
      <c s="6" t="s">
        <v>1448</v>
      </c>
      <c s="36" t="s">
        <v>165</v>
      </c>
      <c s="37">
        <v>4</v>
      </c>
      <c s="36">
        <v>0</v>
      </c>
      <c s="36">
        <f>ROUND(G142*H142,6)</f>
      </c>
      <c r="L142" s="38">
        <v>0</v>
      </c>
      <c s="32">
        <f>ROUND(ROUND(L142,2)*ROUND(G142,3),2)</f>
      </c>
      <c s="36" t="s">
        <v>53</v>
      </c>
      <c>
        <f>(M142*21)/100</f>
      </c>
      <c t="s">
        <v>27</v>
      </c>
    </row>
    <row r="143" spans="1:5" ht="12.75">
      <c r="A143" s="35" t="s">
        <v>54</v>
      </c>
      <c r="E143" s="39" t="s">
        <v>5</v>
      </c>
    </row>
    <row r="144" spans="1:5" ht="12.75">
      <c r="A144" s="35" t="s">
        <v>55</v>
      </c>
      <c r="E144" s="40" t="s">
        <v>1370</v>
      </c>
    </row>
    <row r="145" spans="1:5" ht="51">
      <c r="A145" t="s">
        <v>56</v>
      </c>
      <c r="E145" s="39" t="s">
        <v>1449</v>
      </c>
    </row>
    <row r="146" spans="1:16" ht="12.75">
      <c r="A146" t="s">
        <v>49</v>
      </c>
      <c s="34" t="s">
        <v>187</v>
      </c>
      <c s="34" t="s">
        <v>350</v>
      </c>
      <c s="35" t="s">
        <v>5</v>
      </c>
      <c s="6" t="s">
        <v>351</v>
      </c>
      <c s="36" t="s">
        <v>165</v>
      </c>
      <c s="37">
        <v>24</v>
      </c>
      <c s="36">
        <v>0</v>
      </c>
      <c s="36">
        <f>ROUND(G146*H146,6)</f>
      </c>
      <c r="L146" s="38">
        <v>0</v>
      </c>
      <c s="32">
        <f>ROUND(ROUND(L146,2)*ROUND(G146,3),2)</f>
      </c>
      <c s="36" t="s">
        <v>53</v>
      </c>
      <c>
        <f>(M146*21)/100</f>
      </c>
      <c t="s">
        <v>27</v>
      </c>
    </row>
    <row r="147" spans="1:5" ht="12.75">
      <c r="A147" s="35" t="s">
        <v>54</v>
      </c>
      <c r="E147" s="39" t="s">
        <v>5</v>
      </c>
    </row>
    <row r="148" spans="1:5" ht="12.75">
      <c r="A148" s="35" t="s">
        <v>55</v>
      </c>
      <c r="E148" s="40" t="s">
        <v>1370</v>
      </c>
    </row>
    <row r="149" spans="1:5" ht="38.25">
      <c r="A149" t="s">
        <v>56</v>
      </c>
      <c r="E149" s="39" t="s">
        <v>1450</v>
      </c>
    </row>
    <row r="150" spans="1:16" ht="12.75">
      <c r="A150" t="s">
        <v>49</v>
      </c>
      <c s="34" t="s">
        <v>193</v>
      </c>
      <c s="34" t="s">
        <v>1451</v>
      </c>
      <c s="35" t="s">
        <v>5</v>
      </c>
      <c s="6" t="s">
        <v>1452</v>
      </c>
      <c s="36" t="s">
        <v>165</v>
      </c>
      <c s="37">
        <v>4</v>
      </c>
      <c s="36">
        <v>0</v>
      </c>
      <c s="36">
        <f>ROUND(G150*H150,6)</f>
      </c>
      <c r="L150" s="38">
        <v>0</v>
      </c>
      <c s="32">
        <f>ROUND(ROUND(L150,2)*ROUND(G150,3),2)</f>
      </c>
      <c s="36" t="s">
        <v>53</v>
      </c>
      <c>
        <f>(M150*21)/100</f>
      </c>
      <c t="s">
        <v>27</v>
      </c>
    </row>
    <row r="151" spans="1:5" ht="12.75">
      <c r="A151" s="35" t="s">
        <v>54</v>
      </c>
      <c r="E151" s="39" t="s">
        <v>5</v>
      </c>
    </row>
    <row r="152" spans="1:5" ht="12.75">
      <c r="A152" s="35" t="s">
        <v>55</v>
      </c>
      <c r="E152" s="40" t="s">
        <v>1370</v>
      </c>
    </row>
    <row r="153" spans="1:5" ht="38.25">
      <c r="A153" t="s">
        <v>56</v>
      </c>
      <c r="E153" s="39" t="s">
        <v>1453</v>
      </c>
    </row>
    <row r="154" spans="1:16" ht="12.75">
      <c r="A154" t="s">
        <v>49</v>
      </c>
      <c s="34" t="s">
        <v>270</v>
      </c>
      <c s="34" t="s">
        <v>1454</v>
      </c>
      <c s="35" t="s">
        <v>5</v>
      </c>
      <c s="6" t="s">
        <v>1455</v>
      </c>
      <c s="36" t="s">
        <v>97</v>
      </c>
      <c s="37">
        <v>2</v>
      </c>
      <c s="36">
        <v>0</v>
      </c>
      <c s="36">
        <f>ROUND(G154*H154,6)</f>
      </c>
      <c r="L154" s="38">
        <v>0</v>
      </c>
      <c s="32">
        <f>ROUND(ROUND(L154,2)*ROUND(G154,3),2)</f>
      </c>
      <c s="36" t="s">
        <v>1400</v>
      </c>
      <c>
        <f>(M154*21)/100</f>
      </c>
      <c t="s">
        <v>27</v>
      </c>
    </row>
    <row r="155" spans="1:5" ht="12.75">
      <c r="A155" s="35" t="s">
        <v>54</v>
      </c>
      <c r="E155" s="39" t="s">
        <v>5</v>
      </c>
    </row>
    <row r="156" spans="1:5" ht="12.75">
      <c r="A156" s="35" t="s">
        <v>55</v>
      </c>
      <c r="E156" s="40" t="s">
        <v>1370</v>
      </c>
    </row>
    <row r="157" spans="1:5" ht="38.25">
      <c r="A157" t="s">
        <v>56</v>
      </c>
      <c r="E157" s="39" t="s">
        <v>1445</v>
      </c>
    </row>
    <row r="158" spans="1:13" ht="12.75">
      <c r="A158" t="s">
        <v>46</v>
      </c>
      <c r="C158" s="31" t="s">
        <v>1456</v>
      </c>
      <c r="E158" s="33" t="s">
        <v>1457</v>
      </c>
      <c r="J158" s="32">
        <f>0</f>
      </c>
      <c s="32">
        <f>0</f>
      </c>
      <c s="32">
        <f>0+L159</f>
      </c>
      <c s="32">
        <f>0+M159</f>
      </c>
    </row>
    <row r="159" spans="1:16" ht="12.75">
      <c r="A159" t="s">
        <v>49</v>
      </c>
      <c s="34" t="s">
        <v>271</v>
      </c>
      <c s="34" t="s">
        <v>1458</v>
      </c>
      <c s="35" t="s">
        <v>5</v>
      </c>
      <c s="6" t="s">
        <v>1459</v>
      </c>
      <c s="36" t="s">
        <v>97</v>
      </c>
      <c s="37">
        <v>2</v>
      </c>
      <c s="36">
        <v>0</v>
      </c>
      <c s="36">
        <f>ROUND(G159*H159,6)</f>
      </c>
      <c r="L159" s="38">
        <v>0</v>
      </c>
      <c s="32">
        <f>ROUND(ROUND(L159,2)*ROUND(G159,3),2)</f>
      </c>
      <c s="36" t="s">
        <v>53</v>
      </c>
      <c>
        <f>(M159*21)/100</f>
      </c>
      <c t="s">
        <v>27</v>
      </c>
    </row>
    <row r="160" spans="1:5" ht="12.75">
      <c r="A160" s="35" t="s">
        <v>54</v>
      </c>
      <c r="E160" s="39" t="s">
        <v>5</v>
      </c>
    </row>
    <row r="161" spans="1:5" ht="12.75">
      <c r="A161" s="35" t="s">
        <v>55</v>
      </c>
      <c r="E161" s="40" t="s">
        <v>1370</v>
      </c>
    </row>
    <row r="162" spans="1:5" ht="25.5">
      <c r="A162" t="s">
        <v>56</v>
      </c>
      <c r="E162" s="39" t="s">
        <v>1460</v>
      </c>
    </row>
    <row r="163" spans="1:13" ht="12.75">
      <c r="A163" t="s">
        <v>46</v>
      </c>
      <c r="C163" s="31" t="s">
        <v>1461</v>
      </c>
      <c r="E163" s="33" t="s">
        <v>1462</v>
      </c>
      <c r="J163" s="32">
        <f>0</f>
      </c>
      <c s="32">
        <f>0</f>
      </c>
      <c s="32">
        <f>0+L164</f>
      </c>
      <c s="32">
        <f>0+M164</f>
      </c>
    </row>
    <row r="164" spans="1:16" ht="25.5">
      <c r="A164" t="s">
        <v>49</v>
      </c>
      <c s="34" t="s">
        <v>272</v>
      </c>
      <c s="34" t="s">
        <v>1463</v>
      </c>
      <c s="35" t="s">
        <v>5</v>
      </c>
      <c s="6" t="s">
        <v>1464</v>
      </c>
      <c s="36" t="s">
        <v>97</v>
      </c>
      <c s="37">
        <v>2</v>
      </c>
      <c s="36">
        <v>0</v>
      </c>
      <c s="36">
        <f>ROUND(G164*H164,6)</f>
      </c>
      <c r="L164" s="38">
        <v>0</v>
      </c>
      <c s="32">
        <f>ROUND(ROUND(L164,2)*ROUND(G164,3),2)</f>
      </c>
      <c s="36" t="s">
        <v>53</v>
      </c>
      <c>
        <f>(M164*21)/100</f>
      </c>
      <c t="s">
        <v>27</v>
      </c>
    </row>
    <row r="165" spans="1:5" ht="12.75">
      <c r="A165" s="35" t="s">
        <v>54</v>
      </c>
      <c r="E165" s="39" t="s">
        <v>5</v>
      </c>
    </row>
    <row r="166" spans="1:5" ht="12.75">
      <c r="A166" s="35" t="s">
        <v>55</v>
      </c>
      <c r="E166" s="40" t="s">
        <v>1370</v>
      </c>
    </row>
    <row r="167" spans="1:5" ht="63.75">
      <c r="A167" t="s">
        <v>56</v>
      </c>
      <c r="E167" s="39" t="s">
        <v>1465</v>
      </c>
    </row>
    <row r="168" spans="1:13" ht="12.75">
      <c r="A168" t="s">
        <v>46</v>
      </c>
      <c r="C168" s="31" t="s">
        <v>1466</v>
      </c>
      <c r="E168" s="33" t="s">
        <v>1467</v>
      </c>
      <c r="J168" s="32">
        <f>0</f>
      </c>
      <c s="32">
        <f>0</f>
      </c>
      <c s="32">
        <f>0+L169+L173</f>
      </c>
      <c s="32">
        <f>0+M169+M173</f>
      </c>
    </row>
    <row r="169" spans="1:16" ht="12.75">
      <c r="A169" t="s">
        <v>49</v>
      </c>
      <c s="34" t="s">
        <v>273</v>
      </c>
      <c s="34" t="s">
        <v>1468</v>
      </c>
      <c s="35" t="s">
        <v>5</v>
      </c>
      <c s="6" t="s">
        <v>1469</v>
      </c>
      <c s="36" t="s">
        <v>97</v>
      </c>
      <c s="37">
        <v>3</v>
      </c>
      <c s="36">
        <v>0</v>
      </c>
      <c s="36">
        <f>ROUND(G169*H169,6)</f>
      </c>
      <c r="L169" s="38">
        <v>0</v>
      </c>
      <c s="32">
        <f>ROUND(ROUND(L169,2)*ROUND(G169,3),2)</f>
      </c>
      <c s="36" t="s">
        <v>53</v>
      </c>
      <c>
        <f>(M169*21)/100</f>
      </c>
      <c t="s">
        <v>27</v>
      </c>
    </row>
    <row r="170" spans="1:5" ht="12.75">
      <c r="A170" s="35" t="s">
        <v>54</v>
      </c>
      <c r="E170" s="39" t="s">
        <v>5</v>
      </c>
    </row>
    <row r="171" spans="1:5" ht="12.75">
      <c r="A171" s="35" t="s">
        <v>55</v>
      </c>
      <c r="E171" s="40" t="s">
        <v>1370</v>
      </c>
    </row>
    <row r="172" spans="1:5" ht="63.75">
      <c r="A172" t="s">
        <v>56</v>
      </c>
      <c r="E172" s="39" t="s">
        <v>1465</v>
      </c>
    </row>
    <row r="173" spans="1:16" ht="12.75">
      <c r="A173" t="s">
        <v>49</v>
      </c>
      <c s="34" t="s">
        <v>274</v>
      </c>
      <c s="34" t="s">
        <v>1470</v>
      </c>
      <c s="35" t="s">
        <v>5</v>
      </c>
      <c s="6" t="s">
        <v>1471</v>
      </c>
      <c s="36" t="s">
        <v>97</v>
      </c>
      <c s="37">
        <v>2</v>
      </c>
      <c s="36">
        <v>0</v>
      </c>
      <c s="36">
        <f>ROUND(G173*H173,6)</f>
      </c>
      <c r="L173" s="38">
        <v>0</v>
      </c>
      <c s="32">
        <f>ROUND(ROUND(L173,2)*ROUND(G173,3),2)</f>
      </c>
      <c s="36" t="s">
        <v>53</v>
      </c>
      <c>
        <f>(M173*21)/100</f>
      </c>
      <c t="s">
        <v>27</v>
      </c>
    </row>
    <row r="174" spans="1:5" ht="12.75">
      <c r="A174" s="35" t="s">
        <v>54</v>
      </c>
      <c r="E174" s="39" t="s">
        <v>5</v>
      </c>
    </row>
    <row r="175" spans="1:5" ht="12.75">
      <c r="A175" s="35" t="s">
        <v>55</v>
      </c>
      <c r="E175" s="40" t="s">
        <v>1370</v>
      </c>
    </row>
    <row r="176" spans="1:5" ht="63.75">
      <c r="A176" t="s">
        <v>56</v>
      </c>
      <c r="E176" s="39" t="s">
        <v>1465</v>
      </c>
    </row>
    <row r="177" spans="1:13" ht="12.75">
      <c r="A177" t="s">
        <v>46</v>
      </c>
      <c r="C177" s="31" t="s">
        <v>86</v>
      </c>
      <c r="E177" s="33" t="s">
        <v>1472</v>
      </c>
      <c r="J177" s="32">
        <f>0</f>
      </c>
      <c s="32">
        <f>0</f>
      </c>
      <c s="32">
        <f>0+L178+L182</f>
      </c>
      <c s="32">
        <f>0+M178+M182</f>
      </c>
    </row>
    <row r="178" spans="1:16" ht="12.75">
      <c r="A178" t="s">
        <v>49</v>
      </c>
      <c s="34" t="s">
        <v>278</v>
      </c>
      <c s="34" t="s">
        <v>1473</v>
      </c>
      <c s="35" t="s">
        <v>5</v>
      </c>
      <c s="6" t="s">
        <v>1474</v>
      </c>
      <c s="36" t="s">
        <v>52</v>
      </c>
      <c s="37">
        <v>0.1</v>
      </c>
      <c s="36">
        <v>0</v>
      </c>
      <c s="36">
        <f>ROUND(G178*H178,6)</f>
      </c>
      <c r="L178" s="38">
        <v>0</v>
      </c>
      <c s="32">
        <f>ROUND(ROUND(L178,2)*ROUND(G178,3),2)</f>
      </c>
      <c s="36" t="s">
        <v>53</v>
      </c>
      <c>
        <f>(M178*21)/100</f>
      </c>
      <c t="s">
        <v>27</v>
      </c>
    </row>
    <row r="179" spans="1:5" ht="12.75">
      <c r="A179" s="35" t="s">
        <v>54</v>
      </c>
      <c r="E179" s="39" t="s">
        <v>5</v>
      </c>
    </row>
    <row r="180" spans="1:5" ht="12.75">
      <c r="A180" s="35" t="s">
        <v>55</v>
      </c>
      <c r="E180" s="40" t="s">
        <v>1370</v>
      </c>
    </row>
    <row r="181" spans="1:5" ht="89.25">
      <c r="A181" t="s">
        <v>56</v>
      </c>
      <c r="E181" s="39" t="s">
        <v>1475</v>
      </c>
    </row>
    <row r="182" spans="1:16" ht="12.75">
      <c r="A182" t="s">
        <v>49</v>
      </c>
      <c s="34" t="s">
        <v>279</v>
      </c>
      <c s="34" t="s">
        <v>1476</v>
      </c>
      <c s="35" t="s">
        <v>5</v>
      </c>
      <c s="6" t="s">
        <v>1477</v>
      </c>
      <c s="36" t="s">
        <v>63</v>
      </c>
      <c s="37">
        <v>1</v>
      </c>
      <c s="36">
        <v>0</v>
      </c>
      <c s="36">
        <f>ROUND(G182*H182,6)</f>
      </c>
      <c r="L182" s="38">
        <v>0</v>
      </c>
      <c s="32">
        <f>ROUND(ROUND(L182,2)*ROUND(G182,3),2)</f>
      </c>
      <c s="36" t="s">
        <v>1400</v>
      </c>
      <c>
        <f>(M182*21)/100</f>
      </c>
      <c t="s">
        <v>27</v>
      </c>
    </row>
    <row r="183" spans="1:5" ht="12.75">
      <c r="A183" s="35" t="s">
        <v>54</v>
      </c>
      <c r="E183" s="39" t="s">
        <v>5</v>
      </c>
    </row>
    <row r="184" spans="1:5" ht="12.75">
      <c r="A184" s="35" t="s">
        <v>55</v>
      </c>
      <c r="E184" s="40" t="s">
        <v>1370</v>
      </c>
    </row>
    <row r="185" spans="1:5" ht="255">
      <c r="A185" t="s">
        <v>56</v>
      </c>
      <c r="E185" s="39" t="s">
        <v>1478</v>
      </c>
    </row>
    <row r="186" spans="1:13" ht="12.75">
      <c r="A186" t="s">
        <v>46</v>
      </c>
      <c r="C186" s="31" t="s">
        <v>288</v>
      </c>
      <c r="E186" s="33" t="s">
        <v>289</v>
      </c>
      <c r="J186" s="32">
        <f>0</f>
      </c>
      <c s="32">
        <f>0</f>
      </c>
      <c s="32">
        <f>0+L187+L191+L195+L199</f>
      </c>
      <c s="32">
        <f>0+M187+M191+M195+M199</f>
      </c>
    </row>
    <row r="187" spans="1:16" ht="38.25">
      <c r="A187" t="s">
        <v>49</v>
      </c>
      <c s="34" t="s">
        <v>280</v>
      </c>
      <c s="34" t="s">
        <v>1479</v>
      </c>
      <c s="35" t="s">
        <v>292</v>
      </c>
      <c s="6" t="s">
        <v>1480</v>
      </c>
      <c s="36" t="s">
        <v>294</v>
      </c>
      <c s="37">
        <v>0.3</v>
      </c>
      <c s="36">
        <v>0</v>
      </c>
      <c s="36">
        <f>ROUND(G187*H187,6)</f>
      </c>
      <c r="L187" s="38">
        <v>0</v>
      </c>
      <c s="32">
        <f>ROUND(ROUND(L187,2)*ROUND(G187,3),2)</f>
      </c>
      <c s="36" t="s">
        <v>1400</v>
      </c>
      <c>
        <f>(M187*21)/100</f>
      </c>
      <c t="s">
        <v>27</v>
      </c>
    </row>
    <row r="188" spans="1:5" ht="12.75">
      <c r="A188" s="35" t="s">
        <v>54</v>
      </c>
      <c r="E188" s="39" t="s">
        <v>295</v>
      </c>
    </row>
    <row r="189" spans="1:5" ht="12.75">
      <c r="A189" s="35" t="s">
        <v>55</v>
      </c>
      <c r="E189" s="40" t="s">
        <v>1370</v>
      </c>
    </row>
    <row r="190" spans="1:5" ht="165.75">
      <c r="A190" t="s">
        <v>56</v>
      </c>
      <c r="E190" s="39" t="s">
        <v>1481</v>
      </c>
    </row>
    <row r="191" spans="1:16" ht="25.5">
      <c r="A191" t="s">
        <v>49</v>
      </c>
      <c s="34" t="s">
        <v>284</v>
      </c>
      <c s="34" t="s">
        <v>1156</v>
      </c>
      <c s="35" t="s">
        <v>292</v>
      </c>
      <c s="6" t="s">
        <v>1157</v>
      </c>
      <c s="36" t="s">
        <v>294</v>
      </c>
      <c s="37">
        <v>0.05</v>
      </c>
      <c s="36">
        <v>0</v>
      </c>
      <c s="36">
        <f>ROUND(G191*H191,6)</f>
      </c>
      <c r="L191" s="38">
        <v>0</v>
      </c>
      <c s="32">
        <f>ROUND(ROUND(L191,2)*ROUND(G191,3),2)</f>
      </c>
      <c s="36" t="s">
        <v>1400</v>
      </c>
      <c>
        <f>(M191*21)/100</f>
      </c>
      <c t="s">
        <v>27</v>
      </c>
    </row>
    <row r="192" spans="1:5" ht="12.75">
      <c r="A192" s="35" t="s">
        <v>54</v>
      </c>
      <c r="E192" s="39" t="s">
        <v>295</v>
      </c>
    </row>
    <row r="193" spans="1:5" ht="12.75">
      <c r="A193" s="35" t="s">
        <v>55</v>
      </c>
      <c r="E193" s="40" t="s">
        <v>1370</v>
      </c>
    </row>
    <row r="194" spans="1:5" ht="165.75">
      <c r="A194" t="s">
        <v>56</v>
      </c>
      <c r="E194" s="39" t="s">
        <v>1481</v>
      </c>
    </row>
    <row r="195" spans="1:16" ht="38.25">
      <c r="A195" t="s">
        <v>49</v>
      </c>
      <c s="34" t="s">
        <v>290</v>
      </c>
      <c s="34" t="s">
        <v>1482</v>
      </c>
      <c s="35" t="s">
        <v>292</v>
      </c>
      <c s="6" t="s">
        <v>1483</v>
      </c>
      <c s="36" t="s">
        <v>294</v>
      </c>
      <c s="37">
        <v>0.03</v>
      </c>
      <c s="36">
        <v>0</v>
      </c>
      <c s="36">
        <f>ROUND(G195*H195,6)</f>
      </c>
      <c r="L195" s="38">
        <v>0</v>
      </c>
      <c s="32">
        <f>ROUND(ROUND(L195,2)*ROUND(G195,3),2)</f>
      </c>
      <c s="36" t="s">
        <v>1400</v>
      </c>
      <c>
        <f>(M195*21)/100</f>
      </c>
      <c t="s">
        <v>27</v>
      </c>
    </row>
    <row r="196" spans="1:5" ht="12.75">
      <c r="A196" s="35" t="s">
        <v>54</v>
      </c>
      <c r="E196" s="39" t="s">
        <v>295</v>
      </c>
    </row>
    <row r="197" spans="1:5" ht="12.75">
      <c r="A197" s="35" t="s">
        <v>55</v>
      </c>
      <c r="E197" s="40" t="s">
        <v>1370</v>
      </c>
    </row>
    <row r="198" spans="1:5" ht="165.75">
      <c r="A198" t="s">
        <v>56</v>
      </c>
      <c r="E198" s="39" t="s">
        <v>1481</v>
      </c>
    </row>
    <row r="199" spans="1:16" ht="38.25">
      <c r="A199" t="s">
        <v>49</v>
      </c>
      <c s="34" t="s">
        <v>297</v>
      </c>
      <c s="34" t="s">
        <v>517</v>
      </c>
      <c s="35" t="s">
        <v>292</v>
      </c>
      <c s="6" t="s">
        <v>518</v>
      </c>
      <c s="36" t="s">
        <v>294</v>
      </c>
      <c s="37">
        <v>0.04</v>
      </c>
      <c s="36">
        <v>0</v>
      </c>
      <c s="36">
        <f>ROUND(G199*H199,6)</f>
      </c>
      <c r="L199" s="38">
        <v>0</v>
      </c>
      <c s="32">
        <f>ROUND(ROUND(L199,2)*ROUND(G199,3),2)</f>
      </c>
      <c s="36" t="s">
        <v>1400</v>
      </c>
      <c>
        <f>(M199*21)/100</f>
      </c>
      <c t="s">
        <v>27</v>
      </c>
    </row>
    <row r="200" spans="1:5" ht="25.5">
      <c r="A200" s="35" t="s">
        <v>54</v>
      </c>
      <c r="E200" s="39" t="s">
        <v>1484</v>
      </c>
    </row>
    <row r="201" spans="1:5" ht="12.75">
      <c r="A201" s="35" t="s">
        <v>55</v>
      </c>
      <c r="E201" s="40" t="s">
        <v>1370</v>
      </c>
    </row>
    <row r="202" spans="1:5" ht="165.75">
      <c r="A202" t="s">
        <v>56</v>
      </c>
      <c r="E20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1485</v>
      </c>
      <c s="41">
        <f>Rekapitulace!C38</f>
      </c>
      <c s="20" t="s">
        <v>0</v>
      </c>
      <c t="s">
        <v>23</v>
      </c>
      <c t="s">
        <v>27</v>
      </c>
    </row>
    <row r="4" spans="1:16" ht="32" customHeight="1">
      <c r="A4" s="24" t="s">
        <v>20</v>
      </c>
      <c s="25" t="s">
        <v>28</v>
      </c>
      <c s="27" t="s">
        <v>1485</v>
      </c>
      <c r="E4" s="26" t="s">
        <v>1486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1489</v>
      </c>
      <c r="E8" s="30" t="s">
        <v>1488</v>
      </c>
      <c r="J8" s="29">
        <f>0+J9+J34+J39+J56+J85+J98+J135+J140+J145</f>
      </c>
      <c s="29">
        <f>0+K9+K34+K39+K56+K85+K98+K135+K140+K145</f>
      </c>
      <c s="29">
        <f>0+L9+L34+L39+L56+L85+L98+L135+L140+L145</f>
      </c>
      <c s="29">
        <f>0+M9+M34+M39+M56+M85+M98+M135+M140+M145</f>
      </c>
    </row>
    <row r="9" spans="1:13" ht="12.75">
      <c r="A9" t="s">
        <v>46</v>
      </c>
      <c r="C9" s="31" t="s">
        <v>47</v>
      </c>
      <c r="E9" s="33" t="s">
        <v>48</v>
      </c>
      <c r="J9" s="32">
        <f>0</f>
      </c>
      <c s="32">
        <f>0</f>
      </c>
      <c s="32">
        <f>0+L10+L14+L18+L22+L26+L30</f>
      </c>
      <c s="32">
        <f>0+M10+M14+M18+M22+M26+M30</f>
      </c>
    </row>
    <row r="10" spans="1:16" ht="12.75">
      <c r="A10" t="s">
        <v>49</v>
      </c>
      <c s="34" t="s">
        <v>47</v>
      </c>
      <c s="34" t="s">
        <v>1368</v>
      </c>
      <c s="35" t="s">
        <v>5</v>
      </c>
      <c s="6" t="s">
        <v>1369</v>
      </c>
      <c s="36" t="s">
        <v>63</v>
      </c>
      <c s="37">
        <v>200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1490</v>
      </c>
      <c s="35" t="s">
        <v>5</v>
      </c>
      <c s="6" t="s">
        <v>1491</v>
      </c>
      <c s="36" t="s">
        <v>63</v>
      </c>
      <c s="37">
        <v>30</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25.5">
      <c r="A17" t="s">
        <v>56</v>
      </c>
      <c r="E17" s="39" t="s">
        <v>1492</v>
      </c>
    </row>
    <row r="18" spans="1:16" ht="12.75">
      <c r="A18" t="s">
        <v>49</v>
      </c>
      <c s="34" t="s">
        <v>26</v>
      </c>
      <c s="34" t="s">
        <v>1493</v>
      </c>
      <c s="35" t="s">
        <v>5</v>
      </c>
      <c s="6" t="s">
        <v>1494</v>
      </c>
      <c s="36" t="s">
        <v>97</v>
      </c>
      <c s="37">
        <v>2</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102">
      <c r="A21" t="s">
        <v>56</v>
      </c>
      <c r="E21" s="39" t="s">
        <v>1495</v>
      </c>
    </row>
    <row r="22" spans="1:16" ht="12.75">
      <c r="A22" t="s">
        <v>49</v>
      </c>
      <c s="34" t="s">
        <v>67</v>
      </c>
      <c s="34" t="s">
        <v>740</v>
      </c>
      <c s="35" t="s">
        <v>5</v>
      </c>
      <c s="6" t="s">
        <v>741</v>
      </c>
      <c s="36" t="s">
        <v>52</v>
      </c>
      <c s="37">
        <v>6</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229.5">
      <c r="A25" t="s">
        <v>56</v>
      </c>
      <c r="E25" s="39" t="s">
        <v>1496</v>
      </c>
    </row>
    <row r="26" spans="1:16" ht="12.75">
      <c r="A26" t="s">
        <v>49</v>
      </c>
      <c s="34" t="s">
        <v>72</v>
      </c>
      <c s="34" t="s">
        <v>58</v>
      </c>
      <c s="35" t="s">
        <v>5</v>
      </c>
      <c s="6" t="s">
        <v>59</v>
      </c>
      <c s="36" t="s">
        <v>52</v>
      </c>
      <c s="37">
        <v>6</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153">
      <c r="A29" t="s">
        <v>56</v>
      </c>
      <c r="E29" s="39" t="s">
        <v>1375</v>
      </c>
    </row>
    <row r="30" spans="1:16" ht="12.75">
      <c r="A30" t="s">
        <v>49</v>
      </c>
      <c s="34" t="s">
        <v>77</v>
      </c>
      <c s="34" t="s">
        <v>1376</v>
      </c>
      <c s="35" t="s">
        <v>5</v>
      </c>
      <c s="6" t="s">
        <v>1377</v>
      </c>
      <c s="36" t="s">
        <v>63</v>
      </c>
      <c s="37">
        <v>200</v>
      </c>
      <c s="36">
        <v>0</v>
      </c>
      <c s="36">
        <f>ROUND(G30*H30,6)</f>
      </c>
      <c r="L30" s="38">
        <v>0</v>
      </c>
      <c s="32">
        <f>ROUND(ROUND(L30,2)*ROUND(G30,3),2)</f>
      </c>
      <c s="36" t="s">
        <v>53</v>
      </c>
      <c>
        <f>(M30*21)/100</f>
      </c>
      <c t="s">
        <v>27</v>
      </c>
    </row>
    <row r="31" spans="1:5" ht="12.75">
      <c r="A31" s="35" t="s">
        <v>54</v>
      </c>
      <c r="E31" s="39" t="s">
        <v>5</v>
      </c>
    </row>
    <row r="32" spans="1:5" ht="12.75">
      <c r="A32" s="35" t="s">
        <v>55</v>
      </c>
      <c r="E32" s="40" t="s">
        <v>1370</v>
      </c>
    </row>
    <row r="33" spans="1:5" ht="38.25">
      <c r="A33" t="s">
        <v>56</v>
      </c>
      <c r="E33" s="39" t="s">
        <v>1378</v>
      </c>
    </row>
    <row r="34" spans="1:13" ht="12.75">
      <c r="A34" t="s">
        <v>46</v>
      </c>
      <c r="C34" s="31" t="s">
        <v>72</v>
      </c>
      <c r="E34" s="33" t="s">
        <v>1497</v>
      </c>
      <c r="J34" s="32">
        <f>0</f>
      </c>
      <c s="32">
        <f>0</f>
      </c>
      <c s="32">
        <f>0+L35</f>
      </c>
      <c s="32">
        <f>0+M35</f>
      </c>
    </row>
    <row r="35" spans="1:16" ht="12.75">
      <c r="A35" t="s">
        <v>49</v>
      </c>
      <c s="34" t="s">
        <v>65</v>
      </c>
      <c s="34" t="s">
        <v>1498</v>
      </c>
      <c s="35" t="s">
        <v>5</v>
      </c>
      <c s="6" t="s">
        <v>1499</v>
      </c>
      <c s="36" t="s">
        <v>52</v>
      </c>
      <c s="37">
        <v>3</v>
      </c>
      <c s="36">
        <v>0</v>
      </c>
      <c s="36">
        <f>ROUND(G35*H35,6)</f>
      </c>
      <c r="L35" s="38">
        <v>0</v>
      </c>
      <c s="32">
        <f>ROUND(ROUND(L35,2)*ROUND(G35,3),2)</f>
      </c>
      <c s="36" t="s">
        <v>53</v>
      </c>
      <c>
        <f>(M35*21)/100</f>
      </c>
      <c t="s">
        <v>27</v>
      </c>
    </row>
    <row r="36" spans="1:5" ht="12.75">
      <c r="A36" s="35" t="s">
        <v>54</v>
      </c>
      <c r="E36" s="39" t="s">
        <v>5</v>
      </c>
    </row>
    <row r="37" spans="1:5" ht="12.75">
      <c r="A37" s="35" t="s">
        <v>55</v>
      </c>
      <c r="E37" s="40" t="s">
        <v>1370</v>
      </c>
    </row>
    <row r="38" spans="1:5" ht="38.25">
      <c r="A38" t="s">
        <v>56</v>
      </c>
      <c r="E38" s="39" t="s">
        <v>1500</v>
      </c>
    </row>
    <row r="39" spans="1:13" ht="12.75">
      <c r="A39" t="s">
        <v>46</v>
      </c>
      <c r="C39" s="31" t="s">
        <v>913</v>
      </c>
      <c r="E39" s="33" t="s">
        <v>1164</v>
      </c>
      <c r="J39" s="32">
        <f>0</f>
      </c>
      <c s="32">
        <f>0</f>
      </c>
      <c s="32">
        <f>0+L40+L44+L48+L52</f>
      </c>
      <c s="32">
        <f>0+M40+M44+M48+M52</f>
      </c>
    </row>
    <row r="40" spans="1:16" ht="38.25">
      <c r="A40" t="s">
        <v>49</v>
      </c>
      <c s="34" t="s">
        <v>82</v>
      </c>
      <c s="34" t="s">
        <v>1501</v>
      </c>
      <c s="35" t="s">
        <v>5</v>
      </c>
      <c s="6" t="s">
        <v>1502</v>
      </c>
      <c s="36" t="s">
        <v>1503</v>
      </c>
      <c s="37">
        <v>1000</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51">
      <c r="A43" t="s">
        <v>56</v>
      </c>
      <c r="E43" s="39" t="s">
        <v>1392</v>
      </c>
    </row>
    <row r="44" spans="1:16" ht="12.75">
      <c r="A44" t="s">
        <v>49</v>
      </c>
      <c s="34" t="s">
        <v>86</v>
      </c>
      <c s="34" t="s">
        <v>1393</v>
      </c>
      <c s="35" t="s">
        <v>5</v>
      </c>
      <c s="6" t="s">
        <v>1394</v>
      </c>
      <c s="36" t="s">
        <v>70</v>
      </c>
      <c s="37">
        <v>100</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25.5">
      <c r="A47" t="s">
        <v>56</v>
      </c>
      <c r="E47" s="39" t="s">
        <v>1389</v>
      </c>
    </row>
    <row r="48" spans="1:16" ht="12.75">
      <c r="A48" t="s">
        <v>49</v>
      </c>
      <c s="34" t="s">
        <v>90</v>
      </c>
      <c s="34" t="s">
        <v>1395</v>
      </c>
      <c s="35" t="s">
        <v>5</v>
      </c>
      <c s="6" t="s">
        <v>1396</v>
      </c>
      <c s="36" t="s">
        <v>70</v>
      </c>
      <c s="37">
        <v>100</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38.25">
      <c r="A51" t="s">
        <v>56</v>
      </c>
      <c r="E51" s="39" t="s">
        <v>1397</v>
      </c>
    </row>
    <row r="52" spans="1:16" ht="12.75">
      <c r="A52" t="s">
        <v>49</v>
      </c>
      <c s="34" t="s">
        <v>94</v>
      </c>
      <c s="34" t="s">
        <v>1398</v>
      </c>
      <c s="35" t="s">
        <v>5</v>
      </c>
      <c s="6" t="s">
        <v>1399</v>
      </c>
      <c s="36" t="s">
        <v>63</v>
      </c>
      <c s="37">
        <v>200</v>
      </c>
      <c s="36">
        <v>0</v>
      </c>
      <c s="36">
        <f>ROUND(G52*H52,6)</f>
      </c>
      <c r="L52" s="38">
        <v>0</v>
      </c>
      <c s="32">
        <f>ROUND(ROUND(L52,2)*ROUND(G52,3),2)</f>
      </c>
      <c s="36" t="s">
        <v>1400</v>
      </c>
      <c>
        <f>(M52*21)/100</f>
      </c>
      <c t="s">
        <v>27</v>
      </c>
    </row>
    <row r="53" spans="1:5" ht="12.75">
      <c r="A53" s="35" t="s">
        <v>54</v>
      </c>
      <c r="E53" s="39" t="s">
        <v>5</v>
      </c>
    </row>
    <row r="54" spans="1:5" ht="12.75">
      <c r="A54" s="35" t="s">
        <v>55</v>
      </c>
      <c r="E54" s="40" t="s">
        <v>1370</v>
      </c>
    </row>
    <row r="55" spans="1:5" ht="102">
      <c r="A55" t="s">
        <v>56</v>
      </c>
      <c r="E55" s="39" t="s">
        <v>1401</v>
      </c>
    </row>
    <row r="56" spans="1:13" ht="12.75">
      <c r="A56" t="s">
        <v>46</v>
      </c>
      <c r="C56" s="31" t="s">
        <v>1177</v>
      </c>
      <c r="E56" s="33" t="s">
        <v>1178</v>
      </c>
      <c r="J56" s="32">
        <f>0</f>
      </c>
      <c s="32">
        <f>0</f>
      </c>
      <c s="32">
        <f>0+L57+L61+L65+L69+L73+L77+L81</f>
      </c>
      <c s="32">
        <f>0+M57+M61+M65+M69+M73+M77+M81</f>
      </c>
    </row>
    <row r="57" spans="1:16" ht="12.75">
      <c r="A57" t="s">
        <v>49</v>
      </c>
      <c s="34" t="s">
        <v>99</v>
      </c>
      <c s="34" t="s">
        <v>1504</v>
      </c>
      <c s="35" t="s">
        <v>5</v>
      </c>
      <c s="6" t="s">
        <v>1505</v>
      </c>
      <c s="36" t="s">
        <v>70</v>
      </c>
      <c s="37">
        <v>100</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51">
      <c r="A60" t="s">
        <v>56</v>
      </c>
      <c r="E60" s="39" t="s">
        <v>1506</v>
      </c>
    </row>
    <row r="61" spans="1:16" ht="12.75">
      <c r="A61" t="s">
        <v>49</v>
      </c>
      <c s="34" t="s">
        <v>102</v>
      </c>
      <c s="34" t="s">
        <v>790</v>
      </c>
      <c s="35" t="s">
        <v>5</v>
      </c>
      <c s="6" t="s">
        <v>791</v>
      </c>
      <c s="36" t="s">
        <v>97</v>
      </c>
      <c s="37">
        <v>6</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38.25">
      <c r="A64" t="s">
        <v>56</v>
      </c>
      <c r="E64" s="39" t="s">
        <v>1397</v>
      </c>
    </row>
    <row r="65" spans="1:16" ht="12.75">
      <c r="A65" t="s">
        <v>49</v>
      </c>
      <c s="34" t="s">
        <v>106</v>
      </c>
      <c s="34" t="s">
        <v>221</v>
      </c>
      <c s="35" t="s">
        <v>5</v>
      </c>
      <c s="6" t="s">
        <v>222</v>
      </c>
      <c s="36" t="s">
        <v>97</v>
      </c>
      <c s="37">
        <v>30</v>
      </c>
      <c s="36">
        <v>0</v>
      </c>
      <c s="36">
        <f>ROUND(G65*H65,6)</f>
      </c>
      <c r="L65" s="38">
        <v>0</v>
      </c>
      <c s="32">
        <f>ROUND(ROUND(L65,2)*ROUND(G65,3),2)</f>
      </c>
      <c s="36" t="s">
        <v>53</v>
      </c>
      <c>
        <f>(M65*21)/100</f>
      </c>
      <c t="s">
        <v>27</v>
      </c>
    </row>
    <row r="66" spans="1:5" ht="12.75">
      <c r="A66" s="35" t="s">
        <v>54</v>
      </c>
      <c r="E66" s="39" t="s">
        <v>5</v>
      </c>
    </row>
    <row r="67" spans="1:5" ht="12.75">
      <c r="A67" s="35" t="s">
        <v>55</v>
      </c>
      <c r="E67" s="40" t="s">
        <v>1370</v>
      </c>
    </row>
    <row r="68" spans="1:5" ht="25.5">
      <c r="A68" t="s">
        <v>56</v>
      </c>
      <c r="E68" s="39" t="s">
        <v>1507</v>
      </c>
    </row>
    <row r="69" spans="1:16" ht="12.75">
      <c r="A69" t="s">
        <v>49</v>
      </c>
      <c s="34" t="s">
        <v>110</v>
      </c>
      <c s="34" t="s">
        <v>1183</v>
      </c>
      <c s="35" t="s">
        <v>5</v>
      </c>
      <c s="6" t="s">
        <v>1184</v>
      </c>
      <c s="36" t="s">
        <v>97</v>
      </c>
      <c s="37">
        <v>12</v>
      </c>
      <c s="36">
        <v>0</v>
      </c>
      <c s="36">
        <f>ROUND(G69*H69,6)</f>
      </c>
      <c r="L69" s="38">
        <v>0</v>
      </c>
      <c s="32">
        <f>ROUND(ROUND(L69,2)*ROUND(G69,3),2)</f>
      </c>
      <c s="36" t="s">
        <v>53</v>
      </c>
      <c>
        <f>(M69*21)/100</f>
      </c>
      <c t="s">
        <v>27</v>
      </c>
    </row>
    <row r="70" spans="1:5" ht="12.75">
      <c r="A70" s="35" t="s">
        <v>54</v>
      </c>
      <c r="E70" s="39" t="s">
        <v>5</v>
      </c>
    </row>
    <row r="71" spans="1:5" ht="12.75">
      <c r="A71" s="35" t="s">
        <v>55</v>
      </c>
      <c r="E71" s="40" t="s">
        <v>1370</v>
      </c>
    </row>
    <row r="72" spans="1:5" ht="38.25">
      <c r="A72" t="s">
        <v>56</v>
      </c>
      <c r="E72" s="39" t="s">
        <v>1508</v>
      </c>
    </row>
    <row r="73" spans="1:16" ht="12.75">
      <c r="A73" t="s">
        <v>49</v>
      </c>
      <c s="34" t="s">
        <v>114</v>
      </c>
      <c s="34" t="s">
        <v>1509</v>
      </c>
      <c s="35" t="s">
        <v>5</v>
      </c>
      <c s="6" t="s">
        <v>1510</v>
      </c>
      <c s="36" t="s">
        <v>97</v>
      </c>
      <c s="37">
        <v>30</v>
      </c>
      <c s="36">
        <v>0</v>
      </c>
      <c s="36">
        <f>ROUND(G73*H73,6)</f>
      </c>
      <c r="L73" s="38">
        <v>0</v>
      </c>
      <c s="32">
        <f>ROUND(ROUND(L73,2)*ROUND(G73,3),2)</f>
      </c>
      <c s="36" t="s">
        <v>53</v>
      </c>
      <c>
        <f>(M73*21)/100</f>
      </c>
      <c t="s">
        <v>27</v>
      </c>
    </row>
    <row r="74" spans="1:5" ht="12.75">
      <c r="A74" s="35" t="s">
        <v>54</v>
      </c>
      <c r="E74" s="39" t="s">
        <v>5</v>
      </c>
    </row>
    <row r="75" spans="1:5" ht="12.75">
      <c r="A75" s="35" t="s">
        <v>55</v>
      </c>
      <c r="E75" s="40" t="s">
        <v>1370</v>
      </c>
    </row>
    <row r="76" spans="1:5" ht="38.25">
      <c r="A76" t="s">
        <v>56</v>
      </c>
      <c r="E76" s="39" t="s">
        <v>1511</v>
      </c>
    </row>
    <row r="77" spans="1:16" ht="12.75">
      <c r="A77" t="s">
        <v>49</v>
      </c>
      <c s="34" t="s">
        <v>118</v>
      </c>
      <c s="34" t="s">
        <v>1512</v>
      </c>
      <c s="35" t="s">
        <v>5</v>
      </c>
      <c s="6" t="s">
        <v>794</v>
      </c>
      <c s="36" t="s">
        <v>97</v>
      </c>
      <c s="37">
        <v>12</v>
      </c>
      <c s="36">
        <v>0</v>
      </c>
      <c s="36">
        <f>ROUND(G77*H77,6)</f>
      </c>
      <c r="L77" s="38">
        <v>0</v>
      </c>
      <c s="32">
        <f>ROUND(ROUND(L77,2)*ROUND(G77,3),2)</f>
      </c>
      <c s="36" t="s">
        <v>53</v>
      </c>
      <c>
        <f>(M77*21)/100</f>
      </c>
      <c t="s">
        <v>27</v>
      </c>
    </row>
    <row r="78" spans="1:5" ht="12.75">
      <c r="A78" s="35" t="s">
        <v>54</v>
      </c>
      <c r="E78" s="39" t="s">
        <v>5</v>
      </c>
    </row>
    <row r="79" spans="1:5" ht="12.75">
      <c r="A79" s="35" t="s">
        <v>55</v>
      </c>
      <c r="E79" s="40" t="s">
        <v>1370</v>
      </c>
    </row>
    <row r="80" spans="1:5" ht="51">
      <c r="A80" t="s">
        <v>56</v>
      </c>
      <c r="E80" s="39" t="s">
        <v>1513</v>
      </c>
    </row>
    <row r="81" spans="1:16" ht="12.75">
      <c r="A81" t="s">
        <v>49</v>
      </c>
      <c s="34" t="s">
        <v>122</v>
      </c>
      <c s="34" t="s">
        <v>1514</v>
      </c>
      <c s="35" t="s">
        <v>5</v>
      </c>
      <c s="6" t="s">
        <v>1515</v>
      </c>
      <c s="36" t="s">
        <v>70</v>
      </c>
      <c s="37">
        <v>100</v>
      </c>
      <c s="36">
        <v>0</v>
      </c>
      <c s="36">
        <f>ROUND(G81*H81,6)</f>
      </c>
      <c r="L81" s="38">
        <v>0</v>
      </c>
      <c s="32">
        <f>ROUND(ROUND(L81,2)*ROUND(G81,3),2)</f>
      </c>
      <c s="36" t="s">
        <v>53</v>
      </c>
      <c>
        <f>(M81*21)/100</f>
      </c>
      <c t="s">
        <v>27</v>
      </c>
    </row>
    <row r="82" spans="1:5" ht="12.75">
      <c r="A82" s="35" t="s">
        <v>54</v>
      </c>
      <c r="E82" s="39" t="s">
        <v>5</v>
      </c>
    </row>
    <row r="83" spans="1:5" ht="12.75">
      <c r="A83" s="35" t="s">
        <v>55</v>
      </c>
      <c r="E83" s="40" t="s">
        <v>1370</v>
      </c>
    </row>
    <row r="84" spans="1:5" ht="63.75">
      <c r="A84" t="s">
        <v>56</v>
      </c>
      <c r="E84" s="39" t="s">
        <v>1421</v>
      </c>
    </row>
    <row r="85" spans="1:13" ht="12.75">
      <c r="A85" t="s">
        <v>46</v>
      </c>
      <c r="C85" s="31" t="s">
        <v>1424</v>
      </c>
      <c r="E85" s="33" t="s">
        <v>1425</v>
      </c>
      <c r="J85" s="32">
        <f>0</f>
      </c>
      <c s="32">
        <f>0</f>
      </c>
      <c s="32">
        <f>0+L86+L90+L94</f>
      </c>
      <c s="32">
        <f>0+M86+M90+M94</f>
      </c>
    </row>
    <row r="86" spans="1:16" ht="12.75">
      <c r="A86" t="s">
        <v>49</v>
      </c>
      <c s="34" t="s">
        <v>126</v>
      </c>
      <c s="34" t="s">
        <v>1516</v>
      </c>
      <c s="35" t="s">
        <v>5</v>
      </c>
      <c s="6" t="s">
        <v>1517</v>
      </c>
      <c s="36" t="s">
        <v>97</v>
      </c>
      <c s="37">
        <v>17</v>
      </c>
      <c s="36">
        <v>0</v>
      </c>
      <c s="36">
        <f>ROUND(G86*H86,6)</f>
      </c>
      <c r="L86" s="38">
        <v>0</v>
      </c>
      <c s="32">
        <f>ROUND(ROUND(L86,2)*ROUND(G86,3),2)</f>
      </c>
      <c s="36" t="s">
        <v>53</v>
      </c>
      <c>
        <f>(M86*21)/100</f>
      </c>
      <c t="s">
        <v>27</v>
      </c>
    </row>
    <row r="87" spans="1:5" ht="12.75">
      <c r="A87" s="35" t="s">
        <v>54</v>
      </c>
      <c r="E87" s="39" t="s">
        <v>5</v>
      </c>
    </row>
    <row r="88" spans="1:5" ht="12.75">
      <c r="A88" s="35" t="s">
        <v>55</v>
      </c>
      <c r="E88" s="40" t="s">
        <v>1370</v>
      </c>
    </row>
    <row r="89" spans="1:5" ht="63.75">
      <c r="A89" t="s">
        <v>56</v>
      </c>
      <c r="E89" s="39" t="s">
        <v>1518</v>
      </c>
    </row>
    <row r="90" spans="1:16" ht="12.75">
      <c r="A90" t="s">
        <v>49</v>
      </c>
      <c s="34" t="s">
        <v>130</v>
      </c>
      <c s="34" t="s">
        <v>1519</v>
      </c>
      <c s="35" t="s">
        <v>5</v>
      </c>
      <c s="6" t="s">
        <v>1520</v>
      </c>
      <c s="36" t="s">
        <v>97</v>
      </c>
      <c s="37">
        <v>3</v>
      </c>
      <c s="36">
        <v>0</v>
      </c>
      <c s="36">
        <f>ROUND(G90*H90,6)</f>
      </c>
      <c r="L90" s="38">
        <v>0</v>
      </c>
      <c s="32">
        <f>ROUND(ROUND(L90,2)*ROUND(G90,3),2)</f>
      </c>
      <c s="36" t="s">
        <v>196</v>
      </c>
      <c>
        <f>(M90*21)/100</f>
      </c>
      <c t="s">
        <v>27</v>
      </c>
    </row>
    <row r="91" spans="1:5" ht="12.75">
      <c r="A91" s="35" t="s">
        <v>54</v>
      </c>
      <c r="E91" s="39" t="s">
        <v>5</v>
      </c>
    </row>
    <row r="92" spans="1:5" ht="12.75">
      <c r="A92" s="35" t="s">
        <v>55</v>
      </c>
      <c r="E92" s="40" t="s">
        <v>1370</v>
      </c>
    </row>
    <row r="93" spans="1:5" ht="63.75">
      <c r="A93" t="s">
        <v>56</v>
      </c>
      <c r="E93" s="39" t="s">
        <v>1521</v>
      </c>
    </row>
    <row r="94" spans="1:16" ht="12.75">
      <c r="A94" t="s">
        <v>49</v>
      </c>
      <c s="34" t="s">
        <v>134</v>
      </c>
      <c s="34" t="s">
        <v>1519</v>
      </c>
      <c s="35" t="s">
        <v>27</v>
      </c>
      <c s="6" t="s">
        <v>1522</v>
      </c>
      <c s="36" t="s">
        <v>97</v>
      </c>
      <c s="37">
        <v>6</v>
      </c>
      <c s="36">
        <v>0</v>
      </c>
      <c s="36">
        <f>ROUND(G94*H94,6)</f>
      </c>
      <c r="L94" s="38">
        <v>0</v>
      </c>
      <c s="32">
        <f>ROUND(ROUND(L94,2)*ROUND(G94,3),2)</f>
      </c>
      <c s="36" t="s">
        <v>196</v>
      </c>
      <c>
        <f>(M94*21)/100</f>
      </c>
      <c t="s">
        <v>27</v>
      </c>
    </row>
    <row r="95" spans="1:5" ht="12.75">
      <c r="A95" s="35" t="s">
        <v>54</v>
      </c>
      <c r="E95" s="39" t="s">
        <v>5</v>
      </c>
    </row>
    <row r="96" spans="1:5" ht="12.75">
      <c r="A96" s="35" t="s">
        <v>55</v>
      </c>
      <c r="E96" s="40" t="s">
        <v>1370</v>
      </c>
    </row>
    <row r="97" spans="1:5" ht="51">
      <c r="A97" t="s">
        <v>56</v>
      </c>
      <c r="E97" s="39" t="s">
        <v>1523</v>
      </c>
    </row>
    <row r="98" spans="1:13" ht="12.75">
      <c r="A98" t="s">
        <v>46</v>
      </c>
      <c r="C98" s="31" t="s">
        <v>1329</v>
      </c>
      <c r="E98" s="33" t="s">
        <v>1330</v>
      </c>
      <c r="J98" s="32">
        <f>0</f>
      </c>
      <c s="32">
        <f>0</f>
      </c>
      <c s="32">
        <f>0+L99+L103+L107+L111+L115+L119+L123+L127+L131</f>
      </c>
      <c s="32">
        <f>0+M99+M103+M107+M111+M115+M119+M123+M127+M131</f>
      </c>
    </row>
    <row r="99" spans="1:16" ht="12.75">
      <c r="A99" t="s">
        <v>49</v>
      </c>
      <c s="34" t="s">
        <v>138</v>
      </c>
      <c s="34" t="s">
        <v>1524</v>
      </c>
      <c s="35" t="s">
        <v>5</v>
      </c>
      <c s="6" t="s">
        <v>1525</v>
      </c>
      <c s="36" t="s">
        <v>97</v>
      </c>
      <c s="37">
        <v>6</v>
      </c>
      <c s="36">
        <v>0</v>
      </c>
      <c s="36">
        <f>ROUND(G99*H99,6)</f>
      </c>
      <c r="L99" s="38">
        <v>0</v>
      </c>
      <c s="32">
        <f>ROUND(ROUND(L99,2)*ROUND(G99,3),2)</f>
      </c>
      <c s="36" t="s">
        <v>53</v>
      </c>
      <c>
        <f>(M99*21)/100</f>
      </c>
      <c t="s">
        <v>27</v>
      </c>
    </row>
    <row r="100" spans="1:5" ht="12.75">
      <c r="A100" s="35" t="s">
        <v>54</v>
      </c>
      <c r="E100" s="39" t="s">
        <v>5</v>
      </c>
    </row>
    <row r="101" spans="1:5" ht="12.75">
      <c r="A101" s="35" t="s">
        <v>55</v>
      </c>
      <c r="E101" s="40" t="s">
        <v>1370</v>
      </c>
    </row>
    <row r="102" spans="1:5" ht="51">
      <c r="A102" t="s">
        <v>56</v>
      </c>
      <c r="E102" s="39" t="s">
        <v>1434</v>
      </c>
    </row>
    <row r="103" spans="1:16" ht="25.5">
      <c r="A103" t="s">
        <v>49</v>
      </c>
      <c s="34" t="s">
        <v>142</v>
      </c>
      <c s="34" t="s">
        <v>1331</v>
      </c>
      <c s="35" t="s">
        <v>5</v>
      </c>
      <c s="6" t="s">
        <v>1332</v>
      </c>
      <c s="36" t="s">
        <v>97</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1370</v>
      </c>
    </row>
    <row r="106" spans="1:5" ht="63.75">
      <c r="A106" t="s">
        <v>56</v>
      </c>
      <c r="E106" s="39" t="s">
        <v>1338</v>
      </c>
    </row>
    <row r="107" spans="1:16" ht="25.5">
      <c r="A107" t="s">
        <v>49</v>
      </c>
      <c s="34" t="s">
        <v>146</v>
      </c>
      <c s="34" t="s">
        <v>1339</v>
      </c>
      <c s="35" t="s">
        <v>5</v>
      </c>
      <c s="6" t="s">
        <v>1340</v>
      </c>
      <c s="36" t="s">
        <v>97</v>
      </c>
      <c s="37">
        <v>1</v>
      </c>
      <c s="36">
        <v>0</v>
      </c>
      <c s="36">
        <f>ROUND(G107*H107,6)</f>
      </c>
      <c r="L107" s="38">
        <v>0</v>
      </c>
      <c s="32">
        <f>ROUND(ROUND(L107,2)*ROUND(G107,3),2)</f>
      </c>
      <c s="36" t="s">
        <v>53</v>
      </c>
      <c>
        <f>(M107*21)/100</f>
      </c>
      <c t="s">
        <v>27</v>
      </c>
    </row>
    <row r="108" spans="1:5" ht="12.75">
      <c r="A108" s="35" t="s">
        <v>54</v>
      </c>
      <c r="E108" s="39" t="s">
        <v>5</v>
      </c>
    </row>
    <row r="109" spans="1:5" ht="12.75">
      <c r="A109" s="35" t="s">
        <v>55</v>
      </c>
      <c r="E109" s="40" t="s">
        <v>1370</v>
      </c>
    </row>
    <row r="110" spans="1:5" ht="38.25">
      <c r="A110" t="s">
        <v>56</v>
      </c>
      <c r="E110" s="39" t="s">
        <v>1439</v>
      </c>
    </row>
    <row r="111" spans="1:16" ht="12.75">
      <c r="A111" t="s">
        <v>49</v>
      </c>
      <c s="34" t="s">
        <v>150</v>
      </c>
      <c s="34" t="s">
        <v>1440</v>
      </c>
      <c s="35" t="s">
        <v>5</v>
      </c>
      <c s="6" t="s">
        <v>1441</v>
      </c>
      <c s="36" t="s">
        <v>97</v>
      </c>
      <c s="37">
        <v>3</v>
      </c>
      <c s="36">
        <v>0</v>
      </c>
      <c s="36">
        <f>ROUND(G111*H111,6)</f>
      </c>
      <c r="L111" s="38">
        <v>0</v>
      </c>
      <c s="32">
        <f>ROUND(ROUND(L111,2)*ROUND(G111,3),2)</f>
      </c>
      <c s="36" t="s">
        <v>53</v>
      </c>
      <c>
        <f>(M111*21)/100</f>
      </c>
      <c t="s">
        <v>27</v>
      </c>
    </row>
    <row r="112" spans="1:5" ht="12.75">
      <c r="A112" s="35" t="s">
        <v>54</v>
      </c>
      <c r="E112" s="39" t="s">
        <v>5</v>
      </c>
    </row>
    <row r="113" spans="1:5" ht="12.75">
      <c r="A113" s="35" t="s">
        <v>55</v>
      </c>
      <c r="E113" s="40" t="s">
        <v>1370</v>
      </c>
    </row>
    <row r="114" spans="1:5" ht="38.25">
      <c r="A114" t="s">
        <v>56</v>
      </c>
      <c r="E114" s="39" t="s">
        <v>1442</v>
      </c>
    </row>
    <row r="115" spans="1:16" ht="12.75">
      <c r="A115" t="s">
        <v>49</v>
      </c>
      <c s="34" t="s">
        <v>154</v>
      </c>
      <c s="34" t="s">
        <v>1526</v>
      </c>
      <c s="35" t="s">
        <v>5</v>
      </c>
      <c s="6" t="s">
        <v>1527</v>
      </c>
      <c s="36" t="s">
        <v>97</v>
      </c>
      <c s="37">
        <v>3</v>
      </c>
      <c s="36">
        <v>0</v>
      </c>
      <c s="36">
        <f>ROUND(G115*H115,6)</f>
      </c>
      <c r="L115" s="38">
        <v>0</v>
      </c>
      <c s="32">
        <f>ROUND(ROUND(L115,2)*ROUND(G115,3),2)</f>
      </c>
      <c s="36" t="s">
        <v>53</v>
      </c>
      <c>
        <f>(M115*21)/100</f>
      </c>
      <c t="s">
        <v>27</v>
      </c>
    </row>
    <row r="116" spans="1:5" ht="12.75">
      <c r="A116" s="35" t="s">
        <v>54</v>
      </c>
      <c r="E116" s="39" t="s">
        <v>5</v>
      </c>
    </row>
    <row r="117" spans="1:5" ht="12.75">
      <c r="A117" s="35" t="s">
        <v>55</v>
      </c>
      <c r="E117" s="40" t="s">
        <v>1370</v>
      </c>
    </row>
    <row r="118" spans="1:5" ht="38.25">
      <c r="A118" t="s">
        <v>56</v>
      </c>
      <c r="E118" s="39" t="s">
        <v>1528</v>
      </c>
    </row>
    <row r="119" spans="1:16" ht="12.75">
      <c r="A119" t="s">
        <v>49</v>
      </c>
      <c s="34" t="s">
        <v>158</v>
      </c>
      <c s="34" t="s">
        <v>1342</v>
      </c>
      <c s="35" t="s">
        <v>5</v>
      </c>
      <c s="6" t="s">
        <v>1343</v>
      </c>
      <c s="36" t="s">
        <v>165</v>
      </c>
      <c s="37">
        <v>24</v>
      </c>
      <c s="36">
        <v>0</v>
      </c>
      <c s="36">
        <f>ROUND(G119*H119,6)</f>
      </c>
      <c r="L119" s="38">
        <v>0</v>
      </c>
      <c s="32">
        <f>ROUND(ROUND(L119,2)*ROUND(G119,3),2)</f>
      </c>
      <c s="36" t="s">
        <v>53</v>
      </c>
      <c>
        <f>(M119*21)/100</f>
      </c>
      <c t="s">
        <v>27</v>
      </c>
    </row>
    <row r="120" spans="1:5" ht="12.75">
      <c r="A120" s="35" t="s">
        <v>54</v>
      </c>
      <c r="E120" s="39" t="s">
        <v>5</v>
      </c>
    </row>
    <row r="121" spans="1:5" ht="12.75">
      <c r="A121" s="35" t="s">
        <v>55</v>
      </c>
      <c r="E121" s="40" t="s">
        <v>1370</v>
      </c>
    </row>
    <row r="122" spans="1:5" ht="38.25">
      <c r="A122" t="s">
        <v>56</v>
      </c>
      <c r="E122" s="39" t="s">
        <v>1446</v>
      </c>
    </row>
    <row r="123" spans="1:16" ht="12.75">
      <c r="A123" t="s">
        <v>49</v>
      </c>
      <c s="34" t="s">
        <v>162</v>
      </c>
      <c s="34" t="s">
        <v>350</v>
      </c>
      <c s="35" t="s">
        <v>5</v>
      </c>
      <c s="6" t="s">
        <v>351</v>
      </c>
      <c s="36" t="s">
        <v>165</v>
      </c>
      <c s="37">
        <v>12</v>
      </c>
      <c s="36">
        <v>0</v>
      </c>
      <c s="36">
        <f>ROUND(G123*H123,6)</f>
      </c>
      <c r="L123" s="38">
        <v>0</v>
      </c>
      <c s="32">
        <f>ROUND(ROUND(L123,2)*ROUND(G123,3),2)</f>
      </c>
      <c s="36" t="s">
        <v>53</v>
      </c>
      <c>
        <f>(M123*21)/100</f>
      </c>
      <c t="s">
        <v>27</v>
      </c>
    </row>
    <row r="124" spans="1:5" ht="12.75">
      <c r="A124" s="35" t="s">
        <v>54</v>
      </c>
      <c r="E124" s="39" t="s">
        <v>5</v>
      </c>
    </row>
    <row r="125" spans="1:5" ht="12.75">
      <c r="A125" s="35" t="s">
        <v>55</v>
      </c>
      <c r="E125" s="40" t="s">
        <v>1370</v>
      </c>
    </row>
    <row r="126" spans="1:5" ht="38.25">
      <c r="A126" t="s">
        <v>56</v>
      </c>
      <c r="E126" s="39" t="s">
        <v>1450</v>
      </c>
    </row>
    <row r="127" spans="1:16" ht="12.75">
      <c r="A127" t="s">
        <v>49</v>
      </c>
      <c s="34" t="s">
        <v>167</v>
      </c>
      <c s="34" t="s">
        <v>353</v>
      </c>
      <c s="35" t="s">
        <v>5</v>
      </c>
      <c s="6" t="s">
        <v>354</v>
      </c>
      <c s="36" t="s">
        <v>165</v>
      </c>
      <c s="37">
        <v>12</v>
      </c>
      <c s="36">
        <v>0</v>
      </c>
      <c s="36">
        <f>ROUND(G127*H127,6)</f>
      </c>
      <c r="L127" s="38">
        <v>0</v>
      </c>
      <c s="32">
        <f>ROUND(ROUND(L127,2)*ROUND(G127,3),2)</f>
      </c>
      <c s="36" t="s">
        <v>53</v>
      </c>
      <c>
        <f>(M127*21)/100</f>
      </c>
      <c t="s">
        <v>27</v>
      </c>
    </row>
    <row r="128" spans="1:5" ht="12.75">
      <c r="A128" s="35" t="s">
        <v>54</v>
      </c>
      <c r="E128" s="39" t="s">
        <v>5</v>
      </c>
    </row>
    <row r="129" spans="1:5" ht="12.75">
      <c r="A129" s="35" t="s">
        <v>55</v>
      </c>
      <c r="E129" s="40" t="s">
        <v>1370</v>
      </c>
    </row>
    <row r="130" spans="1:5" ht="38.25">
      <c r="A130" t="s">
        <v>56</v>
      </c>
      <c r="E130" s="39" t="s">
        <v>1529</v>
      </c>
    </row>
    <row r="131" spans="1:16" ht="12.75">
      <c r="A131" t="s">
        <v>49</v>
      </c>
      <c s="34" t="s">
        <v>171</v>
      </c>
      <c s="34" t="s">
        <v>1451</v>
      </c>
      <c s="35" t="s">
        <v>5</v>
      </c>
      <c s="6" t="s">
        <v>1452</v>
      </c>
      <c s="36" t="s">
        <v>165</v>
      </c>
      <c s="37">
        <v>24</v>
      </c>
      <c s="36">
        <v>0</v>
      </c>
      <c s="36">
        <f>ROUND(G131*H131,6)</f>
      </c>
      <c r="L131" s="38">
        <v>0</v>
      </c>
      <c s="32">
        <f>ROUND(ROUND(L131,2)*ROUND(G131,3),2)</f>
      </c>
      <c s="36" t="s">
        <v>53</v>
      </c>
      <c>
        <f>(M131*21)/100</f>
      </c>
      <c t="s">
        <v>27</v>
      </c>
    </row>
    <row r="132" spans="1:5" ht="12.75">
      <c r="A132" s="35" t="s">
        <v>54</v>
      </c>
      <c r="E132" s="39" t="s">
        <v>5</v>
      </c>
    </row>
    <row r="133" spans="1:5" ht="12.75">
      <c r="A133" s="35" t="s">
        <v>55</v>
      </c>
      <c r="E133" s="40" t="s">
        <v>1370</v>
      </c>
    </row>
    <row r="134" spans="1:5" ht="38.25">
      <c r="A134" t="s">
        <v>56</v>
      </c>
      <c r="E134" s="39" t="s">
        <v>1453</v>
      </c>
    </row>
    <row r="135" spans="1:13" ht="12.75">
      <c r="A135" t="s">
        <v>46</v>
      </c>
      <c r="C135" s="31" t="s">
        <v>1456</v>
      </c>
      <c r="E135" s="33" t="s">
        <v>1457</v>
      </c>
      <c r="J135" s="32">
        <f>0</f>
      </c>
      <c s="32">
        <f>0</f>
      </c>
      <c s="32">
        <f>0+L136</f>
      </c>
      <c s="32">
        <f>0+M136</f>
      </c>
    </row>
    <row r="136" spans="1:16" ht="12.75">
      <c r="A136" t="s">
        <v>49</v>
      </c>
      <c s="34" t="s">
        <v>175</v>
      </c>
      <c s="34" t="s">
        <v>1530</v>
      </c>
      <c s="35" t="s">
        <v>5</v>
      </c>
      <c s="6" t="s">
        <v>1531</v>
      </c>
      <c s="36" t="s">
        <v>63</v>
      </c>
      <c s="37">
        <v>1</v>
      </c>
      <c s="36">
        <v>0</v>
      </c>
      <c s="36">
        <f>ROUND(G136*H136,6)</f>
      </c>
      <c r="L136" s="38">
        <v>0</v>
      </c>
      <c s="32">
        <f>ROUND(ROUND(L136,2)*ROUND(G136,3),2)</f>
      </c>
      <c s="36" t="s">
        <v>53</v>
      </c>
      <c>
        <f>(M136*21)/100</f>
      </c>
      <c t="s">
        <v>27</v>
      </c>
    </row>
    <row r="137" spans="1:5" ht="12.75">
      <c r="A137" s="35" t="s">
        <v>54</v>
      </c>
      <c r="E137" s="39" t="s">
        <v>5</v>
      </c>
    </row>
    <row r="138" spans="1:5" ht="12.75">
      <c r="A138" s="35" t="s">
        <v>55</v>
      </c>
      <c r="E138" s="40" t="s">
        <v>1370</v>
      </c>
    </row>
    <row r="139" spans="1:5" ht="25.5">
      <c r="A139" t="s">
        <v>56</v>
      </c>
      <c r="E139" s="39" t="s">
        <v>1532</v>
      </c>
    </row>
    <row r="140" spans="1:13" ht="12.75">
      <c r="A140" t="s">
        <v>46</v>
      </c>
      <c r="C140" s="31" t="s">
        <v>86</v>
      </c>
      <c r="E140" s="33" t="s">
        <v>1472</v>
      </c>
      <c r="J140" s="32">
        <f>0</f>
      </c>
      <c s="32">
        <f>0</f>
      </c>
      <c s="32">
        <f>0+L141</f>
      </c>
      <c s="32">
        <f>0+M141</f>
      </c>
    </row>
    <row r="141" spans="1:16" ht="12.75">
      <c r="A141" t="s">
        <v>49</v>
      </c>
      <c s="34" t="s">
        <v>179</v>
      </c>
      <c s="34" t="s">
        <v>1533</v>
      </c>
      <c s="35" t="s">
        <v>5</v>
      </c>
      <c s="6" t="s">
        <v>1534</v>
      </c>
      <c s="36" t="s">
        <v>52</v>
      </c>
      <c s="37">
        <v>30</v>
      </c>
      <c s="36">
        <v>0</v>
      </c>
      <c s="36">
        <f>ROUND(G141*H141,6)</f>
      </c>
      <c r="L141" s="38">
        <v>0</v>
      </c>
      <c s="32">
        <f>ROUND(ROUND(L141,2)*ROUND(G141,3),2)</f>
      </c>
      <c s="36" t="s">
        <v>53</v>
      </c>
      <c>
        <f>(M141*21)/100</f>
      </c>
      <c t="s">
        <v>27</v>
      </c>
    </row>
    <row r="142" spans="1:5" ht="12.75">
      <c r="A142" s="35" t="s">
        <v>54</v>
      </c>
      <c r="E142" s="39" t="s">
        <v>5</v>
      </c>
    </row>
    <row r="143" spans="1:5" ht="12.75">
      <c r="A143" s="35" t="s">
        <v>55</v>
      </c>
      <c r="E143" s="40" t="s">
        <v>1370</v>
      </c>
    </row>
    <row r="144" spans="1:5" ht="89.25">
      <c r="A144" t="s">
        <v>56</v>
      </c>
      <c r="E144" s="39" t="s">
        <v>1535</v>
      </c>
    </row>
    <row r="145" spans="1:13" ht="12.75">
      <c r="A145" t="s">
        <v>46</v>
      </c>
      <c r="C145" s="31" t="s">
        <v>288</v>
      </c>
      <c r="E145" s="33" t="s">
        <v>289</v>
      </c>
      <c r="J145" s="32">
        <f>0</f>
      </c>
      <c s="32">
        <f>0</f>
      </c>
      <c s="32">
        <f>0+L146+L150+L154+L158+L162</f>
      </c>
      <c s="32">
        <f>0+M146+M150+M154+M158+M162</f>
      </c>
    </row>
    <row r="146" spans="1:16" ht="38.25">
      <c r="A146" t="s">
        <v>49</v>
      </c>
      <c s="34" t="s">
        <v>183</v>
      </c>
      <c s="34" t="s">
        <v>508</v>
      </c>
      <c s="35" t="s">
        <v>292</v>
      </c>
      <c s="6" t="s">
        <v>509</v>
      </c>
      <c s="36" t="s">
        <v>294</v>
      </c>
      <c s="37">
        <v>5</v>
      </c>
      <c s="36">
        <v>0</v>
      </c>
      <c s="36">
        <f>ROUND(G146*H146,6)</f>
      </c>
      <c r="L146" s="38">
        <v>0</v>
      </c>
      <c s="32">
        <f>ROUND(ROUND(L146,2)*ROUND(G146,3),2)</f>
      </c>
      <c s="36" t="s">
        <v>1400</v>
      </c>
      <c>
        <f>(M146*21)/100</f>
      </c>
      <c t="s">
        <v>27</v>
      </c>
    </row>
    <row r="147" spans="1:5" ht="12.75">
      <c r="A147" s="35" t="s">
        <v>54</v>
      </c>
      <c r="E147" s="39" t="s">
        <v>5</v>
      </c>
    </row>
    <row r="148" spans="1:5" ht="12.75">
      <c r="A148" s="35" t="s">
        <v>55</v>
      </c>
      <c r="E148" s="40" t="s">
        <v>1370</v>
      </c>
    </row>
    <row r="149" spans="1:5" ht="153">
      <c r="A149" t="s">
        <v>56</v>
      </c>
      <c r="E149" s="39" t="s">
        <v>1536</v>
      </c>
    </row>
    <row r="150" spans="1:16" ht="38.25">
      <c r="A150" t="s">
        <v>49</v>
      </c>
      <c s="34" t="s">
        <v>187</v>
      </c>
      <c s="34" t="s">
        <v>298</v>
      </c>
      <c s="35" t="s">
        <v>292</v>
      </c>
      <c s="6" t="s">
        <v>299</v>
      </c>
      <c s="36" t="s">
        <v>294</v>
      </c>
      <c s="37">
        <v>25</v>
      </c>
      <c s="36">
        <v>0</v>
      </c>
      <c s="36">
        <f>ROUND(G150*H150,6)</f>
      </c>
      <c r="L150" s="38">
        <v>0</v>
      </c>
      <c s="32">
        <f>ROUND(ROUND(L150,2)*ROUND(G150,3),2)</f>
      </c>
      <c s="36" t="s">
        <v>1400</v>
      </c>
      <c>
        <f>(M150*21)/100</f>
      </c>
      <c t="s">
        <v>27</v>
      </c>
    </row>
    <row r="151" spans="1:5" ht="12.75">
      <c r="A151" s="35" t="s">
        <v>54</v>
      </c>
      <c r="E151" s="39" t="s">
        <v>5</v>
      </c>
    </row>
    <row r="152" spans="1:5" ht="12.75">
      <c r="A152" s="35" t="s">
        <v>55</v>
      </c>
      <c r="E152" s="40" t="s">
        <v>1370</v>
      </c>
    </row>
    <row r="153" spans="1:5" ht="153">
      <c r="A153" t="s">
        <v>56</v>
      </c>
      <c r="E153" s="39" t="s">
        <v>1536</v>
      </c>
    </row>
    <row r="154" spans="1:16" ht="25.5">
      <c r="A154" t="s">
        <v>49</v>
      </c>
      <c s="34" t="s">
        <v>193</v>
      </c>
      <c s="34" t="s">
        <v>512</v>
      </c>
      <c s="35" t="s">
        <v>292</v>
      </c>
      <c s="6" t="s">
        <v>1537</v>
      </c>
      <c s="36" t="s">
        <v>294</v>
      </c>
      <c s="37">
        <v>3</v>
      </c>
      <c s="36">
        <v>0</v>
      </c>
      <c s="36">
        <f>ROUND(G154*H154,6)</f>
      </c>
      <c r="L154" s="38">
        <v>0</v>
      </c>
      <c s="32">
        <f>ROUND(ROUND(L154,2)*ROUND(G154,3),2)</f>
      </c>
      <c s="36" t="s">
        <v>1400</v>
      </c>
      <c>
        <f>(M154*21)/100</f>
      </c>
      <c t="s">
        <v>27</v>
      </c>
    </row>
    <row r="155" spans="1:5" ht="12.75">
      <c r="A155" s="35" t="s">
        <v>54</v>
      </c>
      <c r="E155" s="39" t="s">
        <v>5</v>
      </c>
    </row>
    <row r="156" spans="1:5" ht="12.75">
      <c r="A156" s="35" t="s">
        <v>55</v>
      </c>
      <c r="E156" s="40" t="s">
        <v>1370</v>
      </c>
    </row>
    <row r="157" spans="1:5" ht="153">
      <c r="A157" t="s">
        <v>56</v>
      </c>
      <c r="E157" s="39" t="s">
        <v>1536</v>
      </c>
    </row>
    <row r="158" spans="1:16" ht="25.5">
      <c r="A158" t="s">
        <v>49</v>
      </c>
      <c s="34" t="s">
        <v>270</v>
      </c>
      <c s="34" t="s">
        <v>1538</v>
      </c>
      <c s="35" t="s">
        <v>292</v>
      </c>
      <c s="6" t="s">
        <v>1539</v>
      </c>
      <c s="36" t="s">
        <v>294</v>
      </c>
      <c s="37">
        <v>3</v>
      </c>
      <c s="36">
        <v>0</v>
      </c>
      <c s="36">
        <f>ROUND(G158*H158,6)</f>
      </c>
      <c r="L158" s="38">
        <v>0</v>
      </c>
      <c s="32">
        <f>ROUND(ROUND(L158,2)*ROUND(G158,3),2)</f>
      </c>
      <c s="36" t="s">
        <v>1400</v>
      </c>
      <c>
        <f>(M158*21)/100</f>
      </c>
      <c t="s">
        <v>27</v>
      </c>
    </row>
    <row r="159" spans="1:5" ht="12.75">
      <c r="A159" s="35" t="s">
        <v>54</v>
      </c>
      <c r="E159" s="39" t="s">
        <v>5</v>
      </c>
    </row>
    <row r="160" spans="1:5" ht="12.75">
      <c r="A160" s="35" t="s">
        <v>55</v>
      </c>
      <c r="E160" s="40" t="s">
        <v>1370</v>
      </c>
    </row>
    <row r="161" spans="1:5" ht="153">
      <c r="A161" t="s">
        <v>56</v>
      </c>
      <c r="E161" s="39" t="s">
        <v>1536</v>
      </c>
    </row>
    <row r="162" spans="1:16" ht="25.5">
      <c r="A162" t="s">
        <v>49</v>
      </c>
      <c s="34" t="s">
        <v>271</v>
      </c>
      <c s="34" t="s">
        <v>517</v>
      </c>
      <c s="35" t="s">
        <v>292</v>
      </c>
      <c s="6" t="s">
        <v>1540</v>
      </c>
      <c s="36" t="s">
        <v>294</v>
      </c>
      <c s="37">
        <v>2</v>
      </c>
      <c s="36">
        <v>0</v>
      </c>
      <c s="36">
        <f>ROUND(G162*H162,6)</f>
      </c>
      <c r="L162" s="38">
        <v>0</v>
      </c>
      <c s="32">
        <f>ROUND(ROUND(L162,2)*ROUND(G162,3),2)</f>
      </c>
      <c s="36" t="s">
        <v>1400</v>
      </c>
      <c>
        <f>(M162*21)/100</f>
      </c>
      <c t="s">
        <v>27</v>
      </c>
    </row>
    <row r="163" spans="1:5" ht="12.75">
      <c r="A163" s="35" t="s">
        <v>54</v>
      </c>
      <c r="E163" s="39" t="s">
        <v>5</v>
      </c>
    </row>
    <row r="164" spans="1:5" ht="12.75">
      <c r="A164" s="35" t="s">
        <v>55</v>
      </c>
      <c r="E164" s="40" t="s">
        <v>1370</v>
      </c>
    </row>
    <row r="165" spans="1:5" ht="153">
      <c r="A165" t="s">
        <v>56</v>
      </c>
      <c r="E165"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45</v>
      </c>
      <c r="E8" s="30" t="s">
        <v>17</v>
      </c>
      <c r="J8" s="29">
        <f>0+J9+J22+J147</f>
      </c>
      <c s="29">
        <f>0+K9+K22+K147</f>
      </c>
      <c s="29">
        <f>0+L9+L22+L147</f>
      </c>
      <c s="29">
        <f>0+M9+M22+M147</f>
      </c>
    </row>
    <row r="9" spans="1:13" ht="12.75">
      <c r="A9" t="s">
        <v>46</v>
      </c>
      <c r="C9" s="31" t="s">
        <v>47</v>
      </c>
      <c r="E9" s="33" t="s">
        <v>48</v>
      </c>
      <c r="J9" s="32">
        <f>0</f>
      </c>
      <c s="32">
        <f>0</f>
      </c>
      <c s="32">
        <f>0+L10+L14+L18</f>
      </c>
      <c s="32">
        <f>0+M10+M14+M18</f>
      </c>
    </row>
    <row r="10" spans="1:16" ht="12.75">
      <c r="A10" t="s">
        <v>49</v>
      </c>
      <c s="34" t="s">
        <v>47</v>
      </c>
      <c s="34" t="s">
        <v>50</v>
      </c>
      <c s="35" t="s">
        <v>5</v>
      </c>
      <c s="6" t="s">
        <v>51</v>
      </c>
      <c s="36" t="s">
        <v>52</v>
      </c>
      <c s="37">
        <v>11</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57</v>
      </c>
    </row>
    <row r="14" spans="1:16" ht="12.75">
      <c r="A14" t="s">
        <v>49</v>
      </c>
      <c s="34" t="s">
        <v>27</v>
      </c>
      <c s="34" t="s">
        <v>58</v>
      </c>
      <c s="35" t="s">
        <v>5</v>
      </c>
      <c s="6" t="s">
        <v>59</v>
      </c>
      <c s="36" t="s">
        <v>52</v>
      </c>
      <c s="37">
        <v>11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29.5">
      <c r="A17" t="s">
        <v>56</v>
      </c>
      <c r="E17" s="39" t="s">
        <v>60</v>
      </c>
    </row>
    <row r="18" spans="1:16" ht="12.75">
      <c r="A18" t="s">
        <v>49</v>
      </c>
      <c s="34" t="s">
        <v>26</v>
      </c>
      <c s="34" t="s">
        <v>61</v>
      </c>
      <c s="35" t="s">
        <v>5</v>
      </c>
      <c s="6" t="s">
        <v>62</v>
      </c>
      <c s="36" t="s">
        <v>63</v>
      </c>
      <c s="37">
        <v>9</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56</v>
      </c>
      <c r="E21" s="39" t="s">
        <v>64</v>
      </c>
    </row>
    <row r="22" spans="1:13" ht="12.75">
      <c r="A22" t="s">
        <v>46</v>
      </c>
      <c r="C22" s="31" t="s">
        <v>65</v>
      </c>
      <c r="E22" s="33" t="s">
        <v>66</v>
      </c>
      <c r="J22" s="32">
        <f>0</f>
      </c>
      <c s="32">
        <f>0</f>
      </c>
      <c s="32">
        <f>0+L23+L27+L31+L35+L39+L43+L47+L51+L55+L59+L63+L67+L71+L75+L79+L83+L87+L91+L95+L99+L103+L107+L111+L115+L119+L123+L127+L131+L135+L139+L143</f>
      </c>
      <c s="32">
        <f>0+M23+M27+M31+M35+M39+M43+M47+M51+M55+M59+M63+M67+M71+M75+M79+M83+M87+M91+M95+M99+M103+M107+M111+M115+M119+M123+M127+M131+M135+M139+M143</f>
      </c>
    </row>
    <row r="23" spans="1:16" ht="12.75">
      <c r="A23" t="s">
        <v>49</v>
      </c>
      <c s="34" t="s">
        <v>67</v>
      </c>
      <c s="34" t="s">
        <v>68</v>
      </c>
      <c s="35" t="s">
        <v>5</v>
      </c>
      <c s="6" t="s">
        <v>69</v>
      </c>
      <c s="36" t="s">
        <v>70</v>
      </c>
      <c s="37">
        <v>15</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76.5">
      <c r="A26" t="s">
        <v>56</v>
      </c>
      <c r="E26" s="39" t="s">
        <v>71</v>
      </c>
    </row>
    <row r="27" spans="1:16" ht="12.75">
      <c r="A27" t="s">
        <v>49</v>
      </c>
      <c s="34" t="s">
        <v>72</v>
      </c>
      <c s="34" t="s">
        <v>73</v>
      </c>
      <c s="35" t="s">
        <v>5</v>
      </c>
      <c s="6" t="s">
        <v>74</v>
      </c>
      <c s="36" t="s">
        <v>75</v>
      </c>
      <c s="37">
        <v>0.06</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76.5">
      <c r="A30" t="s">
        <v>56</v>
      </c>
      <c r="E30" s="39" t="s">
        <v>76</v>
      </c>
    </row>
    <row r="31" spans="1:16" ht="12.75">
      <c r="A31" t="s">
        <v>49</v>
      </c>
      <c s="34" t="s">
        <v>77</v>
      </c>
      <c s="34" t="s">
        <v>78</v>
      </c>
      <c s="35" t="s">
        <v>5</v>
      </c>
      <c s="6" t="s">
        <v>79</v>
      </c>
      <c s="36" t="s">
        <v>75</v>
      </c>
      <c s="37">
        <v>0.78</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76.5">
      <c r="A34" t="s">
        <v>56</v>
      </c>
      <c r="E34" s="39" t="s">
        <v>76</v>
      </c>
    </row>
    <row r="35" spans="1:16" ht="12.75">
      <c r="A35" t="s">
        <v>49</v>
      </c>
      <c s="34" t="s">
        <v>65</v>
      </c>
      <c s="34" t="s">
        <v>80</v>
      </c>
      <c s="35" t="s">
        <v>5</v>
      </c>
      <c s="6" t="s">
        <v>81</v>
      </c>
      <c s="36" t="s">
        <v>75</v>
      </c>
      <c s="37">
        <v>1.56</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76.5">
      <c r="A38" t="s">
        <v>56</v>
      </c>
      <c r="E38" s="39" t="s">
        <v>76</v>
      </c>
    </row>
    <row r="39" spans="1:16" ht="12.75">
      <c r="A39" t="s">
        <v>49</v>
      </c>
      <c s="34" t="s">
        <v>82</v>
      </c>
      <c s="34" t="s">
        <v>83</v>
      </c>
      <c s="35" t="s">
        <v>5</v>
      </c>
      <c s="6" t="s">
        <v>84</v>
      </c>
      <c s="36" t="s">
        <v>75</v>
      </c>
      <c s="37">
        <v>0.06</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204">
      <c r="A42" t="s">
        <v>56</v>
      </c>
      <c r="E42" s="39" t="s">
        <v>85</v>
      </c>
    </row>
    <row r="43" spans="1:16" ht="12.75">
      <c r="A43" t="s">
        <v>49</v>
      </c>
      <c s="34" t="s">
        <v>86</v>
      </c>
      <c s="34" t="s">
        <v>87</v>
      </c>
      <c s="35" t="s">
        <v>5</v>
      </c>
      <c s="6" t="s">
        <v>88</v>
      </c>
      <c s="36" t="s">
        <v>75</v>
      </c>
      <c s="37">
        <v>0.78</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204">
      <c r="A46" t="s">
        <v>56</v>
      </c>
      <c r="E46" s="39" t="s">
        <v>89</v>
      </c>
    </row>
    <row r="47" spans="1:16" ht="12.75">
      <c r="A47" t="s">
        <v>49</v>
      </c>
      <c s="34" t="s">
        <v>90</v>
      </c>
      <c s="34" t="s">
        <v>91</v>
      </c>
      <c s="35" t="s">
        <v>5</v>
      </c>
      <c s="6" t="s">
        <v>92</v>
      </c>
      <c s="36" t="s">
        <v>75</v>
      </c>
      <c s="37">
        <v>1.56</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04">
      <c r="A50" t="s">
        <v>56</v>
      </c>
      <c r="E50" s="39" t="s">
        <v>93</v>
      </c>
    </row>
    <row r="51" spans="1:16" ht="25.5">
      <c r="A51" t="s">
        <v>49</v>
      </c>
      <c s="34" t="s">
        <v>94</v>
      </c>
      <c s="34" t="s">
        <v>95</v>
      </c>
      <c s="35" t="s">
        <v>5</v>
      </c>
      <c s="6" t="s">
        <v>96</v>
      </c>
      <c s="36" t="s">
        <v>97</v>
      </c>
      <c s="37">
        <v>14</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114.75">
      <c r="A54" t="s">
        <v>56</v>
      </c>
      <c r="E54" s="39" t="s">
        <v>98</v>
      </c>
    </row>
    <row r="55" spans="1:16" ht="25.5">
      <c r="A55" t="s">
        <v>49</v>
      </c>
      <c s="34" t="s">
        <v>99</v>
      </c>
      <c s="34" t="s">
        <v>100</v>
      </c>
      <c s="35" t="s">
        <v>5</v>
      </c>
      <c s="6" t="s">
        <v>101</v>
      </c>
      <c s="36" t="s">
        <v>97</v>
      </c>
      <c s="37">
        <v>5</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14.75">
      <c r="A58" t="s">
        <v>56</v>
      </c>
      <c r="E58" s="39" t="s">
        <v>98</v>
      </c>
    </row>
    <row r="59" spans="1:16" ht="25.5">
      <c r="A59" t="s">
        <v>49</v>
      </c>
      <c s="34" t="s">
        <v>102</v>
      </c>
      <c s="34" t="s">
        <v>103</v>
      </c>
      <c s="35" t="s">
        <v>5</v>
      </c>
      <c s="6" t="s">
        <v>104</v>
      </c>
      <c s="36" t="s">
        <v>97</v>
      </c>
      <c s="37">
        <v>1</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114.75">
      <c r="A62" t="s">
        <v>56</v>
      </c>
      <c r="E62" s="39" t="s">
        <v>105</v>
      </c>
    </row>
    <row r="63" spans="1:16" ht="25.5">
      <c r="A63" t="s">
        <v>49</v>
      </c>
      <c s="34" t="s">
        <v>106</v>
      </c>
      <c s="34" t="s">
        <v>107</v>
      </c>
      <c s="35" t="s">
        <v>5</v>
      </c>
      <c s="6" t="s">
        <v>108</v>
      </c>
      <c s="36" t="s">
        <v>97</v>
      </c>
      <c s="37">
        <v>1</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114.75">
      <c r="A66" t="s">
        <v>56</v>
      </c>
      <c r="E66" s="39" t="s">
        <v>109</v>
      </c>
    </row>
    <row r="67" spans="1:16" ht="12.75">
      <c r="A67" t="s">
        <v>49</v>
      </c>
      <c s="34" t="s">
        <v>110</v>
      </c>
      <c s="34" t="s">
        <v>111</v>
      </c>
      <c s="35" t="s">
        <v>5</v>
      </c>
      <c s="6" t="s">
        <v>112</v>
      </c>
      <c s="36" t="s">
        <v>97</v>
      </c>
      <c s="37">
        <v>1</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27.5">
      <c r="A70" t="s">
        <v>56</v>
      </c>
      <c r="E70" s="39" t="s">
        <v>113</v>
      </c>
    </row>
    <row r="71" spans="1:16" ht="12.75">
      <c r="A71" t="s">
        <v>49</v>
      </c>
      <c s="34" t="s">
        <v>114</v>
      </c>
      <c s="34" t="s">
        <v>115</v>
      </c>
      <c s="35" t="s">
        <v>5</v>
      </c>
      <c s="6" t="s">
        <v>116</v>
      </c>
      <c s="36" t="s">
        <v>97</v>
      </c>
      <c s="37">
        <v>1</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14.75">
      <c r="A74" t="s">
        <v>56</v>
      </c>
      <c r="E74" s="39" t="s">
        <v>117</v>
      </c>
    </row>
    <row r="75" spans="1:16" ht="12.75">
      <c r="A75" t="s">
        <v>49</v>
      </c>
      <c s="34" t="s">
        <v>118</v>
      </c>
      <c s="34" t="s">
        <v>119</v>
      </c>
      <c s="35" t="s">
        <v>5</v>
      </c>
      <c s="6" t="s">
        <v>120</v>
      </c>
      <c s="36" t="s">
        <v>97</v>
      </c>
      <c s="37">
        <v>1</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89.25">
      <c r="A78" t="s">
        <v>56</v>
      </c>
      <c r="E78" s="39" t="s">
        <v>121</v>
      </c>
    </row>
    <row r="79" spans="1:16" ht="12.75">
      <c r="A79" t="s">
        <v>49</v>
      </c>
      <c s="34" t="s">
        <v>122</v>
      </c>
      <c s="34" t="s">
        <v>123</v>
      </c>
      <c s="35" t="s">
        <v>5</v>
      </c>
      <c s="6" t="s">
        <v>124</v>
      </c>
      <c s="36" t="s">
        <v>97</v>
      </c>
      <c s="37">
        <v>1</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89.25">
      <c r="A82" t="s">
        <v>56</v>
      </c>
      <c r="E82" s="39" t="s">
        <v>125</v>
      </c>
    </row>
    <row r="83" spans="1:16" ht="12.75">
      <c r="A83" t="s">
        <v>49</v>
      </c>
      <c s="34" t="s">
        <v>126</v>
      </c>
      <c s="34" t="s">
        <v>127</v>
      </c>
      <c s="35" t="s">
        <v>5</v>
      </c>
      <c s="6" t="s">
        <v>128</v>
      </c>
      <c s="36" t="s">
        <v>97</v>
      </c>
      <c s="37">
        <v>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89.25">
      <c r="A86" t="s">
        <v>56</v>
      </c>
      <c r="E86" s="39" t="s">
        <v>129</v>
      </c>
    </row>
    <row r="87" spans="1:16" ht="12.75">
      <c r="A87" t="s">
        <v>49</v>
      </c>
      <c s="34" t="s">
        <v>130</v>
      </c>
      <c s="34" t="s">
        <v>131</v>
      </c>
      <c s="35" t="s">
        <v>5</v>
      </c>
      <c s="6" t="s">
        <v>132</v>
      </c>
      <c s="36" t="s">
        <v>97</v>
      </c>
      <c s="37">
        <v>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02">
      <c r="A90" t="s">
        <v>56</v>
      </c>
      <c r="E90" s="39" t="s">
        <v>133</v>
      </c>
    </row>
    <row r="91" spans="1:16" ht="25.5">
      <c r="A91" t="s">
        <v>49</v>
      </c>
      <c s="34" t="s">
        <v>134</v>
      </c>
      <c s="34" t="s">
        <v>135</v>
      </c>
      <c s="35" t="s">
        <v>5</v>
      </c>
      <c s="6" t="s">
        <v>136</v>
      </c>
      <c s="36" t="s">
        <v>97</v>
      </c>
      <c s="37">
        <v>6</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27.5">
      <c r="A94" t="s">
        <v>56</v>
      </c>
      <c r="E94" s="39" t="s">
        <v>137</v>
      </c>
    </row>
    <row r="95" spans="1:16" ht="12.75">
      <c r="A95" t="s">
        <v>49</v>
      </c>
      <c s="34" t="s">
        <v>138</v>
      </c>
      <c s="34" t="s">
        <v>139</v>
      </c>
      <c s="35" t="s">
        <v>5</v>
      </c>
      <c s="6" t="s">
        <v>140</v>
      </c>
      <c s="36" t="s">
        <v>97</v>
      </c>
      <c s="37">
        <v>2</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14.75">
      <c r="A98" t="s">
        <v>56</v>
      </c>
      <c r="E98" s="39" t="s">
        <v>141</v>
      </c>
    </row>
    <row r="99" spans="1:16" ht="25.5">
      <c r="A99" t="s">
        <v>49</v>
      </c>
      <c s="34" t="s">
        <v>142</v>
      </c>
      <c s="34" t="s">
        <v>143</v>
      </c>
      <c s="35" t="s">
        <v>5</v>
      </c>
      <c s="6" t="s">
        <v>144</v>
      </c>
      <c s="36" t="s">
        <v>97</v>
      </c>
      <c s="37">
        <v>2</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40.25">
      <c r="A102" t="s">
        <v>56</v>
      </c>
      <c r="E102" s="39" t="s">
        <v>145</v>
      </c>
    </row>
    <row r="103" spans="1:16" ht="25.5">
      <c r="A103" t="s">
        <v>49</v>
      </c>
      <c s="34" t="s">
        <v>146</v>
      </c>
      <c s="34" t="s">
        <v>147</v>
      </c>
      <c s="35" t="s">
        <v>5</v>
      </c>
      <c s="6" t="s">
        <v>148</v>
      </c>
      <c s="36" t="s">
        <v>97</v>
      </c>
      <c s="37">
        <v>2</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14.75">
      <c r="A106" t="s">
        <v>56</v>
      </c>
      <c r="E106" s="39" t="s">
        <v>149</v>
      </c>
    </row>
    <row r="107" spans="1:16" ht="25.5">
      <c r="A107" t="s">
        <v>49</v>
      </c>
      <c s="34" t="s">
        <v>150</v>
      </c>
      <c s="34" t="s">
        <v>151</v>
      </c>
      <c s="35" t="s">
        <v>5</v>
      </c>
      <c s="6" t="s">
        <v>152</v>
      </c>
      <c s="36" t="s">
        <v>97</v>
      </c>
      <c s="37">
        <v>2</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40.25">
      <c r="A110" t="s">
        <v>56</v>
      </c>
      <c r="E110" s="39" t="s">
        <v>153</v>
      </c>
    </row>
    <row r="111" spans="1:16" ht="25.5">
      <c r="A111" t="s">
        <v>49</v>
      </c>
      <c s="34" t="s">
        <v>154</v>
      </c>
      <c s="34" t="s">
        <v>155</v>
      </c>
      <c s="35" t="s">
        <v>5</v>
      </c>
      <c s="6" t="s">
        <v>156</v>
      </c>
      <c s="36" t="s">
        <v>97</v>
      </c>
      <c s="37">
        <v>2</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40.25">
      <c r="A114" t="s">
        <v>56</v>
      </c>
      <c r="E114" s="39" t="s">
        <v>157</v>
      </c>
    </row>
    <row r="115" spans="1:16" ht="25.5">
      <c r="A115" t="s">
        <v>49</v>
      </c>
      <c s="34" t="s">
        <v>158</v>
      </c>
      <c s="34" t="s">
        <v>159</v>
      </c>
      <c s="35" t="s">
        <v>5</v>
      </c>
      <c s="6" t="s">
        <v>160</v>
      </c>
      <c s="36" t="s">
        <v>97</v>
      </c>
      <c s="37">
        <v>2</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40.25">
      <c r="A118" t="s">
        <v>56</v>
      </c>
      <c r="E118" s="39" t="s">
        <v>161</v>
      </c>
    </row>
    <row r="119" spans="1:16" ht="12.75">
      <c r="A119" t="s">
        <v>49</v>
      </c>
      <c s="34" t="s">
        <v>162</v>
      </c>
      <c s="34" t="s">
        <v>163</v>
      </c>
      <c s="35" t="s">
        <v>5</v>
      </c>
      <c s="6" t="s">
        <v>164</v>
      </c>
      <c s="36" t="s">
        <v>165</v>
      </c>
      <c s="37">
        <v>24</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14.75">
      <c r="A122" t="s">
        <v>56</v>
      </c>
      <c r="E122" s="39" t="s">
        <v>166</v>
      </c>
    </row>
    <row r="123" spans="1:16" ht="12.75">
      <c r="A123" t="s">
        <v>49</v>
      </c>
      <c s="34" t="s">
        <v>167</v>
      </c>
      <c s="34" t="s">
        <v>168</v>
      </c>
      <c s="35" t="s">
        <v>5</v>
      </c>
      <c s="6" t="s">
        <v>169</v>
      </c>
      <c s="36" t="s">
        <v>165</v>
      </c>
      <c s="37">
        <v>8</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02">
      <c r="A126" t="s">
        <v>56</v>
      </c>
      <c r="E126" s="39" t="s">
        <v>170</v>
      </c>
    </row>
    <row r="127" spans="1:16" ht="12.75">
      <c r="A127" t="s">
        <v>49</v>
      </c>
      <c s="34" t="s">
        <v>171</v>
      </c>
      <c s="34" t="s">
        <v>172</v>
      </c>
      <c s="35" t="s">
        <v>5</v>
      </c>
      <c s="6" t="s">
        <v>173</v>
      </c>
      <c s="36" t="s">
        <v>97</v>
      </c>
      <c s="37">
        <v>16</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174</v>
      </c>
    </row>
    <row r="131" spans="1:16" ht="12.75">
      <c r="A131" t="s">
        <v>49</v>
      </c>
      <c s="34" t="s">
        <v>175</v>
      </c>
      <c s="34" t="s">
        <v>176</v>
      </c>
      <c s="35" t="s">
        <v>5</v>
      </c>
      <c s="6" t="s">
        <v>177</v>
      </c>
      <c s="36" t="s">
        <v>97</v>
      </c>
      <c s="37">
        <v>1</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02">
      <c r="A134" t="s">
        <v>56</v>
      </c>
      <c r="E134" s="39" t="s">
        <v>178</v>
      </c>
    </row>
    <row r="135" spans="1:16" ht="12.75">
      <c r="A135" t="s">
        <v>49</v>
      </c>
      <c s="34" t="s">
        <v>179</v>
      </c>
      <c s="34" t="s">
        <v>180</v>
      </c>
      <c s="35" t="s">
        <v>5</v>
      </c>
      <c s="6" t="s">
        <v>181</v>
      </c>
      <c s="36" t="s">
        <v>97</v>
      </c>
      <c s="37">
        <v>4</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14.75">
      <c r="A138" t="s">
        <v>56</v>
      </c>
      <c r="E138" s="39" t="s">
        <v>182</v>
      </c>
    </row>
    <row r="139" spans="1:16" ht="12.75">
      <c r="A139" t="s">
        <v>49</v>
      </c>
      <c s="34" t="s">
        <v>183</v>
      </c>
      <c s="34" t="s">
        <v>184</v>
      </c>
      <c s="35" t="s">
        <v>5</v>
      </c>
      <c s="6" t="s">
        <v>185</v>
      </c>
      <c s="36" t="s">
        <v>165</v>
      </c>
      <c s="37">
        <v>24</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14.75">
      <c r="A142" t="s">
        <v>56</v>
      </c>
      <c r="E142" s="39" t="s">
        <v>186</v>
      </c>
    </row>
    <row r="143" spans="1:16" ht="12.75">
      <c r="A143" t="s">
        <v>49</v>
      </c>
      <c s="34" t="s">
        <v>187</v>
      </c>
      <c s="34" t="s">
        <v>188</v>
      </c>
      <c s="35" t="s">
        <v>5</v>
      </c>
      <c s="6" t="s">
        <v>189</v>
      </c>
      <c s="36" t="s">
        <v>97</v>
      </c>
      <c s="37">
        <v>1</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76.5">
      <c r="A146" t="s">
        <v>56</v>
      </c>
      <c r="E146" s="39" t="s">
        <v>190</v>
      </c>
    </row>
    <row r="147" spans="1:13" ht="12.75">
      <c r="A147" t="s">
        <v>46</v>
      </c>
      <c r="C147" s="31" t="s">
        <v>191</v>
      </c>
      <c r="E147" s="33" t="s">
        <v>192</v>
      </c>
      <c r="J147" s="32">
        <f>0</f>
      </c>
      <c s="32">
        <f>0</f>
      </c>
      <c s="32">
        <f>0+L148</f>
      </c>
      <c s="32">
        <f>0+M148</f>
      </c>
    </row>
    <row r="148" spans="1:16" ht="12.75">
      <c r="A148" t="s">
        <v>49</v>
      </c>
      <c s="34" t="s">
        <v>193</v>
      </c>
      <c s="34" t="s">
        <v>194</v>
      </c>
      <c s="35" t="s">
        <v>5</v>
      </c>
      <c s="6" t="s">
        <v>195</v>
      </c>
      <c s="36" t="s">
        <v>97</v>
      </c>
      <c s="37">
        <v>1</v>
      </c>
      <c s="36">
        <v>0</v>
      </c>
      <c s="36">
        <f>ROUND(G148*H148,6)</f>
      </c>
      <c r="L148" s="38">
        <v>0</v>
      </c>
      <c s="32">
        <f>ROUND(ROUND(L148,2)*ROUND(G148,3),2)</f>
      </c>
      <c s="36" t="s">
        <v>196</v>
      </c>
      <c>
        <f>(M148*21)/100</f>
      </c>
      <c t="s">
        <v>27</v>
      </c>
    </row>
    <row r="149" spans="1:5" ht="12.75">
      <c r="A149" s="35" t="s">
        <v>54</v>
      </c>
      <c r="E149" s="39" t="s">
        <v>5</v>
      </c>
    </row>
    <row r="150" spans="1:5" ht="12.75">
      <c r="A150" s="35" t="s">
        <v>55</v>
      </c>
      <c r="E150" s="40" t="s">
        <v>5</v>
      </c>
    </row>
    <row r="151" spans="1:5" ht="25.5">
      <c r="A151" t="s">
        <v>56</v>
      </c>
      <c r="E151" s="39" t="s">
        <v>197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1541</v>
      </c>
      <c s="41">
        <f>Rekapitulace!C40</f>
      </c>
      <c s="20" t="s">
        <v>0</v>
      </c>
      <c t="s">
        <v>23</v>
      </c>
      <c t="s">
        <v>27</v>
      </c>
    </row>
    <row r="4" spans="1:16" ht="32" customHeight="1">
      <c r="A4" s="24" t="s">
        <v>20</v>
      </c>
      <c s="25" t="s">
        <v>28</v>
      </c>
      <c s="27" t="s">
        <v>1541</v>
      </c>
      <c r="E4" s="26" t="s">
        <v>1542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1545</v>
      </c>
      <c r="E8" s="30" t="s">
        <v>1544</v>
      </c>
      <c r="J8" s="29">
        <f>0+J9</f>
      </c>
      <c s="29">
        <f>0+K9</f>
      </c>
      <c s="29">
        <f>0+L9</f>
      </c>
      <c s="29">
        <f>0+M9</f>
      </c>
    </row>
    <row r="9" spans="1:13" ht="12.75">
      <c r="A9" t="s">
        <v>46</v>
      </c>
      <c r="C9" s="31" t="s">
        <v>1546</v>
      </c>
      <c r="E9" s="33" t="s">
        <v>1547</v>
      </c>
      <c r="J9" s="32">
        <f>0</f>
      </c>
      <c s="32">
        <f>0</f>
      </c>
      <c s="32">
        <f>0+L10+L14+L18+L22+L26+L30+L34</f>
      </c>
      <c s="32">
        <f>0+M10+M14+M18+M22+M26+M30+M34</f>
      </c>
    </row>
    <row r="10" spans="1:16" ht="12.75">
      <c r="A10" t="s">
        <v>49</v>
      </c>
      <c s="34" t="s">
        <v>47</v>
      </c>
      <c s="34" t="s">
        <v>1548</v>
      </c>
      <c s="35" t="s">
        <v>5</v>
      </c>
      <c s="6" t="s">
        <v>1549</v>
      </c>
      <c s="36" t="s">
        <v>1550</v>
      </c>
      <c s="37">
        <v>1</v>
      </c>
      <c s="36">
        <v>0</v>
      </c>
      <c s="36">
        <f>ROUND(G10*H10,6)</f>
      </c>
      <c r="L10" s="38">
        <v>0</v>
      </c>
      <c s="32">
        <f>ROUND(ROUND(L10,2)*ROUND(G10,3),2)</f>
      </c>
      <c s="36" t="s">
        <v>196</v>
      </c>
      <c>
        <f>(M10*21)/100</f>
      </c>
      <c t="s">
        <v>27</v>
      </c>
    </row>
    <row r="11" spans="1:5" ht="12.75">
      <c r="A11" s="35" t="s">
        <v>54</v>
      </c>
      <c r="E11" s="39" t="s">
        <v>1551</v>
      </c>
    </row>
    <row r="12" spans="1:5" ht="12.75">
      <c r="A12" s="35" t="s">
        <v>55</v>
      </c>
      <c r="E12" s="40" t="s">
        <v>1552</v>
      </c>
    </row>
    <row r="13" spans="1:5" ht="25.5">
      <c r="A13" t="s">
        <v>56</v>
      </c>
      <c r="E13" s="39" t="s">
        <v>1553</v>
      </c>
    </row>
    <row r="14" spans="1:16" ht="12.75">
      <c r="A14" t="s">
        <v>49</v>
      </c>
      <c s="34" t="s">
        <v>27</v>
      </c>
      <c s="34" t="s">
        <v>1554</v>
      </c>
      <c s="35" t="s">
        <v>5</v>
      </c>
      <c s="6" t="s">
        <v>1555</v>
      </c>
      <c s="36" t="s">
        <v>1550</v>
      </c>
      <c s="37">
        <v>1</v>
      </c>
      <c s="36">
        <v>0</v>
      </c>
      <c s="36">
        <f>ROUND(G14*H14,6)</f>
      </c>
      <c r="L14" s="38">
        <v>0</v>
      </c>
      <c s="32">
        <f>ROUND(ROUND(L14,2)*ROUND(G14,3),2)</f>
      </c>
      <c s="36" t="s">
        <v>196</v>
      </c>
      <c>
        <f>(M14*21)/100</f>
      </c>
      <c t="s">
        <v>27</v>
      </c>
    </row>
    <row r="15" spans="1:5" ht="12.75">
      <c r="A15" s="35" t="s">
        <v>54</v>
      </c>
      <c r="E15" s="39" t="s">
        <v>5</v>
      </c>
    </row>
    <row r="16" spans="1:5" ht="12.75">
      <c r="A16" s="35" t="s">
        <v>55</v>
      </c>
      <c r="E16" s="40" t="s">
        <v>1552</v>
      </c>
    </row>
    <row r="17" spans="1:5" ht="12.75">
      <c r="A17" t="s">
        <v>56</v>
      </c>
      <c r="E17" s="39" t="s">
        <v>5</v>
      </c>
    </row>
    <row r="18" spans="1:16" ht="12.75">
      <c r="A18" t="s">
        <v>49</v>
      </c>
      <c s="34" t="s">
        <v>26</v>
      </c>
      <c s="34" t="s">
        <v>1556</v>
      </c>
      <c s="35" t="s">
        <v>5</v>
      </c>
      <c s="6" t="s">
        <v>1557</v>
      </c>
      <c s="36" t="s">
        <v>1550</v>
      </c>
      <c s="37">
        <v>1</v>
      </c>
      <c s="36">
        <v>0</v>
      </c>
      <c s="36">
        <f>ROUND(G18*H18,6)</f>
      </c>
      <c r="L18" s="38">
        <v>0</v>
      </c>
      <c s="32">
        <f>ROUND(ROUND(L18,2)*ROUND(G18,3),2)</f>
      </c>
      <c s="36" t="s">
        <v>196</v>
      </c>
      <c>
        <f>(M18*21)/100</f>
      </c>
      <c t="s">
        <v>27</v>
      </c>
    </row>
    <row r="19" spans="1:5" ht="25.5">
      <c r="A19" s="35" t="s">
        <v>54</v>
      </c>
      <c r="E19" s="39" t="s">
        <v>1558</v>
      </c>
    </row>
    <row r="20" spans="1:5" ht="12.75">
      <c r="A20" s="35" t="s">
        <v>55</v>
      </c>
      <c r="E20" s="40" t="s">
        <v>1552</v>
      </c>
    </row>
    <row r="21" spans="1:5" ht="12.75">
      <c r="A21" t="s">
        <v>56</v>
      </c>
      <c r="E21" s="39" t="s">
        <v>5</v>
      </c>
    </row>
    <row r="22" spans="1:16" ht="12.75">
      <c r="A22" t="s">
        <v>49</v>
      </c>
      <c s="34" t="s">
        <v>67</v>
      </c>
      <c s="34" t="s">
        <v>1559</v>
      </c>
      <c s="35" t="s">
        <v>5</v>
      </c>
      <c s="6" t="s">
        <v>1560</v>
      </c>
      <c s="36" t="s">
        <v>1550</v>
      </c>
      <c s="37">
        <v>1</v>
      </c>
      <c s="36">
        <v>0</v>
      </c>
      <c s="36">
        <f>ROUND(G22*H22,6)</f>
      </c>
      <c r="L22" s="38">
        <v>0</v>
      </c>
      <c s="32">
        <f>ROUND(ROUND(L22,2)*ROUND(G22,3),2)</f>
      </c>
      <c s="36" t="s">
        <v>196</v>
      </c>
      <c>
        <f>(M22*21)/100</f>
      </c>
      <c t="s">
        <v>27</v>
      </c>
    </row>
    <row r="23" spans="1:5" ht="12.75">
      <c r="A23" s="35" t="s">
        <v>54</v>
      </c>
      <c r="E23" s="39" t="s">
        <v>1561</v>
      </c>
    </row>
    <row r="24" spans="1:5" ht="12.75">
      <c r="A24" s="35" t="s">
        <v>55</v>
      </c>
      <c r="E24" s="40" t="s">
        <v>1552</v>
      </c>
    </row>
    <row r="25" spans="1:5" ht="12.75">
      <c r="A25" t="s">
        <v>56</v>
      </c>
      <c r="E25" s="39" t="s">
        <v>5</v>
      </c>
    </row>
    <row r="26" spans="1:16" ht="12.75">
      <c r="A26" t="s">
        <v>49</v>
      </c>
      <c s="34" t="s">
        <v>72</v>
      </c>
      <c s="34" t="s">
        <v>1562</v>
      </c>
      <c s="35" t="s">
        <v>5</v>
      </c>
      <c s="6" t="s">
        <v>1563</v>
      </c>
      <c s="36" t="s">
        <v>1550</v>
      </c>
      <c s="37">
        <v>1</v>
      </c>
      <c s="36">
        <v>0</v>
      </c>
      <c s="36">
        <f>ROUND(G26*H26,6)</f>
      </c>
      <c r="L26" s="38">
        <v>0</v>
      </c>
      <c s="32">
        <f>ROUND(ROUND(L26,2)*ROUND(G26,3),2)</f>
      </c>
      <c s="36" t="s">
        <v>196</v>
      </c>
      <c>
        <f>(M26*21)/100</f>
      </c>
      <c t="s">
        <v>27</v>
      </c>
    </row>
    <row r="27" spans="1:5" ht="12.75">
      <c r="A27" s="35" t="s">
        <v>54</v>
      </c>
      <c r="E27" s="39" t="s">
        <v>5</v>
      </c>
    </row>
    <row r="28" spans="1:5" ht="12.75">
      <c r="A28" s="35" t="s">
        <v>55</v>
      </c>
      <c r="E28" s="40" t="s">
        <v>1552</v>
      </c>
    </row>
    <row r="29" spans="1:5" ht="12.75">
      <c r="A29" t="s">
        <v>56</v>
      </c>
      <c r="E29" s="39" t="s">
        <v>5</v>
      </c>
    </row>
    <row r="30" spans="1:16" ht="12.75">
      <c r="A30" t="s">
        <v>49</v>
      </c>
      <c s="34" t="s">
        <v>77</v>
      </c>
      <c s="34" t="s">
        <v>1564</v>
      </c>
      <c s="35" t="s">
        <v>5</v>
      </c>
      <c s="6" t="s">
        <v>1565</v>
      </c>
      <c s="36" t="s">
        <v>1550</v>
      </c>
      <c s="37">
        <v>1</v>
      </c>
      <c s="36">
        <v>0</v>
      </c>
      <c s="36">
        <f>ROUND(G30*H30,6)</f>
      </c>
      <c r="L30" s="38">
        <v>0</v>
      </c>
      <c s="32">
        <f>ROUND(ROUND(L30,2)*ROUND(G30,3),2)</f>
      </c>
      <c s="36" t="s">
        <v>196</v>
      </c>
      <c>
        <f>(M30*21)/100</f>
      </c>
      <c t="s">
        <v>27</v>
      </c>
    </row>
    <row r="31" spans="1:5" ht="12.75">
      <c r="A31" s="35" t="s">
        <v>54</v>
      </c>
      <c r="E31" s="39" t="s">
        <v>5</v>
      </c>
    </row>
    <row r="32" spans="1:5" ht="12.75">
      <c r="A32" s="35" t="s">
        <v>55</v>
      </c>
      <c r="E32" s="40" t="s">
        <v>1552</v>
      </c>
    </row>
    <row r="33" spans="1:5" ht="12.75">
      <c r="A33" t="s">
        <v>56</v>
      </c>
      <c r="E33" s="39" t="s">
        <v>5</v>
      </c>
    </row>
    <row r="34" spans="1:16" ht="12.75">
      <c r="A34" t="s">
        <v>49</v>
      </c>
      <c s="34" t="s">
        <v>65</v>
      </c>
      <c s="34" t="s">
        <v>1566</v>
      </c>
      <c s="35" t="s">
        <v>5</v>
      </c>
      <c s="6" t="s">
        <v>1567</v>
      </c>
      <c s="36" t="s">
        <v>1550</v>
      </c>
      <c s="37">
        <v>1</v>
      </c>
      <c s="36">
        <v>0</v>
      </c>
      <c s="36">
        <f>ROUND(G34*H34,6)</f>
      </c>
      <c r="L34" s="38">
        <v>0</v>
      </c>
      <c s="32">
        <f>ROUND(ROUND(L34,2)*ROUND(G34,3),2)</f>
      </c>
      <c s="36" t="s">
        <v>196</v>
      </c>
      <c>
        <f>(M34*21)/100</f>
      </c>
      <c t="s">
        <v>27</v>
      </c>
    </row>
    <row r="35" spans="1:5" ht="51">
      <c r="A35" s="35" t="s">
        <v>54</v>
      </c>
      <c r="E35" s="39" t="s">
        <v>1568</v>
      </c>
    </row>
    <row r="36" spans="1:5" ht="12.75">
      <c r="A36" s="35" t="s">
        <v>55</v>
      </c>
      <c r="E36" s="40" t="s">
        <v>1552</v>
      </c>
    </row>
    <row r="37" spans="1:5" ht="12.75">
      <c r="A37" t="s">
        <v>56</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Rekapitulace!C42</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COUNTIFS(L8:L183,"=0",A8:A183,"P")+COUNTIFS(L8:L183,"",A8:A183,"P")+SUM(Q8:Q183)</f>
      </c>
    </row>
    <row r="8" spans="1:13" ht="12.75">
      <c r="A8" t="s">
        <v>44</v>
      </c>
      <c r="C8" s="28" t="s">
        <v>1573</v>
      </c>
      <c r="E8" s="30" t="s">
        <v>1572</v>
      </c>
      <c r="J8" s="29">
        <f>0+J9+J30+J39+J92+J97+J154</f>
      </c>
      <c s="29">
        <f>0+K9+K30+K39+K92+K97+K154</f>
      </c>
      <c s="29">
        <f>0+L9+L30+L39+L92+L97+L154</f>
      </c>
      <c s="29">
        <f>0+M9+M30+M39+M92+M97+M154</f>
      </c>
    </row>
    <row r="9" spans="1:13" ht="12.75">
      <c r="A9" t="s">
        <v>46</v>
      </c>
      <c r="C9" s="31" t="s">
        <v>605</v>
      </c>
      <c r="E9" s="33" t="s">
        <v>606</v>
      </c>
      <c r="J9" s="32">
        <f>0</f>
      </c>
      <c s="32">
        <f>0</f>
      </c>
      <c s="32">
        <f>0+L10+L14+L18+L22+L26</f>
      </c>
      <c s="32">
        <f>0+M10+M14+M18+M22+M26</f>
      </c>
    </row>
    <row r="10" spans="1:16" ht="12.75">
      <c r="A10" t="s">
        <v>49</v>
      </c>
      <c s="34" t="s">
        <v>47</v>
      </c>
      <c s="34" t="s">
        <v>1574</v>
      </c>
      <c s="35" t="s">
        <v>5</v>
      </c>
      <c s="6" t="s">
        <v>1575</v>
      </c>
      <c s="36" t="s">
        <v>97</v>
      </c>
      <c s="37">
        <v>38</v>
      </c>
      <c s="36">
        <v>0</v>
      </c>
      <c s="36">
        <f>ROUND(G10*H10,6)</f>
      </c>
      <c r="L10" s="38">
        <v>0</v>
      </c>
      <c s="32">
        <f>ROUND(ROUND(L10,2)*ROUND(G10,3),2)</f>
      </c>
      <c s="36" t="s">
        <v>53</v>
      </c>
      <c>
        <f>(M10*21)/100</f>
      </c>
      <c t="s">
        <v>27</v>
      </c>
    </row>
    <row r="11" spans="1:5" ht="51">
      <c r="A11" s="35" t="s">
        <v>54</v>
      </c>
      <c r="E11" s="39" t="s">
        <v>1576</v>
      </c>
    </row>
    <row r="12" spans="1:5" ht="12.75">
      <c r="A12" s="35" t="s">
        <v>55</v>
      </c>
      <c r="E12" s="40" t="s">
        <v>5</v>
      </c>
    </row>
    <row r="13" spans="1:5" ht="12.75">
      <c r="A13" t="s">
        <v>56</v>
      </c>
      <c r="E13" s="39" t="s">
        <v>1037</v>
      </c>
    </row>
    <row r="14" spans="1:16" ht="12.75">
      <c r="A14" t="s">
        <v>49</v>
      </c>
      <c s="34" t="s">
        <v>27</v>
      </c>
      <c s="34" t="s">
        <v>1577</v>
      </c>
      <c s="35" t="s">
        <v>5</v>
      </c>
      <c s="6" t="s">
        <v>1578</v>
      </c>
      <c s="36" t="s">
        <v>165</v>
      </c>
      <c s="37">
        <v>325</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56</v>
      </c>
      <c r="E17" s="39" t="s">
        <v>609</v>
      </c>
    </row>
    <row r="18" spans="1:16" ht="12.75">
      <c r="A18" t="s">
        <v>49</v>
      </c>
      <c s="34" t="s">
        <v>26</v>
      </c>
      <c s="34" t="s">
        <v>1579</v>
      </c>
      <c s="35" t="s">
        <v>5</v>
      </c>
      <c s="6" t="s">
        <v>1580</v>
      </c>
      <c s="36" t="s">
        <v>97</v>
      </c>
      <c s="37">
        <v>8</v>
      </c>
      <c s="36">
        <v>0</v>
      </c>
      <c s="36">
        <f>ROUND(G18*H18,6)</f>
      </c>
      <c r="L18" s="38">
        <v>0</v>
      </c>
      <c s="32">
        <f>ROUND(ROUND(L18,2)*ROUND(G18,3),2)</f>
      </c>
      <c s="36" t="s">
        <v>53</v>
      </c>
      <c>
        <f>(M18*21)/100</f>
      </c>
      <c t="s">
        <v>27</v>
      </c>
    </row>
    <row r="19" spans="1:5" ht="51">
      <c r="A19" s="35" t="s">
        <v>54</v>
      </c>
      <c r="E19" s="39" t="s">
        <v>1581</v>
      </c>
    </row>
    <row r="20" spans="1:5" ht="12.75">
      <c r="A20" s="35" t="s">
        <v>55</v>
      </c>
      <c r="E20" s="40" t="s">
        <v>5</v>
      </c>
    </row>
    <row r="21" spans="1:5" ht="127.5">
      <c r="A21" t="s">
        <v>56</v>
      </c>
      <c r="E21" s="39" t="s">
        <v>1582</v>
      </c>
    </row>
    <row r="22" spans="1:16" ht="12.75">
      <c r="A22" t="s">
        <v>49</v>
      </c>
      <c s="34" t="s">
        <v>67</v>
      </c>
      <c s="34" t="s">
        <v>1583</v>
      </c>
      <c s="35" t="s">
        <v>5</v>
      </c>
      <c s="6" t="s">
        <v>1584</v>
      </c>
      <c s="36" t="s">
        <v>1585</v>
      </c>
      <c s="37">
        <v>21.095</v>
      </c>
      <c s="36">
        <v>0</v>
      </c>
      <c s="36">
        <f>ROUND(G22*H22,6)</f>
      </c>
      <c r="L22" s="38">
        <v>0</v>
      </c>
      <c s="32">
        <f>ROUND(ROUND(L22,2)*ROUND(G22,3),2)</f>
      </c>
      <c s="36" t="s">
        <v>53</v>
      </c>
      <c>
        <f>(M22*21)/100</f>
      </c>
      <c t="s">
        <v>27</v>
      </c>
    </row>
    <row r="23" spans="1:5" ht="12.75">
      <c r="A23" s="35" t="s">
        <v>54</v>
      </c>
      <c r="E23" s="39" t="s">
        <v>1586</v>
      </c>
    </row>
    <row r="24" spans="1:5" ht="12.75">
      <c r="A24" s="35" t="s">
        <v>55</v>
      </c>
      <c r="E24" s="40" t="s">
        <v>5</v>
      </c>
    </row>
    <row r="25" spans="1:5" ht="12.75">
      <c r="A25" t="s">
        <v>56</v>
      </c>
      <c r="E25" s="39" t="s">
        <v>609</v>
      </c>
    </row>
    <row r="26" spans="1:16" ht="12.75">
      <c r="A26" t="s">
        <v>49</v>
      </c>
      <c s="34" t="s">
        <v>72</v>
      </c>
      <c s="34" t="s">
        <v>1587</v>
      </c>
      <c s="35" t="s">
        <v>5</v>
      </c>
      <c s="6" t="s">
        <v>1588</v>
      </c>
      <c s="36" t="s">
        <v>1585</v>
      </c>
      <c s="37">
        <v>21.095</v>
      </c>
      <c s="36">
        <v>0</v>
      </c>
      <c s="36">
        <f>ROUND(G26*H26,6)</f>
      </c>
      <c r="L26" s="38">
        <v>0</v>
      </c>
      <c s="32">
        <f>ROUND(ROUND(L26,2)*ROUND(G26,3),2)</f>
      </c>
      <c s="36" t="s">
        <v>53</v>
      </c>
      <c>
        <f>(M26*21)/100</f>
      </c>
      <c t="s">
        <v>27</v>
      </c>
    </row>
    <row r="27" spans="1:5" ht="12.75">
      <c r="A27" s="35" t="s">
        <v>54</v>
      </c>
      <c r="E27" s="39" t="s">
        <v>1589</v>
      </c>
    </row>
    <row r="28" spans="1:5" ht="12.75">
      <c r="A28" s="35" t="s">
        <v>55</v>
      </c>
      <c r="E28" s="40" t="s">
        <v>5</v>
      </c>
    </row>
    <row r="29" spans="1:5" ht="25.5">
      <c r="A29" t="s">
        <v>56</v>
      </c>
      <c r="E29" s="39" t="s">
        <v>1590</v>
      </c>
    </row>
    <row r="30" spans="1:13" ht="12.75">
      <c r="A30" t="s">
        <v>46</v>
      </c>
      <c r="C30" s="31" t="s">
        <v>47</v>
      </c>
      <c r="E30" s="33" t="s">
        <v>48</v>
      </c>
      <c r="J30" s="32">
        <f>0</f>
      </c>
      <c s="32">
        <f>0</f>
      </c>
      <c s="32">
        <f>0+L31+L35</f>
      </c>
      <c s="32">
        <f>0+M31+M35</f>
      </c>
    </row>
    <row r="31" spans="1:16" ht="12.75">
      <c r="A31" t="s">
        <v>49</v>
      </c>
      <c s="34" t="s">
        <v>77</v>
      </c>
      <c s="34" t="s">
        <v>1591</v>
      </c>
      <c s="35" t="s">
        <v>5</v>
      </c>
      <c s="6" t="s">
        <v>1592</v>
      </c>
      <c s="36" t="s">
        <v>52</v>
      </c>
      <c s="37">
        <v>27751.191</v>
      </c>
      <c s="36">
        <v>0</v>
      </c>
      <c s="36">
        <f>ROUND(G31*H31,6)</f>
      </c>
      <c r="L31" s="38">
        <v>0</v>
      </c>
      <c s="32">
        <f>ROUND(ROUND(L31,2)*ROUND(G31,3),2)</f>
      </c>
      <c s="36" t="s">
        <v>53</v>
      </c>
      <c>
        <f>(M31*21)/100</f>
      </c>
      <c t="s">
        <v>27</v>
      </c>
    </row>
    <row r="32" spans="1:5" ht="12.75">
      <c r="A32" s="35" t="s">
        <v>54</v>
      </c>
      <c r="E32" s="39" t="s">
        <v>1593</v>
      </c>
    </row>
    <row r="33" spans="1:5" ht="12.75">
      <c r="A33" s="35" t="s">
        <v>55</v>
      </c>
      <c r="E33" s="40" t="s">
        <v>5</v>
      </c>
    </row>
    <row r="34" spans="1:5" ht="306">
      <c r="A34" t="s">
        <v>56</v>
      </c>
      <c r="E34" s="39" t="s">
        <v>1594</v>
      </c>
    </row>
    <row r="35" spans="1:16" ht="12.75">
      <c r="A35" t="s">
        <v>49</v>
      </c>
      <c s="34" t="s">
        <v>65</v>
      </c>
      <c s="34" t="s">
        <v>1595</v>
      </c>
      <c s="35" t="s">
        <v>5</v>
      </c>
      <c s="6" t="s">
        <v>1596</v>
      </c>
      <c s="36" t="s">
        <v>52</v>
      </c>
      <c s="37">
        <v>39644.558</v>
      </c>
      <c s="36">
        <v>0</v>
      </c>
      <c s="36">
        <f>ROUND(G35*H35,6)</f>
      </c>
      <c r="L35" s="38">
        <v>0</v>
      </c>
      <c s="32">
        <f>ROUND(ROUND(L35,2)*ROUND(G35,3),2)</f>
      </c>
      <c s="36" t="s">
        <v>53</v>
      </c>
      <c>
        <f>(M35*21)/100</f>
      </c>
      <c t="s">
        <v>27</v>
      </c>
    </row>
    <row r="36" spans="1:5" ht="12.75">
      <c r="A36" s="35" t="s">
        <v>54</v>
      </c>
      <c r="E36" s="39" t="s">
        <v>1597</v>
      </c>
    </row>
    <row r="37" spans="1:5" ht="12.75">
      <c r="A37" s="35" t="s">
        <v>55</v>
      </c>
      <c r="E37" s="40" t="s">
        <v>5</v>
      </c>
    </row>
    <row r="38" spans="1:5" ht="191.25">
      <c r="A38" t="s">
        <v>56</v>
      </c>
      <c r="E38" s="39" t="s">
        <v>1598</v>
      </c>
    </row>
    <row r="39" spans="1:13" ht="12.75">
      <c r="A39" t="s">
        <v>46</v>
      </c>
      <c r="C39" s="31" t="s">
        <v>72</v>
      </c>
      <c r="E39" s="33" t="s">
        <v>1497</v>
      </c>
      <c r="J39" s="32">
        <f>0</f>
      </c>
      <c s="32">
        <f>0</f>
      </c>
      <c s="32">
        <f>0+L40+L44+L48+L52+L56+L60+L64+L68+L72+L76+L80+L84+L88</f>
      </c>
      <c s="32">
        <f>0+M40+M44+M48+M52+M56+M60+M64+M68+M72+M76+M80+M84+M88</f>
      </c>
    </row>
    <row r="40" spans="1:16" ht="12.75">
      <c r="A40" t="s">
        <v>49</v>
      </c>
      <c s="34" t="s">
        <v>82</v>
      </c>
      <c s="34" t="s">
        <v>1599</v>
      </c>
      <c s="35" t="s">
        <v>5</v>
      </c>
      <c s="6" t="s">
        <v>1600</v>
      </c>
      <c s="36" t="s">
        <v>52</v>
      </c>
      <c s="37">
        <v>28609.696</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89.25">
      <c r="A43" t="s">
        <v>56</v>
      </c>
      <c r="E43" s="39" t="s">
        <v>1601</v>
      </c>
    </row>
    <row r="44" spans="1:16" ht="12.75">
      <c r="A44" t="s">
        <v>49</v>
      </c>
      <c s="34" t="s">
        <v>86</v>
      </c>
      <c s="34" t="s">
        <v>1602</v>
      </c>
      <c s="35" t="s">
        <v>5</v>
      </c>
      <c s="6" t="s">
        <v>1603</v>
      </c>
      <c s="36" t="s">
        <v>52</v>
      </c>
      <c s="37">
        <v>26918.399</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89.25">
      <c r="A47" t="s">
        <v>56</v>
      </c>
      <c r="E47" s="39" t="s">
        <v>1601</v>
      </c>
    </row>
    <row r="48" spans="1:16" ht="12.75">
      <c r="A48" t="s">
        <v>49</v>
      </c>
      <c s="34" t="s">
        <v>90</v>
      </c>
      <c s="34" t="s">
        <v>1604</v>
      </c>
      <c s="35" t="s">
        <v>5</v>
      </c>
      <c s="6" t="s">
        <v>1605</v>
      </c>
      <c s="36" t="s">
        <v>52</v>
      </c>
      <c s="37">
        <v>138.936</v>
      </c>
      <c s="36">
        <v>0</v>
      </c>
      <c s="36">
        <f>ROUND(G48*H48,6)</f>
      </c>
      <c r="L48" s="38">
        <v>0</v>
      </c>
      <c s="32">
        <f>ROUND(ROUND(L48,2)*ROUND(G48,3),2)</f>
      </c>
      <c s="36" t="s">
        <v>53</v>
      </c>
      <c>
        <f>(M48*21)/100</f>
      </c>
      <c t="s">
        <v>27</v>
      </c>
    </row>
    <row r="49" spans="1:5" ht="12.75">
      <c r="A49" s="35" t="s">
        <v>54</v>
      </c>
      <c r="E49" s="39" t="s">
        <v>1606</v>
      </c>
    </row>
    <row r="50" spans="1:5" ht="12.75">
      <c r="A50" s="35" t="s">
        <v>55</v>
      </c>
      <c r="E50" s="40" t="s">
        <v>5</v>
      </c>
    </row>
    <row r="51" spans="1:5" ht="89.25">
      <c r="A51" t="s">
        <v>56</v>
      </c>
      <c r="E51" s="39" t="s">
        <v>1601</v>
      </c>
    </row>
    <row r="52" spans="1:16" ht="25.5">
      <c r="A52" t="s">
        <v>49</v>
      </c>
      <c s="34" t="s">
        <v>94</v>
      </c>
      <c s="34" t="s">
        <v>1607</v>
      </c>
      <c s="35" t="s">
        <v>5</v>
      </c>
      <c s="6" t="s">
        <v>1608</v>
      </c>
      <c s="36" t="s">
        <v>70</v>
      </c>
      <c s="37">
        <v>19394.919</v>
      </c>
      <c s="36">
        <v>0</v>
      </c>
      <c s="36">
        <f>ROUND(G52*H52,6)</f>
      </c>
      <c r="L52" s="38">
        <v>0</v>
      </c>
      <c s="32">
        <f>ROUND(ROUND(L52,2)*ROUND(G52,3),2)</f>
      </c>
      <c s="36" t="s">
        <v>53</v>
      </c>
      <c>
        <f>(M52*21)/100</f>
      </c>
      <c t="s">
        <v>27</v>
      </c>
    </row>
    <row r="53" spans="1:5" ht="12.75">
      <c r="A53" s="35" t="s">
        <v>54</v>
      </c>
      <c r="E53" s="39" t="s">
        <v>5</v>
      </c>
    </row>
    <row r="54" spans="1:5" ht="12.75">
      <c r="A54" s="35" t="s">
        <v>55</v>
      </c>
      <c r="E54" s="40" t="s">
        <v>1609</v>
      </c>
    </row>
    <row r="55" spans="1:5" ht="344.25">
      <c r="A55" t="s">
        <v>56</v>
      </c>
      <c r="E55" s="39" t="s">
        <v>1610</v>
      </c>
    </row>
    <row r="56" spans="1:16" ht="25.5">
      <c r="A56" t="s">
        <v>49</v>
      </c>
      <c s="34" t="s">
        <v>99</v>
      </c>
      <c s="34" t="s">
        <v>1611</v>
      </c>
      <c s="35" t="s">
        <v>5</v>
      </c>
      <c s="6" t="s">
        <v>1612</v>
      </c>
      <c s="36" t="s">
        <v>70</v>
      </c>
      <c s="37">
        <v>28</v>
      </c>
      <c s="36">
        <v>0</v>
      </c>
      <c s="36">
        <f>ROUND(G56*H56,6)</f>
      </c>
      <c r="L56" s="38">
        <v>0</v>
      </c>
      <c s="32">
        <f>ROUND(ROUND(L56,2)*ROUND(G56,3),2)</f>
      </c>
      <c s="36" t="s">
        <v>53</v>
      </c>
      <c>
        <f>(M56*21)/100</f>
      </c>
      <c t="s">
        <v>27</v>
      </c>
    </row>
    <row r="57" spans="1:5" ht="12.75">
      <c r="A57" s="35" t="s">
        <v>54</v>
      </c>
      <c r="E57" s="39" t="s">
        <v>1613</v>
      </c>
    </row>
    <row r="58" spans="1:5" ht="12.75">
      <c r="A58" s="35" t="s">
        <v>55</v>
      </c>
      <c r="E58" s="40" t="s">
        <v>5</v>
      </c>
    </row>
    <row r="59" spans="1:5" ht="318.75">
      <c r="A59" t="s">
        <v>56</v>
      </c>
      <c r="E59" s="39" t="s">
        <v>1614</v>
      </c>
    </row>
    <row r="60" spans="1:16" ht="25.5">
      <c r="A60" t="s">
        <v>49</v>
      </c>
      <c s="34" t="s">
        <v>102</v>
      </c>
      <c s="34" t="s">
        <v>1615</v>
      </c>
      <c s="35" t="s">
        <v>5</v>
      </c>
      <c s="6" t="s">
        <v>1616</v>
      </c>
      <c s="36" t="s">
        <v>70</v>
      </c>
      <c s="37">
        <v>369.929</v>
      </c>
      <c s="36">
        <v>0</v>
      </c>
      <c s="36">
        <f>ROUND(G60*H60,6)</f>
      </c>
      <c r="L60" s="38">
        <v>0</v>
      </c>
      <c s="32">
        <f>ROUND(ROUND(L60,2)*ROUND(G60,3),2)</f>
      </c>
      <c s="36" t="s">
        <v>53</v>
      </c>
      <c>
        <f>(M60*21)/100</f>
      </c>
      <c t="s">
        <v>27</v>
      </c>
    </row>
    <row r="61" spans="1:5" ht="12.75">
      <c r="A61" s="35" t="s">
        <v>54</v>
      </c>
      <c r="E61" s="39" t="s">
        <v>5</v>
      </c>
    </row>
    <row r="62" spans="1:5" ht="12.75">
      <c r="A62" s="35" t="s">
        <v>55</v>
      </c>
      <c r="E62" s="40" t="s">
        <v>5</v>
      </c>
    </row>
    <row r="63" spans="1:5" ht="114.75">
      <c r="A63" t="s">
        <v>56</v>
      </c>
      <c r="E63" s="39" t="s">
        <v>1617</v>
      </c>
    </row>
    <row r="64" spans="1:16" ht="25.5">
      <c r="A64" t="s">
        <v>49</v>
      </c>
      <c s="34" t="s">
        <v>106</v>
      </c>
      <c s="34" t="s">
        <v>1618</v>
      </c>
      <c s="35" t="s">
        <v>5</v>
      </c>
      <c s="6" t="s">
        <v>1619</v>
      </c>
      <c s="36" t="s">
        <v>97</v>
      </c>
      <c s="37">
        <v>48</v>
      </c>
      <c s="36">
        <v>0</v>
      </c>
      <c s="36">
        <f>ROUND(G64*H64,6)</f>
      </c>
      <c r="L64" s="38">
        <v>0</v>
      </c>
      <c s="32">
        <f>ROUND(ROUND(L64,2)*ROUND(G64,3),2)</f>
      </c>
      <c s="36" t="s">
        <v>53</v>
      </c>
      <c>
        <f>(M64*21)/100</f>
      </c>
      <c t="s">
        <v>27</v>
      </c>
    </row>
    <row r="65" spans="1:5" ht="25.5">
      <c r="A65" s="35" t="s">
        <v>54</v>
      </c>
      <c r="E65" s="39" t="s">
        <v>1620</v>
      </c>
    </row>
    <row r="66" spans="1:5" ht="25.5">
      <c r="A66" s="35" t="s">
        <v>55</v>
      </c>
      <c r="E66" s="40" t="s">
        <v>1621</v>
      </c>
    </row>
    <row r="67" spans="1:5" ht="191.25">
      <c r="A67" t="s">
        <v>56</v>
      </c>
      <c r="E67" s="39" t="s">
        <v>1622</v>
      </c>
    </row>
    <row r="68" spans="1:16" ht="12.75">
      <c r="A68" t="s">
        <v>49</v>
      </c>
      <c s="34" t="s">
        <v>110</v>
      </c>
      <c s="34" t="s">
        <v>1623</v>
      </c>
      <c s="35" t="s">
        <v>5</v>
      </c>
      <c s="6" t="s">
        <v>1624</v>
      </c>
      <c s="36" t="s">
        <v>97</v>
      </c>
      <c s="37">
        <v>198</v>
      </c>
      <c s="36">
        <v>0</v>
      </c>
      <c s="36">
        <f>ROUND(G68*H68,6)</f>
      </c>
      <c r="L68" s="38">
        <v>0</v>
      </c>
      <c s="32">
        <f>ROUND(ROUND(L68,2)*ROUND(G68,3),2)</f>
      </c>
      <c s="36" t="s">
        <v>53</v>
      </c>
      <c>
        <f>(M68*21)/100</f>
      </c>
      <c t="s">
        <v>27</v>
      </c>
    </row>
    <row r="69" spans="1:5" ht="12.75">
      <c r="A69" s="35" t="s">
        <v>54</v>
      </c>
      <c r="E69" s="39" t="s">
        <v>5</v>
      </c>
    </row>
    <row r="70" spans="1:5" ht="12.75">
      <c r="A70" s="35" t="s">
        <v>55</v>
      </c>
      <c r="E70" s="40" t="s">
        <v>1625</v>
      </c>
    </row>
    <row r="71" spans="1:5" ht="255">
      <c r="A71" t="s">
        <v>56</v>
      </c>
      <c r="E71" s="39" t="s">
        <v>1626</v>
      </c>
    </row>
    <row r="72" spans="1:16" ht="12.75">
      <c r="A72" t="s">
        <v>49</v>
      </c>
      <c s="34" t="s">
        <v>114</v>
      </c>
      <c s="34" t="s">
        <v>1627</v>
      </c>
      <c s="35" t="s">
        <v>5</v>
      </c>
      <c s="6" t="s">
        <v>1628</v>
      </c>
      <c s="36" t="s">
        <v>97</v>
      </c>
      <c s="37">
        <v>468</v>
      </c>
      <c s="36">
        <v>0</v>
      </c>
      <c s="36">
        <f>ROUND(G72*H72,6)</f>
      </c>
      <c r="L72" s="38">
        <v>0</v>
      </c>
      <c s="32">
        <f>ROUND(ROUND(L72,2)*ROUND(G72,3),2)</f>
      </c>
      <c s="36" t="s">
        <v>53</v>
      </c>
      <c>
        <f>(M72*21)/100</f>
      </c>
      <c t="s">
        <v>27</v>
      </c>
    </row>
    <row r="73" spans="1:5" ht="12.75">
      <c r="A73" s="35" t="s">
        <v>54</v>
      </c>
      <c r="E73" s="39" t="s">
        <v>5</v>
      </c>
    </row>
    <row r="74" spans="1:5" ht="12.75">
      <c r="A74" s="35" t="s">
        <v>55</v>
      </c>
      <c r="E74" s="40" t="s">
        <v>1629</v>
      </c>
    </row>
    <row r="75" spans="1:5" ht="255">
      <c r="A75" t="s">
        <v>56</v>
      </c>
      <c r="E75" s="39" t="s">
        <v>1626</v>
      </c>
    </row>
    <row r="76" spans="1:16" ht="12.75">
      <c r="A76" t="s">
        <v>49</v>
      </c>
      <c s="34" t="s">
        <v>118</v>
      </c>
      <c s="34" t="s">
        <v>1630</v>
      </c>
      <c s="35" t="s">
        <v>5</v>
      </c>
      <c s="6" t="s">
        <v>1631</v>
      </c>
      <c s="36" t="s">
        <v>97</v>
      </c>
      <c s="37">
        <v>8</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255">
      <c r="A79" t="s">
        <v>56</v>
      </c>
      <c r="E79" s="39" t="s">
        <v>1626</v>
      </c>
    </row>
    <row r="80" spans="1:16" ht="12.75">
      <c r="A80" t="s">
        <v>49</v>
      </c>
      <c s="34" t="s">
        <v>122</v>
      </c>
      <c s="34" t="s">
        <v>1632</v>
      </c>
      <c s="35" t="s">
        <v>5</v>
      </c>
      <c s="6" t="s">
        <v>1633</v>
      </c>
      <c s="36" t="s">
        <v>70</v>
      </c>
      <c s="37">
        <v>21095.615</v>
      </c>
      <c s="36">
        <v>0</v>
      </c>
      <c s="36">
        <f>ROUND(G80*H80,6)</f>
      </c>
      <c r="L80" s="38">
        <v>0</v>
      </c>
      <c s="32">
        <f>ROUND(ROUND(L80,2)*ROUND(G80,3),2)</f>
      </c>
      <c s="36" t="s">
        <v>53</v>
      </c>
      <c>
        <f>(M80*21)/100</f>
      </c>
      <c t="s">
        <v>27</v>
      </c>
    </row>
    <row r="81" spans="1:5" ht="12.75">
      <c r="A81" s="35" t="s">
        <v>54</v>
      </c>
      <c r="E81" s="39" t="s">
        <v>5</v>
      </c>
    </row>
    <row r="82" spans="1:5" ht="12.75">
      <c r="A82" s="35" t="s">
        <v>55</v>
      </c>
      <c r="E82" s="40" t="s">
        <v>5</v>
      </c>
    </row>
    <row r="83" spans="1:5" ht="165.75">
      <c r="A83" t="s">
        <v>56</v>
      </c>
      <c r="E83" s="39" t="s">
        <v>1634</v>
      </c>
    </row>
    <row r="84" spans="1:16" ht="12.75">
      <c r="A84" t="s">
        <v>49</v>
      </c>
      <c s="34" t="s">
        <v>126</v>
      </c>
      <c s="34" t="s">
        <v>1635</v>
      </c>
      <c s="35" t="s">
        <v>5</v>
      </c>
      <c s="6" t="s">
        <v>1636</v>
      </c>
      <c s="36" t="s">
        <v>97</v>
      </c>
      <c s="37">
        <v>100</v>
      </c>
      <c s="36">
        <v>0</v>
      </c>
      <c s="36">
        <f>ROUND(G84*H84,6)</f>
      </c>
      <c r="L84" s="38">
        <v>0</v>
      </c>
      <c s="32">
        <f>ROUND(ROUND(L84,2)*ROUND(G84,3),2)</f>
      </c>
      <c s="36" t="s">
        <v>53</v>
      </c>
      <c>
        <f>(M84*21)/100</f>
      </c>
      <c t="s">
        <v>27</v>
      </c>
    </row>
    <row r="85" spans="1:5" ht="12.75">
      <c r="A85" s="35" t="s">
        <v>54</v>
      </c>
      <c r="E85" s="39" t="s">
        <v>5</v>
      </c>
    </row>
    <row r="86" spans="1:5" ht="12.75">
      <c r="A86" s="35" t="s">
        <v>55</v>
      </c>
      <c r="E86" s="40" t="s">
        <v>5</v>
      </c>
    </row>
    <row r="87" spans="1:5" ht="102">
      <c r="A87" t="s">
        <v>56</v>
      </c>
      <c r="E87" s="39" t="s">
        <v>1637</v>
      </c>
    </row>
    <row r="88" spans="1:16" ht="25.5">
      <c r="A88" t="s">
        <v>49</v>
      </c>
      <c s="34" t="s">
        <v>130</v>
      </c>
      <c s="34" t="s">
        <v>1638</v>
      </c>
      <c s="35" t="s">
        <v>5</v>
      </c>
      <c s="6" t="s">
        <v>1608</v>
      </c>
      <c s="36" t="s">
        <v>70</v>
      </c>
      <c s="37">
        <v>1700.696</v>
      </c>
      <c s="36">
        <v>0</v>
      </c>
      <c s="36">
        <f>ROUND(G88*H88,6)</f>
      </c>
      <c r="L88" s="38">
        <v>0</v>
      </c>
      <c s="32">
        <f>ROUND(ROUND(L88,2)*ROUND(G88,3),2)</f>
      </c>
      <c s="36" t="s">
        <v>53</v>
      </c>
      <c>
        <f>(M88*21)/100</f>
      </c>
      <c t="s">
        <v>27</v>
      </c>
    </row>
    <row r="89" spans="1:5" ht="12.75">
      <c r="A89" s="35" t="s">
        <v>54</v>
      </c>
      <c r="E89" s="39" t="s">
        <v>1639</v>
      </c>
    </row>
    <row r="90" spans="1:5" ht="12.75">
      <c r="A90" s="35" t="s">
        <v>55</v>
      </c>
      <c r="E90" s="40" t="s">
        <v>1640</v>
      </c>
    </row>
    <row r="91" spans="1:5" ht="344.25">
      <c r="A91" t="s">
        <v>56</v>
      </c>
      <c r="E91" s="39" t="s">
        <v>1610</v>
      </c>
    </row>
    <row r="92" spans="1:13" ht="12.75">
      <c r="A92" t="s">
        <v>46</v>
      </c>
      <c r="C92" s="31" t="s">
        <v>65</v>
      </c>
      <c r="E92" s="33" t="s">
        <v>66</v>
      </c>
      <c r="J92" s="32">
        <f>0</f>
      </c>
      <c s="32">
        <f>0</f>
      </c>
      <c s="32">
        <f>0+L93</f>
      </c>
      <c s="32">
        <f>0+M93</f>
      </c>
    </row>
    <row r="93" spans="1:16" ht="12.75">
      <c r="A93" t="s">
        <v>49</v>
      </c>
      <c s="34" t="s">
        <v>134</v>
      </c>
      <c s="34" t="s">
        <v>906</v>
      </c>
      <c s="35" t="s">
        <v>5</v>
      </c>
      <c s="6" t="s">
        <v>1641</v>
      </c>
      <c s="36" t="s">
        <v>70</v>
      </c>
      <c s="37">
        <v>1002</v>
      </c>
      <c s="36">
        <v>0</v>
      </c>
      <c s="36">
        <f>ROUND(G93*H93,6)</f>
      </c>
      <c r="L93" s="38">
        <v>0</v>
      </c>
      <c s="32">
        <f>ROUND(ROUND(L93,2)*ROUND(G93,3),2)</f>
      </c>
      <c s="36" t="s">
        <v>53</v>
      </c>
      <c>
        <f>(M93*21)/100</f>
      </c>
      <c t="s">
        <v>27</v>
      </c>
    </row>
    <row r="94" spans="1:5" ht="12.75">
      <c r="A94" s="35" t="s">
        <v>54</v>
      </c>
      <c r="E94" s="39" t="s">
        <v>5</v>
      </c>
    </row>
    <row r="95" spans="1:5" ht="12.75">
      <c r="A95" s="35" t="s">
        <v>55</v>
      </c>
      <c r="E95" s="40" t="s">
        <v>1642</v>
      </c>
    </row>
    <row r="96" spans="1:5" ht="127.5">
      <c r="A96" t="s">
        <v>56</v>
      </c>
      <c r="E96" s="39" t="s">
        <v>1643</v>
      </c>
    </row>
    <row r="97" spans="1:13" ht="12.75">
      <c r="A97" t="s">
        <v>46</v>
      </c>
      <c r="C97" s="31" t="s">
        <v>86</v>
      </c>
      <c r="E97" s="33" t="s">
        <v>729</v>
      </c>
      <c r="J97" s="32">
        <f>0</f>
      </c>
      <c s="32">
        <f>0</f>
      </c>
      <c s="32">
        <f>0+L98+L102+L106+L110+L114+L118+L122+L126+L130+L134+L138+L142+L146+L150</f>
      </c>
      <c s="32">
        <f>0+M98+M102+M106+M110+M114+M118+M122+M126+M130+M134+M138+M142+M146+M150</f>
      </c>
    </row>
    <row r="98" spans="1:16" ht="12.75">
      <c r="A98" t="s">
        <v>49</v>
      </c>
      <c s="34" t="s">
        <v>138</v>
      </c>
      <c s="34" t="s">
        <v>1644</v>
      </c>
      <c s="35" t="s">
        <v>5</v>
      </c>
      <c s="6" t="s">
        <v>1645</v>
      </c>
      <c s="36" t="s">
        <v>97</v>
      </c>
      <c s="37">
        <v>6</v>
      </c>
      <c s="36">
        <v>0</v>
      </c>
      <c s="36">
        <f>ROUND(G98*H98,6)</f>
      </c>
      <c r="L98" s="38">
        <v>0</v>
      </c>
      <c s="32">
        <f>ROUND(ROUND(L98,2)*ROUND(G98,3),2)</f>
      </c>
      <c s="36" t="s">
        <v>53</v>
      </c>
      <c>
        <f>(M98*21)/100</f>
      </c>
      <c t="s">
        <v>27</v>
      </c>
    </row>
    <row r="99" spans="1:5" ht="12.75">
      <c r="A99" s="35" t="s">
        <v>54</v>
      </c>
      <c r="E99" s="39" t="s">
        <v>5</v>
      </c>
    </row>
    <row r="100" spans="1:5" ht="12.75">
      <c r="A100" s="35" t="s">
        <v>55</v>
      </c>
      <c r="E100" s="40" t="s">
        <v>1646</v>
      </c>
    </row>
    <row r="101" spans="1:5" ht="140.25">
      <c r="A101" t="s">
        <v>56</v>
      </c>
      <c r="E101" s="39" t="s">
        <v>1647</v>
      </c>
    </row>
    <row r="102" spans="1:16" ht="12.75">
      <c r="A102" t="s">
        <v>49</v>
      </c>
      <c s="34" t="s">
        <v>142</v>
      </c>
      <c s="34" t="s">
        <v>1648</v>
      </c>
      <c s="35" t="s">
        <v>5</v>
      </c>
      <c s="6" t="s">
        <v>1649</v>
      </c>
      <c s="36" t="s">
        <v>97</v>
      </c>
      <c s="37">
        <v>8</v>
      </c>
      <c s="36">
        <v>0</v>
      </c>
      <c s="36">
        <f>ROUND(G102*H102,6)</f>
      </c>
      <c r="L102" s="38">
        <v>0</v>
      </c>
      <c s="32">
        <f>ROUND(ROUND(L102,2)*ROUND(G102,3),2)</f>
      </c>
      <c s="36" t="s">
        <v>53</v>
      </c>
      <c>
        <f>(M102*21)/100</f>
      </c>
      <c t="s">
        <v>27</v>
      </c>
    </row>
    <row r="103" spans="1:5" ht="12.75">
      <c r="A103" s="35" t="s">
        <v>54</v>
      </c>
      <c r="E103" s="39" t="s">
        <v>5</v>
      </c>
    </row>
    <row r="104" spans="1:5" ht="25.5">
      <c r="A104" s="35" t="s">
        <v>55</v>
      </c>
      <c r="E104" s="40" t="s">
        <v>1650</v>
      </c>
    </row>
    <row r="105" spans="1:5" ht="165.75">
      <c r="A105" t="s">
        <v>56</v>
      </c>
      <c r="E105" s="39" t="s">
        <v>1651</v>
      </c>
    </row>
    <row r="106" spans="1:16" ht="12.75">
      <c r="A106" t="s">
        <v>49</v>
      </c>
      <c s="34" t="s">
        <v>146</v>
      </c>
      <c s="34" t="s">
        <v>1652</v>
      </c>
      <c s="35" t="s">
        <v>5</v>
      </c>
      <c s="6" t="s">
        <v>1653</v>
      </c>
      <c s="36" t="s">
        <v>97</v>
      </c>
      <c s="37">
        <v>12</v>
      </c>
      <c s="36">
        <v>0</v>
      </c>
      <c s="36">
        <f>ROUND(G106*H106,6)</f>
      </c>
      <c r="L106" s="38">
        <v>0</v>
      </c>
      <c s="32">
        <f>ROUND(ROUND(L106,2)*ROUND(G106,3),2)</f>
      </c>
      <c s="36" t="s">
        <v>53</v>
      </c>
      <c>
        <f>(M106*21)/100</f>
      </c>
      <c t="s">
        <v>27</v>
      </c>
    </row>
    <row r="107" spans="1:5" ht="12.75">
      <c r="A107" s="35" t="s">
        <v>54</v>
      </c>
      <c r="E107" s="39" t="s">
        <v>5</v>
      </c>
    </row>
    <row r="108" spans="1:5" ht="12.75">
      <c r="A108" s="35" t="s">
        <v>55</v>
      </c>
      <c r="E108" s="40" t="s">
        <v>1654</v>
      </c>
    </row>
    <row r="109" spans="1:5" ht="153">
      <c r="A109" t="s">
        <v>56</v>
      </c>
      <c r="E109" s="39" t="s">
        <v>1655</v>
      </c>
    </row>
    <row r="110" spans="1:16" ht="12.75">
      <c r="A110" t="s">
        <v>49</v>
      </c>
      <c s="34" t="s">
        <v>150</v>
      </c>
      <c s="34" t="s">
        <v>1656</v>
      </c>
      <c s="35" t="s">
        <v>5</v>
      </c>
      <c s="6" t="s">
        <v>1657</v>
      </c>
      <c s="36" t="s">
        <v>97</v>
      </c>
      <c s="37">
        <v>364</v>
      </c>
      <c s="36">
        <v>0</v>
      </c>
      <c s="36">
        <f>ROUND(G110*H110,6)</f>
      </c>
      <c r="L110" s="38">
        <v>0</v>
      </c>
      <c s="32">
        <f>ROUND(ROUND(L110,2)*ROUND(G110,3),2)</f>
      </c>
      <c s="36" t="s">
        <v>53</v>
      </c>
      <c>
        <f>(M110*21)/100</f>
      </c>
      <c t="s">
        <v>27</v>
      </c>
    </row>
    <row r="111" spans="1:5" ht="12.75">
      <c r="A111" s="35" t="s">
        <v>54</v>
      </c>
      <c r="E111" s="39" t="s">
        <v>5</v>
      </c>
    </row>
    <row r="112" spans="1:5" ht="12.75">
      <c r="A112" s="35" t="s">
        <v>55</v>
      </c>
      <c r="E112" s="40" t="s">
        <v>1658</v>
      </c>
    </row>
    <row r="113" spans="1:5" ht="153">
      <c r="A113" t="s">
        <v>56</v>
      </c>
      <c r="E113" s="39" t="s">
        <v>1655</v>
      </c>
    </row>
    <row r="114" spans="1:16" ht="12.75">
      <c r="A114" t="s">
        <v>49</v>
      </c>
      <c s="34" t="s">
        <v>154</v>
      </c>
      <c s="34" t="s">
        <v>1659</v>
      </c>
      <c s="35" t="s">
        <v>5</v>
      </c>
      <c s="6" t="s">
        <v>1477</v>
      </c>
      <c s="36" t="s">
        <v>63</v>
      </c>
      <c s="37">
        <v>1738.678</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53">
      <c r="A117" t="s">
        <v>56</v>
      </c>
      <c r="E117" s="39" t="s">
        <v>1660</v>
      </c>
    </row>
    <row r="118" spans="1:16" ht="12.75">
      <c r="A118" t="s">
        <v>49</v>
      </c>
      <c s="34" t="s">
        <v>158</v>
      </c>
      <c s="34" t="s">
        <v>1473</v>
      </c>
      <c s="35" t="s">
        <v>5</v>
      </c>
      <c s="6" t="s">
        <v>1474</v>
      </c>
      <c s="36" t="s">
        <v>52</v>
      </c>
      <c s="37">
        <v>39645</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40.25">
      <c r="A121" t="s">
        <v>56</v>
      </c>
      <c r="E121" s="39" t="s">
        <v>1661</v>
      </c>
    </row>
    <row r="122" spans="1:16" ht="25.5">
      <c r="A122" t="s">
        <v>49</v>
      </c>
      <c s="34" t="s">
        <v>162</v>
      </c>
      <c s="34" t="s">
        <v>1662</v>
      </c>
      <c s="35" t="s">
        <v>5</v>
      </c>
      <c s="6" t="s">
        <v>1663</v>
      </c>
      <c s="36" t="s">
        <v>1664</v>
      </c>
      <c s="37">
        <v>257689.627</v>
      </c>
      <c s="36">
        <v>0</v>
      </c>
      <c s="36">
        <f>ROUND(G122*H122,6)</f>
      </c>
      <c r="L122" s="38">
        <v>0</v>
      </c>
      <c s="32">
        <f>ROUND(ROUND(L122,2)*ROUND(G122,3),2)</f>
      </c>
      <c s="36" t="s">
        <v>53</v>
      </c>
      <c>
        <f>(M122*21)/100</f>
      </c>
      <c t="s">
        <v>27</v>
      </c>
    </row>
    <row r="123" spans="1:5" ht="12.75">
      <c r="A123" s="35" t="s">
        <v>54</v>
      </c>
      <c r="E123" s="39" t="s">
        <v>5</v>
      </c>
    </row>
    <row r="124" spans="1:5" ht="12.75">
      <c r="A124" s="35" t="s">
        <v>55</v>
      </c>
      <c r="E124" s="40" t="s">
        <v>1665</v>
      </c>
    </row>
    <row r="125" spans="1:5" ht="127.5">
      <c r="A125" t="s">
        <v>56</v>
      </c>
      <c r="E125" s="39" t="s">
        <v>1666</v>
      </c>
    </row>
    <row r="126" spans="1:16" ht="25.5">
      <c r="A126" t="s">
        <v>49</v>
      </c>
      <c s="34" t="s">
        <v>167</v>
      </c>
      <c s="34" t="s">
        <v>1667</v>
      </c>
      <c s="35" t="s">
        <v>5</v>
      </c>
      <c s="6" t="s">
        <v>1668</v>
      </c>
      <c s="36" t="s">
        <v>70</v>
      </c>
      <c s="37">
        <v>21148</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204">
      <c r="A129" t="s">
        <v>56</v>
      </c>
      <c r="E129" s="39" t="s">
        <v>1669</v>
      </c>
    </row>
    <row r="130" spans="1:16" ht="25.5">
      <c r="A130" t="s">
        <v>49</v>
      </c>
      <c s="34" t="s">
        <v>171</v>
      </c>
      <c s="34" t="s">
        <v>1670</v>
      </c>
      <c s="35" t="s">
        <v>5</v>
      </c>
      <c s="6" t="s">
        <v>1671</v>
      </c>
      <c s="36" t="s">
        <v>70</v>
      </c>
      <c s="37">
        <v>50.193</v>
      </c>
      <c s="36">
        <v>0</v>
      </c>
      <c s="36">
        <f>ROUND(G130*H130,6)</f>
      </c>
      <c r="L130" s="38">
        <v>0</v>
      </c>
      <c s="32">
        <f>ROUND(ROUND(L130,2)*ROUND(G130,3),2)</f>
      </c>
      <c s="36" t="s">
        <v>53</v>
      </c>
      <c>
        <f>(M130*21)/100</f>
      </c>
      <c t="s">
        <v>27</v>
      </c>
    </row>
    <row r="131" spans="1:5" ht="12.75">
      <c r="A131" s="35" t="s">
        <v>54</v>
      </c>
      <c r="E131" s="39" t="s">
        <v>5</v>
      </c>
    </row>
    <row r="132" spans="1:5" ht="12.75">
      <c r="A132" s="35" t="s">
        <v>55</v>
      </c>
      <c r="E132" s="40" t="s">
        <v>1672</v>
      </c>
    </row>
    <row r="133" spans="1:5" ht="178.5">
      <c r="A133" t="s">
        <v>56</v>
      </c>
      <c r="E133" s="39" t="s">
        <v>1673</v>
      </c>
    </row>
    <row r="134" spans="1:16" ht="12.75">
      <c r="A134" t="s">
        <v>49</v>
      </c>
      <c s="34" t="s">
        <v>175</v>
      </c>
      <c s="34" t="s">
        <v>1533</v>
      </c>
      <c s="35" t="s">
        <v>5</v>
      </c>
      <c s="6" t="s">
        <v>1534</v>
      </c>
      <c s="36" t="s">
        <v>52</v>
      </c>
      <c s="37">
        <v>23</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102">
      <c r="A137" t="s">
        <v>56</v>
      </c>
      <c r="E137" s="39" t="s">
        <v>1674</v>
      </c>
    </row>
    <row r="138" spans="1:16" ht="12.75">
      <c r="A138" t="s">
        <v>49</v>
      </c>
      <c s="34" t="s">
        <v>179</v>
      </c>
      <c s="34" t="s">
        <v>1675</v>
      </c>
      <c s="35" t="s">
        <v>47</v>
      </c>
      <c s="6" t="s">
        <v>1676</v>
      </c>
      <c s="36" t="s">
        <v>294</v>
      </c>
      <c s="37">
        <v>16056.046</v>
      </c>
      <c s="36">
        <v>0</v>
      </c>
      <c s="36">
        <f>ROUND(G138*H138,6)</f>
      </c>
      <c r="L138" s="38">
        <v>0</v>
      </c>
      <c s="32">
        <f>ROUND(ROUND(L138,2)*ROUND(G138,3),2)</f>
      </c>
      <c s="36" t="s">
        <v>53</v>
      </c>
      <c>
        <f>(M138*21)/100</f>
      </c>
      <c t="s">
        <v>27</v>
      </c>
    </row>
    <row r="139" spans="1:5" ht="12.75">
      <c r="A139" s="35" t="s">
        <v>54</v>
      </c>
      <c r="E139" s="39" t="s">
        <v>1677</v>
      </c>
    </row>
    <row r="140" spans="1:5" ht="12.75">
      <c r="A140" s="35" t="s">
        <v>55</v>
      </c>
      <c r="E140" s="40" t="s">
        <v>1678</v>
      </c>
    </row>
    <row r="141" spans="1:5" ht="89.25">
      <c r="A141" t="s">
        <v>56</v>
      </c>
      <c r="E141" s="39" t="s">
        <v>1679</v>
      </c>
    </row>
    <row r="142" spans="1:16" ht="12.75">
      <c r="A142" t="s">
        <v>49</v>
      </c>
      <c s="34" t="s">
        <v>183</v>
      </c>
      <c s="34" t="s">
        <v>1675</v>
      </c>
      <c s="35" t="s">
        <v>27</v>
      </c>
      <c s="6" t="s">
        <v>1680</v>
      </c>
      <c s="36" t="s">
        <v>294</v>
      </c>
      <c s="37">
        <v>5494.43</v>
      </c>
      <c s="36">
        <v>0</v>
      </c>
      <c s="36">
        <f>ROUND(G142*H142,6)</f>
      </c>
      <c r="L142" s="38">
        <v>0</v>
      </c>
      <c s="32">
        <f>ROUND(ROUND(L142,2)*ROUND(G142,3),2)</f>
      </c>
      <c s="36" t="s">
        <v>53</v>
      </c>
      <c>
        <f>(M142*21)/100</f>
      </c>
      <c t="s">
        <v>27</v>
      </c>
    </row>
    <row r="143" spans="1:5" ht="12.75">
      <c r="A143" s="35" t="s">
        <v>54</v>
      </c>
      <c r="E143" s="39" t="s">
        <v>1681</v>
      </c>
    </row>
    <row r="144" spans="1:5" ht="63.75">
      <c r="A144" s="35" t="s">
        <v>55</v>
      </c>
      <c r="E144" s="40" t="s">
        <v>1682</v>
      </c>
    </row>
    <row r="145" spans="1:5" ht="89.25">
      <c r="A145" t="s">
        <v>56</v>
      </c>
      <c r="E145" s="39" t="s">
        <v>1683</v>
      </c>
    </row>
    <row r="146" spans="1:16" ht="25.5">
      <c r="A146" t="s">
        <v>49</v>
      </c>
      <c s="34" t="s">
        <v>187</v>
      </c>
      <c s="34" t="s">
        <v>1684</v>
      </c>
      <c s="35" t="s">
        <v>5</v>
      </c>
      <c s="6" t="s">
        <v>1685</v>
      </c>
      <c s="36" t="s">
        <v>1686</v>
      </c>
      <c s="37">
        <v>290268.936</v>
      </c>
      <c s="36">
        <v>0</v>
      </c>
      <c s="36">
        <f>ROUND(G146*H146,6)</f>
      </c>
      <c r="L146" s="38">
        <v>0</v>
      </c>
      <c s="32">
        <f>ROUND(ROUND(L146,2)*ROUND(G146,3),2)</f>
      </c>
      <c s="36" t="s">
        <v>53</v>
      </c>
      <c>
        <f>(M146*21)/100</f>
      </c>
      <c t="s">
        <v>27</v>
      </c>
    </row>
    <row r="147" spans="1:5" ht="12.75">
      <c r="A147" s="35" t="s">
        <v>54</v>
      </c>
      <c r="E147" s="39" t="s">
        <v>1687</v>
      </c>
    </row>
    <row r="148" spans="1:5" ht="102">
      <c r="A148" s="35" t="s">
        <v>55</v>
      </c>
      <c r="E148" s="40" t="s">
        <v>1688</v>
      </c>
    </row>
    <row r="149" spans="1:5" ht="102">
      <c r="A149" t="s">
        <v>56</v>
      </c>
      <c r="E149" s="39" t="s">
        <v>1689</v>
      </c>
    </row>
    <row r="150" spans="1:16" ht="25.5">
      <c r="A150" t="s">
        <v>49</v>
      </c>
      <c s="34" t="s">
        <v>193</v>
      </c>
      <c s="34" t="s">
        <v>1690</v>
      </c>
      <c s="35" t="s">
        <v>5</v>
      </c>
      <c s="6" t="s">
        <v>1691</v>
      </c>
      <c s="36" t="s">
        <v>1686</v>
      </c>
      <c s="37">
        <v>341.221</v>
      </c>
      <c s="36">
        <v>0</v>
      </c>
      <c s="36">
        <f>ROUND(G150*H150,6)</f>
      </c>
      <c r="L150" s="38">
        <v>0</v>
      </c>
      <c s="32">
        <f>ROUND(ROUND(L150,2)*ROUND(G150,3),2)</f>
      </c>
      <c s="36" t="s">
        <v>53</v>
      </c>
      <c>
        <f>(M150*21)/100</f>
      </c>
      <c t="s">
        <v>27</v>
      </c>
    </row>
    <row r="151" spans="1:5" ht="12.75">
      <c r="A151" s="35" t="s">
        <v>54</v>
      </c>
      <c r="E151" s="39" t="s">
        <v>5</v>
      </c>
    </row>
    <row r="152" spans="1:5" ht="12.75">
      <c r="A152" s="35" t="s">
        <v>55</v>
      </c>
      <c r="E152" s="40" t="s">
        <v>1692</v>
      </c>
    </row>
    <row r="153" spans="1:5" ht="102">
      <c r="A153" t="s">
        <v>56</v>
      </c>
      <c r="E153" s="39" t="s">
        <v>1689</v>
      </c>
    </row>
    <row r="154" spans="1:13" ht="12.75">
      <c r="A154" t="s">
        <v>46</v>
      </c>
      <c r="C154" s="31" t="s">
        <v>288</v>
      </c>
      <c r="E154" s="33" t="s">
        <v>289</v>
      </c>
      <c r="J154" s="32">
        <f>0</f>
      </c>
      <c s="32">
        <f>0</f>
      </c>
      <c s="32">
        <f>0+L155+L159+L163+L167+L171+L175+L179+L183</f>
      </c>
      <c s="32">
        <f>0+M155+M159+M163+M167+M171+M175+M179+M183</f>
      </c>
    </row>
    <row r="155" spans="1:16" ht="38.25">
      <c r="A155" t="s">
        <v>49</v>
      </c>
      <c s="34" t="s">
        <v>270</v>
      </c>
      <c s="34" t="s">
        <v>298</v>
      </c>
      <c s="35" t="s">
        <v>292</v>
      </c>
      <c s="6" t="s">
        <v>299</v>
      </c>
      <c s="36" t="s">
        <v>294</v>
      </c>
      <c s="37">
        <v>55.66</v>
      </c>
      <c s="36">
        <v>0</v>
      </c>
      <c s="36">
        <f>ROUND(G155*H155,6)</f>
      </c>
      <c r="L155" s="38">
        <v>0</v>
      </c>
      <c s="32">
        <f>ROUND(ROUND(L155,2)*ROUND(G155,3),2)</f>
      </c>
      <c s="36" t="s">
        <v>196</v>
      </c>
      <c>
        <f>(M155*21)/100</f>
      </c>
      <c t="s">
        <v>27</v>
      </c>
    </row>
    <row r="156" spans="1:5" ht="12.75">
      <c r="A156" s="35" t="s">
        <v>54</v>
      </c>
      <c r="E156" s="39" t="s">
        <v>295</v>
      </c>
    </row>
    <row r="157" spans="1:5" ht="12.75">
      <c r="A157" s="35" t="s">
        <v>55</v>
      </c>
      <c r="E157" s="40" t="s">
        <v>5</v>
      </c>
    </row>
    <row r="158" spans="1:5" ht="165.75">
      <c r="A158" t="s">
        <v>56</v>
      </c>
      <c r="E158" s="39" t="s">
        <v>296</v>
      </c>
    </row>
    <row r="159" spans="1:16" ht="25.5">
      <c r="A159" t="s">
        <v>49</v>
      </c>
      <c s="34" t="s">
        <v>271</v>
      </c>
      <c s="34" t="s">
        <v>1693</v>
      </c>
      <c s="35" t="s">
        <v>292</v>
      </c>
      <c s="6" t="s">
        <v>1694</v>
      </c>
      <c s="36" t="s">
        <v>294</v>
      </c>
      <c s="37">
        <v>8028.023</v>
      </c>
      <c s="36">
        <v>0</v>
      </c>
      <c s="36">
        <f>ROUND(G159*H159,6)</f>
      </c>
      <c r="L159" s="38">
        <v>0</v>
      </c>
      <c s="32">
        <f>ROUND(ROUND(L159,2)*ROUND(G159,3),2)</f>
      </c>
      <c s="36" t="s">
        <v>196</v>
      </c>
      <c>
        <f>(M159*21)/100</f>
      </c>
      <c t="s">
        <v>27</v>
      </c>
    </row>
    <row r="160" spans="1:5" ht="12.75">
      <c r="A160" s="35" t="s">
        <v>54</v>
      </c>
      <c r="E160" s="39" t="s">
        <v>295</v>
      </c>
    </row>
    <row r="161" spans="1:5" ht="12.75">
      <c r="A161" s="35" t="s">
        <v>55</v>
      </c>
      <c r="E161" s="40" t="s">
        <v>5</v>
      </c>
    </row>
    <row r="162" spans="1:5" ht="165.75">
      <c r="A162" t="s">
        <v>56</v>
      </c>
      <c r="E162" s="39" t="s">
        <v>296</v>
      </c>
    </row>
    <row r="163" spans="1:16" ht="25.5">
      <c r="A163" t="s">
        <v>49</v>
      </c>
      <c s="34" t="s">
        <v>272</v>
      </c>
      <c s="34" t="s">
        <v>1695</v>
      </c>
      <c s="35" t="s">
        <v>292</v>
      </c>
      <c s="6" t="s">
        <v>1696</v>
      </c>
      <c s="36" t="s">
        <v>294</v>
      </c>
      <c s="37">
        <v>4214.6</v>
      </c>
      <c s="36">
        <v>0</v>
      </c>
      <c s="36">
        <f>ROUND(G163*H163,6)</f>
      </c>
      <c r="L163" s="38">
        <v>0</v>
      </c>
      <c s="32">
        <f>ROUND(ROUND(L163,2)*ROUND(G163,3),2)</f>
      </c>
      <c s="36" t="s">
        <v>196</v>
      </c>
      <c>
        <f>(M163*21)/100</f>
      </c>
      <c t="s">
        <v>27</v>
      </c>
    </row>
    <row r="164" spans="1:5" ht="12.75">
      <c r="A164" s="35" t="s">
        <v>54</v>
      </c>
      <c r="E164" s="39" t="s">
        <v>295</v>
      </c>
    </row>
    <row r="165" spans="1:5" ht="12.75">
      <c r="A165" s="35" t="s">
        <v>55</v>
      </c>
      <c r="E165" s="40" t="s">
        <v>5</v>
      </c>
    </row>
    <row r="166" spans="1:5" ht="165.75">
      <c r="A166" t="s">
        <v>56</v>
      </c>
      <c r="E166" s="39" t="s">
        <v>296</v>
      </c>
    </row>
    <row r="167" spans="1:16" ht="38.25">
      <c r="A167" t="s">
        <v>49</v>
      </c>
      <c s="34" t="s">
        <v>273</v>
      </c>
      <c s="34" t="s">
        <v>1482</v>
      </c>
      <c s="35" t="s">
        <v>292</v>
      </c>
      <c s="6" t="s">
        <v>1483</v>
      </c>
      <c s="36" t="s">
        <v>294</v>
      </c>
      <c s="37">
        <v>6.344</v>
      </c>
      <c s="36">
        <v>0</v>
      </c>
      <c s="36">
        <f>ROUND(G167*H167,6)</f>
      </c>
      <c r="L167" s="38">
        <v>0</v>
      </c>
      <c s="32">
        <f>ROUND(ROUND(L167,2)*ROUND(G167,3),2)</f>
      </c>
      <c s="36" t="s">
        <v>196</v>
      </c>
      <c>
        <f>(M167*21)/100</f>
      </c>
      <c t="s">
        <v>27</v>
      </c>
    </row>
    <row r="168" spans="1:5" ht="12.75">
      <c r="A168" s="35" t="s">
        <v>54</v>
      </c>
      <c r="E168" s="39" t="s">
        <v>295</v>
      </c>
    </row>
    <row r="169" spans="1:5" ht="12.75">
      <c r="A169" s="35" t="s">
        <v>55</v>
      </c>
      <c r="E169" s="40" t="s">
        <v>5</v>
      </c>
    </row>
    <row r="170" spans="1:5" ht="165.75">
      <c r="A170" t="s">
        <v>56</v>
      </c>
      <c r="E170" s="39" t="s">
        <v>296</v>
      </c>
    </row>
    <row r="171" spans="1:16" ht="25.5">
      <c r="A171" t="s">
        <v>49</v>
      </c>
      <c s="34" t="s">
        <v>274</v>
      </c>
      <c s="34" t="s">
        <v>1697</v>
      </c>
      <c s="35" t="s">
        <v>292</v>
      </c>
      <c s="6" t="s">
        <v>1698</v>
      </c>
      <c s="36" t="s">
        <v>294</v>
      </c>
      <c s="37">
        <v>6.334</v>
      </c>
      <c s="36">
        <v>0</v>
      </c>
      <c s="36">
        <f>ROUND(G171*H171,6)</f>
      </c>
      <c r="L171" s="38">
        <v>0</v>
      </c>
      <c s="32">
        <f>ROUND(ROUND(L171,2)*ROUND(G171,3),2)</f>
      </c>
      <c s="36" t="s">
        <v>196</v>
      </c>
      <c>
        <f>(M171*21)/100</f>
      </c>
      <c t="s">
        <v>27</v>
      </c>
    </row>
    <row r="172" spans="1:5" ht="12.75">
      <c r="A172" s="35" t="s">
        <v>54</v>
      </c>
      <c r="E172" s="39" t="s">
        <v>295</v>
      </c>
    </row>
    <row r="173" spans="1:5" ht="12.75">
      <c r="A173" s="35" t="s">
        <v>55</v>
      </c>
      <c r="E173" s="40" t="s">
        <v>5</v>
      </c>
    </row>
    <row r="174" spans="1:5" ht="165.75">
      <c r="A174" t="s">
        <v>56</v>
      </c>
      <c r="E174" s="39" t="s">
        <v>296</v>
      </c>
    </row>
    <row r="175" spans="1:16" ht="38.25">
      <c r="A175" t="s">
        <v>49</v>
      </c>
      <c s="34" t="s">
        <v>278</v>
      </c>
      <c s="34" t="s">
        <v>305</v>
      </c>
      <c s="35" t="s">
        <v>292</v>
      </c>
      <c s="6" t="s">
        <v>306</v>
      </c>
      <c s="36" t="s">
        <v>294</v>
      </c>
      <c s="37">
        <v>4014.012</v>
      </c>
      <c s="36">
        <v>0</v>
      </c>
      <c s="36">
        <f>ROUND(G175*H175,6)</f>
      </c>
      <c r="L175" s="38">
        <v>0</v>
      </c>
      <c s="32">
        <f>ROUND(ROUND(L175,2)*ROUND(G175,3),2)</f>
      </c>
      <c s="36" t="s">
        <v>196</v>
      </c>
      <c>
        <f>(M175*21)/100</f>
      </c>
      <c t="s">
        <v>27</v>
      </c>
    </row>
    <row r="176" spans="1:5" ht="51">
      <c r="A176" s="35" t="s">
        <v>54</v>
      </c>
      <c r="E176" s="39" t="s">
        <v>307</v>
      </c>
    </row>
    <row r="177" spans="1:5" ht="12.75">
      <c r="A177" s="35" t="s">
        <v>55</v>
      </c>
      <c r="E177" s="40" t="s">
        <v>5</v>
      </c>
    </row>
    <row r="178" spans="1:5" ht="165.75">
      <c r="A178" t="s">
        <v>56</v>
      </c>
      <c r="E178" s="39" t="s">
        <v>296</v>
      </c>
    </row>
    <row r="179" spans="1:16" ht="38.25">
      <c r="A179" t="s">
        <v>49</v>
      </c>
      <c s="34" t="s">
        <v>279</v>
      </c>
      <c s="34" t="s">
        <v>1699</v>
      </c>
      <c s="35" t="s">
        <v>292</v>
      </c>
      <c s="6" t="s">
        <v>1700</v>
      </c>
      <c s="36" t="s">
        <v>294</v>
      </c>
      <c s="37">
        <v>4014.012</v>
      </c>
      <c s="36">
        <v>0</v>
      </c>
      <c s="36">
        <f>ROUND(G179*H179,6)</f>
      </c>
      <c r="L179" s="38">
        <v>0</v>
      </c>
      <c s="32">
        <f>ROUND(ROUND(L179,2)*ROUND(G179,3),2)</f>
      </c>
      <c s="36" t="s">
        <v>196</v>
      </c>
      <c>
        <f>(M179*21)/100</f>
      </c>
      <c t="s">
        <v>27</v>
      </c>
    </row>
    <row r="180" spans="1:5" ht="38.25">
      <c r="A180" s="35" t="s">
        <v>54</v>
      </c>
      <c r="E180" s="39" t="s">
        <v>1701</v>
      </c>
    </row>
    <row r="181" spans="1:5" ht="12.75">
      <c r="A181" s="35" t="s">
        <v>55</v>
      </c>
      <c r="E181" s="40" t="s">
        <v>5</v>
      </c>
    </row>
    <row r="182" spans="1:5" ht="165.75">
      <c r="A182" t="s">
        <v>56</v>
      </c>
      <c r="E182" s="39" t="s">
        <v>296</v>
      </c>
    </row>
    <row r="183" spans="1:16" ht="25.5">
      <c r="A183" t="s">
        <v>49</v>
      </c>
      <c s="34" t="s">
        <v>280</v>
      </c>
      <c s="34" t="s">
        <v>1538</v>
      </c>
      <c s="35" t="s">
        <v>292</v>
      </c>
      <c s="6" t="s">
        <v>1539</v>
      </c>
      <c s="36" t="s">
        <v>294</v>
      </c>
      <c s="37">
        <v>1267.152</v>
      </c>
      <c s="36">
        <v>0</v>
      </c>
      <c s="36">
        <f>ROUND(G183*H183,6)</f>
      </c>
      <c r="L183" s="38">
        <v>0</v>
      </c>
      <c s="32">
        <f>ROUND(ROUND(L183,2)*ROUND(G183,3),2)</f>
      </c>
      <c s="36" t="s">
        <v>196</v>
      </c>
      <c>
        <f>(M183*21)/100</f>
      </c>
      <c t="s">
        <v>27</v>
      </c>
    </row>
    <row r="184" spans="1:5" ht="25.5">
      <c r="A184" s="35" t="s">
        <v>54</v>
      </c>
      <c r="E184" s="39" t="s">
        <v>516</v>
      </c>
    </row>
    <row r="185" spans="1:5" ht="12.75">
      <c r="A185" s="35" t="s">
        <v>55</v>
      </c>
      <c r="E185" s="40" t="s">
        <v>1702</v>
      </c>
    </row>
    <row r="186" spans="1:5" ht="165.75">
      <c r="A186" t="s">
        <v>56</v>
      </c>
      <c r="E1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Rekapitulace!C42</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1705</v>
      </c>
      <c r="E8" s="30" t="s">
        <v>1704</v>
      </c>
      <c r="J8" s="29">
        <f>0+J9</f>
      </c>
      <c s="29">
        <f>0+K9</f>
      </c>
      <c s="29">
        <f>0+L9</f>
      </c>
      <c s="29">
        <f>0+M9</f>
      </c>
    </row>
    <row r="9" spans="1:13" ht="12.75">
      <c r="A9" t="s">
        <v>46</v>
      </c>
      <c r="C9" s="31" t="s">
        <v>72</v>
      </c>
      <c r="E9" s="33" t="s">
        <v>1497</v>
      </c>
      <c r="J9" s="32">
        <f>0</f>
      </c>
      <c s="32">
        <f>0</f>
      </c>
      <c s="32">
        <f>0+L10</f>
      </c>
      <c s="32">
        <f>0+M10</f>
      </c>
    </row>
    <row r="10" spans="1:16" ht="25.5">
      <c r="A10" t="s">
        <v>49</v>
      </c>
      <c s="34" t="s">
        <v>47</v>
      </c>
      <c s="34" t="s">
        <v>1706</v>
      </c>
      <c s="35" t="s">
        <v>5</v>
      </c>
      <c s="6" t="s">
        <v>1707</v>
      </c>
      <c s="36" t="s">
        <v>70</v>
      </c>
      <c s="37">
        <v>21095.615</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255">
      <c r="A13" t="s">
        <v>56</v>
      </c>
      <c r="E13" s="39" t="s">
        <v>1708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Rekapitulace!C42</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COUNTIFS(L8:L331,"=0",A8:A331,"P")+COUNTIFS(L8:L331,"",A8:A331,"P")+SUM(Q8:Q331)</f>
      </c>
    </row>
    <row r="8" spans="1:13" ht="12.75">
      <c r="A8" t="s">
        <v>44</v>
      </c>
      <c r="C8" s="28" t="s">
        <v>1711</v>
      </c>
      <c r="E8" s="30" t="s">
        <v>1710</v>
      </c>
      <c r="J8" s="29">
        <f>0+J9+J14+J95+J128+J161+J190+J223+J228+J269+J318</f>
      </c>
      <c s="29">
        <f>0+K9+K14+K95+K128+K161+K190+K223+K228+K269+K318</f>
      </c>
      <c s="29">
        <f>0+L9+L14+L95+L128+L161+L190+L223+L228+L269+L318</f>
      </c>
      <c s="29">
        <f>0+M9+M14+M95+M128+M161+M190+M223+M228+M269+M318</f>
      </c>
    </row>
    <row r="9" spans="1:13" ht="12.75">
      <c r="A9" t="s">
        <v>46</v>
      </c>
      <c r="C9" s="31" t="s">
        <v>605</v>
      </c>
      <c r="E9" s="33" t="s">
        <v>606</v>
      </c>
      <c r="J9" s="32">
        <f>0</f>
      </c>
      <c s="32">
        <f>0</f>
      </c>
      <c s="32">
        <f>0+L10</f>
      </c>
      <c s="32">
        <f>0+M10</f>
      </c>
    </row>
    <row r="10" spans="1:16" ht="12.75">
      <c r="A10" t="s">
        <v>49</v>
      </c>
      <c s="34" t="s">
        <v>47</v>
      </c>
      <c s="34" t="s">
        <v>1577</v>
      </c>
      <c s="35" t="s">
        <v>5</v>
      </c>
      <c s="6" t="s">
        <v>1578</v>
      </c>
      <c s="36" t="s">
        <v>165</v>
      </c>
      <c s="37">
        <v>500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609</v>
      </c>
    </row>
    <row r="14" spans="1:13" ht="12.75">
      <c r="A14" t="s">
        <v>46</v>
      </c>
      <c r="C14" s="31" t="s">
        <v>47</v>
      </c>
      <c r="E14" s="33" t="s">
        <v>48</v>
      </c>
      <c r="J14" s="32">
        <f>0</f>
      </c>
      <c s="32">
        <f>0</f>
      </c>
      <c s="32">
        <f>0+L15+L19+L23+L27+L31+L35+L39+L43+L47+L51+L55+L59+L63+L67+L71+L75+L79+L83+L87+L91</f>
      </c>
      <c s="32">
        <f>0+M15+M19+M23+M27+M31+M35+M39+M43+M47+M51+M55+M59+M63+M67+M71+M75+M79+M83+M87+M91</f>
      </c>
    </row>
    <row r="15" spans="1:16" ht="12.75">
      <c r="A15" t="s">
        <v>49</v>
      </c>
      <c s="34" t="s">
        <v>27</v>
      </c>
      <c s="34" t="s">
        <v>1712</v>
      </c>
      <c s="35" t="s">
        <v>5</v>
      </c>
      <c s="6" t="s">
        <v>1713</v>
      </c>
      <c s="36" t="s">
        <v>52</v>
      </c>
      <c s="37">
        <v>10748.74</v>
      </c>
      <c s="36">
        <v>0</v>
      </c>
      <c s="36">
        <f>ROUND(G15*H15,6)</f>
      </c>
      <c r="L15" s="38">
        <v>0</v>
      </c>
      <c s="32">
        <f>ROUND(ROUND(L15,2)*ROUND(G15,3),2)</f>
      </c>
      <c s="36" t="s">
        <v>53</v>
      </c>
      <c>
        <f>(M15*21)/100</f>
      </c>
      <c t="s">
        <v>27</v>
      </c>
    </row>
    <row r="16" spans="1:5" ht="12.75">
      <c r="A16" s="35" t="s">
        <v>54</v>
      </c>
      <c r="E16" s="39" t="s">
        <v>5</v>
      </c>
    </row>
    <row r="17" spans="1:5" ht="12.75">
      <c r="A17" s="35" t="s">
        <v>55</v>
      </c>
      <c r="E17" s="40" t="s">
        <v>1714</v>
      </c>
    </row>
    <row r="18" spans="1:5" ht="369.75">
      <c r="A18" t="s">
        <v>56</v>
      </c>
      <c r="E18" s="39" t="s">
        <v>1715</v>
      </c>
    </row>
    <row r="19" spans="1:16" ht="12.75">
      <c r="A19" t="s">
        <v>49</v>
      </c>
      <c s="34" t="s">
        <v>26</v>
      </c>
      <c s="34" t="s">
        <v>1716</v>
      </c>
      <c s="35" t="s">
        <v>5</v>
      </c>
      <c s="6" t="s">
        <v>1717</v>
      </c>
      <c s="36" t="s">
        <v>52</v>
      </c>
      <c s="37">
        <v>44546.56</v>
      </c>
      <c s="36">
        <v>0</v>
      </c>
      <c s="36">
        <f>ROUND(G19*H19,6)</f>
      </c>
      <c r="L19" s="38">
        <v>0</v>
      </c>
      <c s="32">
        <f>ROUND(ROUND(L19,2)*ROUND(G19,3),2)</f>
      </c>
      <c s="36" t="s">
        <v>53</v>
      </c>
      <c>
        <f>(M19*21)/100</f>
      </c>
      <c t="s">
        <v>27</v>
      </c>
    </row>
    <row r="20" spans="1:5" ht="12.75">
      <c r="A20" s="35" t="s">
        <v>54</v>
      </c>
      <c r="E20" s="39" t="s">
        <v>5</v>
      </c>
    </row>
    <row r="21" spans="1:5" ht="12.75">
      <c r="A21" s="35" t="s">
        <v>55</v>
      </c>
      <c r="E21" s="40" t="s">
        <v>1718</v>
      </c>
    </row>
    <row r="22" spans="1:5" ht="369.75">
      <c r="A22" t="s">
        <v>56</v>
      </c>
      <c r="E22" s="39" t="s">
        <v>1719</v>
      </c>
    </row>
    <row r="23" spans="1:16" ht="12.75">
      <c r="A23" t="s">
        <v>49</v>
      </c>
      <c s="34" t="s">
        <v>67</v>
      </c>
      <c s="34" t="s">
        <v>1720</v>
      </c>
      <c s="35" t="s">
        <v>5</v>
      </c>
      <c s="6" t="s">
        <v>1721</v>
      </c>
      <c s="36" t="s">
        <v>52</v>
      </c>
      <c s="37">
        <v>16315.05</v>
      </c>
      <c s="36">
        <v>0</v>
      </c>
      <c s="36">
        <f>ROUND(G23*H23,6)</f>
      </c>
      <c r="L23" s="38">
        <v>0</v>
      </c>
      <c s="32">
        <f>ROUND(ROUND(L23,2)*ROUND(G23,3),2)</f>
      </c>
      <c s="36" t="s">
        <v>53</v>
      </c>
      <c>
        <f>(M23*21)/100</f>
      </c>
      <c t="s">
        <v>27</v>
      </c>
    </row>
    <row r="24" spans="1:5" ht="12.75">
      <c r="A24" s="35" t="s">
        <v>54</v>
      </c>
      <c r="E24" s="39" t="s">
        <v>5</v>
      </c>
    </row>
    <row r="25" spans="1:5" ht="38.25">
      <c r="A25" s="35" t="s">
        <v>55</v>
      </c>
      <c r="E25" s="40" t="s">
        <v>1722</v>
      </c>
    </row>
    <row r="26" spans="1:5" ht="369.75">
      <c r="A26" t="s">
        <v>56</v>
      </c>
      <c r="E26" s="39" t="s">
        <v>1723</v>
      </c>
    </row>
    <row r="27" spans="1:16" ht="12.75">
      <c r="A27" t="s">
        <v>49</v>
      </c>
      <c s="34" t="s">
        <v>72</v>
      </c>
      <c s="34" t="s">
        <v>1724</v>
      </c>
      <c s="35" t="s">
        <v>5</v>
      </c>
      <c s="6" t="s">
        <v>1725</v>
      </c>
      <c s="36" t="s">
        <v>52</v>
      </c>
      <c s="37">
        <v>32629.513</v>
      </c>
      <c s="36">
        <v>0</v>
      </c>
      <c s="36">
        <f>ROUND(G27*H27,6)</f>
      </c>
      <c r="L27" s="38">
        <v>0</v>
      </c>
      <c s="32">
        <f>ROUND(ROUND(L27,2)*ROUND(G27,3),2)</f>
      </c>
      <c s="36" t="s">
        <v>53</v>
      </c>
      <c>
        <f>(M27*21)/100</f>
      </c>
      <c t="s">
        <v>27</v>
      </c>
    </row>
    <row r="28" spans="1:5" ht="12.75">
      <c r="A28" s="35" t="s">
        <v>54</v>
      </c>
      <c r="E28" s="39" t="s">
        <v>5</v>
      </c>
    </row>
    <row r="29" spans="1:5" ht="165.75">
      <c r="A29" s="35" t="s">
        <v>55</v>
      </c>
      <c r="E29" s="40" t="s">
        <v>1726</v>
      </c>
    </row>
    <row r="30" spans="1:5" ht="306">
      <c r="A30" t="s">
        <v>56</v>
      </c>
      <c r="E30" s="39" t="s">
        <v>1727</v>
      </c>
    </row>
    <row r="31" spans="1:16" ht="12.75">
      <c r="A31" t="s">
        <v>49</v>
      </c>
      <c s="34" t="s">
        <v>77</v>
      </c>
      <c s="34" t="s">
        <v>1728</v>
      </c>
      <c s="35" t="s">
        <v>5</v>
      </c>
      <c s="6" t="s">
        <v>1729</v>
      </c>
      <c s="36" t="s">
        <v>52</v>
      </c>
      <c s="37">
        <v>4736.15</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293.25">
      <c r="A34" t="s">
        <v>56</v>
      </c>
      <c r="E34" s="39" t="s">
        <v>1730</v>
      </c>
    </row>
    <row r="35" spans="1:16" ht="12.75">
      <c r="A35" t="s">
        <v>49</v>
      </c>
      <c s="34" t="s">
        <v>65</v>
      </c>
      <c s="34" t="s">
        <v>1731</v>
      </c>
      <c s="35" t="s">
        <v>5</v>
      </c>
      <c s="6" t="s">
        <v>1732</v>
      </c>
      <c s="36" t="s">
        <v>52</v>
      </c>
      <c s="37">
        <v>364</v>
      </c>
      <c s="36">
        <v>0</v>
      </c>
      <c s="36">
        <f>ROUND(G35*H35,6)</f>
      </c>
      <c r="L35" s="38">
        <v>0</v>
      </c>
      <c s="32">
        <f>ROUND(ROUND(L35,2)*ROUND(G35,3),2)</f>
      </c>
      <c s="36" t="s">
        <v>53</v>
      </c>
      <c>
        <f>(M35*21)/100</f>
      </c>
      <c t="s">
        <v>27</v>
      </c>
    </row>
    <row r="36" spans="1:5" ht="12.75">
      <c r="A36" s="35" t="s">
        <v>54</v>
      </c>
      <c r="E36" s="39" t="s">
        <v>1733</v>
      </c>
    </row>
    <row r="37" spans="1:5" ht="25.5">
      <c r="A37" s="35" t="s">
        <v>55</v>
      </c>
      <c r="E37" s="40" t="s">
        <v>1734</v>
      </c>
    </row>
    <row r="38" spans="1:5" ht="344.25">
      <c r="A38" t="s">
        <v>56</v>
      </c>
      <c r="E38" s="39" t="s">
        <v>1735</v>
      </c>
    </row>
    <row r="39" spans="1:16" ht="12.75">
      <c r="A39" t="s">
        <v>49</v>
      </c>
      <c s="34" t="s">
        <v>82</v>
      </c>
      <c s="34" t="s">
        <v>1736</v>
      </c>
      <c s="35" t="s">
        <v>5</v>
      </c>
      <c s="6" t="s">
        <v>1737</v>
      </c>
      <c s="36" t="s">
        <v>70</v>
      </c>
      <c s="37">
        <v>2781</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63.75">
      <c r="A42" t="s">
        <v>56</v>
      </c>
      <c r="E42" s="39" t="s">
        <v>1738</v>
      </c>
    </row>
    <row r="43" spans="1:16" ht="12.75">
      <c r="A43" t="s">
        <v>49</v>
      </c>
      <c s="34" t="s">
        <v>86</v>
      </c>
      <c s="34" t="s">
        <v>1739</v>
      </c>
      <c s="35" t="s">
        <v>5</v>
      </c>
      <c s="6" t="s">
        <v>1740</v>
      </c>
      <c s="36" t="s">
        <v>52</v>
      </c>
      <c s="37">
        <v>577.943</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318.75">
      <c r="A46" t="s">
        <v>56</v>
      </c>
      <c r="E46" s="39" t="s">
        <v>415</v>
      </c>
    </row>
    <row r="47" spans="1:16" ht="12.75">
      <c r="A47" t="s">
        <v>49</v>
      </c>
      <c s="34" t="s">
        <v>90</v>
      </c>
      <c s="34" t="s">
        <v>1372</v>
      </c>
      <c s="35" t="s">
        <v>5</v>
      </c>
      <c s="6" t="s">
        <v>1373</v>
      </c>
      <c s="36" t="s">
        <v>52</v>
      </c>
      <c s="37">
        <v>99.998</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318.75">
      <c r="A50" t="s">
        <v>56</v>
      </c>
      <c r="E50" s="39" t="s">
        <v>1374</v>
      </c>
    </row>
    <row r="51" spans="1:16" ht="12.75">
      <c r="A51" t="s">
        <v>49</v>
      </c>
      <c s="34" t="s">
        <v>94</v>
      </c>
      <c s="34" t="s">
        <v>1741</v>
      </c>
      <c s="35" t="s">
        <v>5</v>
      </c>
      <c s="6" t="s">
        <v>1742</v>
      </c>
      <c s="36" t="s">
        <v>52</v>
      </c>
      <c s="37">
        <v>117.447</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318.75">
      <c r="A54" t="s">
        <v>56</v>
      </c>
      <c r="E54" s="39" t="s">
        <v>1374</v>
      </c>
    </row>
    <row r="55" spans="1:16" ht="12.75">
      <c r="A55" t="s">
        <v>49</v>
      </c>
      <c s="34" t="s">
        <v>99</v>
      </c>
      <c s="34" t="s">
        <v>1743</v>
      </c>
      <c s="35" t="s">
        <v>5</v>
      </c>
      <c s="6" t="s">
        <v>1744</v>
      </c>
      <c s="36" t="s">
        <v>52</v>
      </c>
      <c s="37">
        <v>14103.203</v>
      </c>
      <c s="36">
        <v>0</v>
      </c>
      <c s="36">
        <f>ROUND(G55*H55,6)</f>
      </c>
      <c r="L55" s="38">
        <v>0</v>
      </c>
      <c s="32">
        <f>ROUND(ROUND(L55,2)*ROUND(G55,3),2)</f>
      </c>
      <c s="36" t="s">
        <v>53</v>
      </c>
      <c>
        <f>(M55*21)/100</f>
      </c>
      <c t="s">
        <v>27</v>
      </c>
    </row>
    <row r="56" spans="1:5" ht="12.75">
      <c r="A56" s="35" t="s">
        <v>54</v>
      </c>
      <c r="E56" s="39" t="s">
        <v>5</v>
      </c>
    </row>
    <row r="57" spans="1:5" ht="102">
      <c r="A57" s="35" t="s">
        <v>55</v>
      </c>
      <c r="E57" s="40" t="s">
        <v>1745</v>
      </c>
    </row>
    <row r="58" spans="1:5" ht="267.75">
      <c r="A58" t="s">
        <v>56</v>
      </c>
      <c r="E58" s="39" t="s">
        <v>1746</v>
      </c>
    </row>
    <row r="59" spans="1:16" ht="12.75">
      <c r="A59" t="s">
        <v>49</v>
      </c>
      <c s="34" t="s">
        <v>102</v>
      </c>
      <c s="34" t="s">
        <v>1595</v>
      </c>
      <c s="35" t="s">
        <v>5</v>
      </c>
      <c s="6" t="s">
        <v>1596</v>
      </c>
      <c s="36" t="s">
        <v>52</v>
      </c>
      <c s="37">
        <v>32629.501</v>
      </c>
      <c s="36">
        <v>0</v>
      </c>
      <c s="36">
        <f>ROUND(G59*H59,6)</f>
      </c>
      <c r="L59" s="38">
        <v>0</v>
      </c>
      <c s="32">
        <f>ROUND(ROUND(L59,2)*ROUND(G59,3),2)</f>
      </c>
      <c s="36" t="s">
        <v>53</v>
      </c>
      <c>
        <f>(M59*21)/100</f>
      </c>
      <c t="s">
        <v>27</v>
      </c>
    </row>
    <row r="60" spans="1:5" ht="12.75">
      <c r="A60" s="35" t="s">
        <v>54</v>
      </c>
      <c r="E60" s="39" t="s">
        <v>5</v>
      </c>
    </row>
    <row r="61" spans="1:5" ht="165.75">
      <c r="A61" s="35" t="s">
        <v>55</v>
      </c>
      <c r="E61" s="40" t="s">
        <v>1747</v>
      </c>
    </row>
    <row r="62" spans="1:5" ht="191.25">
      <c r="A62" t="s">
        <v>56</v>
      </c>
      <c r="E62" s="39" t="s">
        <v>1598</v>
      </c>
    </row>
    <row r="63" spans="1:16" ht="12.75">
      <c r="A63" t="s">
        <v>49</v>
      </c>
      <c s="34" t="s">
        <v>106</v>
      </c>
      <c s="34" t="s">
        <v>58</v>
      </c>
      <c s="35" t="s">
        <v>5</v>
      </c>
      <c s="6" t="s">
        <v>59</v>
      </c>
      <c s="36" t="s">
        <v>52</v>
      </c>
      <c s="37">
        <v>693.397</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229.5">
      <c r="A66" t="s">
        <v>56</v>
      </c>
      <c r="E66" s="39" t="s">
        <v>60</v>
      </c>
    </row>
    <row r="67" spans="1:16" ht="12.75">
      <c r="A67" t="s">
        <v>49</v>
      </c>
      <c s="34" t="s">
        <v>110</v>
      </c>
      <c s="34" t="s">
        <v>1748</v>
      </c>
      <c s="35" t="s">
        <v>5</v>
      </c>
      <c s="6" t="s">
        <v>1749</v>
      </c>
      <c s="36" t="s">
        <v>52</v>
      </c>
      <c s="37">
        <v>4169.163</v>
      </c>
      <c s="36">
        <v>0</v>
      </c>
      <c s="36">
        <f>ROUND(G67*H67,6)</f>
      </c>
      <c r="L67" s="38">
        <v>0</v>
      </c>
      <c s="32">
        <f>ROUND(ROUND(L67,2)*ROUND(G67,3),2)</f>
      </c>
      <c s="36" t="s">
        <v>53</v>
      </c>
      <c>
        <f>(M67*21)/100</f>
      </c>
      <c t="s">
        <v>27</v>
      </c>
    </row>
    <row r="68" spans="1:5" ht="12.75">
      <c r="A68" s="35" t="s">
        <v>54</v>
      </c>
      <c r="E68" s="39" t="s">
        <v>5</v>
      </c>
    </row>
    <row r="69" spans="1:5" ht="89.25">
      <c r="A69" s="35" t="s">
        <v>55</v>
      </c>
      <c r="E69" s="40" t="s">
        <v>1750</v>
      </c>
    </row>
    <row r="70" spans="1:5" ht="229.5">
      <c r="A70" t="s">
        <v>56</v>
      </c>
      <c r="E70" s="39" t="s">
        <v>60</v>
      </c>
    </row>
    <row r="71" spans="1:16" ht="12.75">
      <c r="A71" t="s">
        <v>49</v>
      </c>
      <c s="34" t="s">
        <v>114</v>
      </c>
      <c s="34" t="s">
        <v>1751</v>
      </c>
      <c s="35" t="s">
        <v>5</v>
      </c>
      <c s="6" t="s">
        <v>1752</v>
      </c>
      <c s="36" t="s">
        <v>52</v>
      </c>
      <c s="37">
        <v>4660.962</v>
      </c>
      <c s="36">
        <v>0</v>
      </c>
      <c s="36">
        <f>ROUND(G71*H71,6)</f>
      </c>
      <c r="L71" s="38">
        <v>0</v>
      </c>
      <c s="32">
        <f>ROUND(ROUND(L71,2)*ROUND(G71,3),2)</f>
      </c>
      <c s="36" t="s">
        <v>53</v>
      </c>
      <c>
        <f>(M71*21)/100</f>
      </c>
      <c t="s">
        <v>27</v>
      </c>
    </row>
    <row r="72" spans="1:5" ht="12.75">
      <c r="A72" s="35" t="s">
        <v>54</v>
      </c>
      <c r="E72" s="39" t="s">
        <v>5</v>
      </c>
    </row>
    <row r="73" spans="1:5" ht="38.25">
      <c r="A73" s="35" t="s">
        <v>55</v>
      </c>
      <c r="E73" s="40" t="s">
        <v>1753</v>
      </c>
    </row>
    <row r="74" spans="1:5" ht="229.5">
      <c r="A74" t="s">
        <v>56</v>
      </c>
      <c r="E74" s="39" t="s">
        <v>60</v>
      </c>
    </row>
    <row r="75" spans="1:16" ht="12.75">
      <c r="A75" t="s">
        <v>49</v>
      </c>
      <c s="34" t="s">
        <v>118</v>
      </c>
      <c s="34" t="s">
        <v>1754</v>
      </c>
      <c s="35" t="s">
        <v>5</v>
      </c>
      <c s="6" t="s">
        <v>1755</v>
      </c>
      <c s="36" t="s">
        <v>52</v>
      </c>
      <c s="37">
        <v>981.379</v>
      </c>
      <c s="36">
        <v>0</v>
      </c>
      <c s="36">
        <f>ROUND(G75*H75,6)</f>
      </c>
      <c r="L75" s="38">
        <v>0</v>
      </c>
      <c s="32">
        <f>ROUND(ROUND(L75,2)*ROUND(G75,3),2)</f>
      </c>
      <c s="36" t="s">
        <v>53</v>
      </c>
      <c>
        <f>(M75*21)/100</f>
      </c>
      <c t="s">
        <v>27</v>
      </c>
    </row>
    <row r="76" spans="1:5" ht="12.75">
      <c r="A76" s="35" t="s">
        <v>54</v>
      </c>
      <c r="E76" s="39" t="s">
        <v>5</v>
      </c>
    </row>
    <row r="77" spans="1:5" ht="51">
      <c r="A77" s="35" t="s">
        <v>55</v>
      </c>
      <c r="E77" s="40" t="s">
        <v>1756</v>
      </c>
    </row>
    <row r="78" spans="1:5" ht="280.5">
      <c r="A78" t="s">
        <v>56</v>
      </c>
      <c r="E78" s="39" t="s">
        <v>1757</v>
      </c>
    </row>
    <row r="79" spans="1:16" ht="12.75">
      <c r="A79" t="s">
        <v>49</v>
      </c>
      <c s="34" t="s">
        <v>122</v>
      </c>
      <c s="34" t="s">
        <v>1758</v>
      </c>
      <c s="35" t="s">
        <v>5</v>
      </c>
      <c s="6" t="s">
        <v>1759</v>
      </c>
      <c s="36" t="s">
        <v>63</v>
      </c>
      <c s="37">
        <v>63724.68</v>
      </c>
      <c s="36">
        <v>0</v>
      </c>
      <c s="36">
        <f>ROUND(G79*H79,6)</f>
      </c>
      <c r="L79" s="38">
        <v>0</v>
      </c>
      <c s="32">
        <f>ROUND(ROUND(L79,2)*ROUND(G79,3),2)</f>
      </c>
      <c s="36" t="s">
        <v>53</v>
      </c>
      <c>
        <f>(M79*21)/100</f>
      </c>
      <c t="s">
        <v>27</v>
      </c>
    </row>
    <row r="80" spans="1:5" ht="12.75">
      <c r="A80" s="35" t="s">
        <v>54</v>
      </c>
      <c r="E80" s="39" t="s">
        <v>5</v>
      </c>
    </row>
    <row r="81" spans="1:5" ht="12.75">
      <c r="A81" s="35" t="s">
        <v>55</v>
      </c>
      <c r="E81" s="40" t="s">
        <v>1760</v>
      </c>
    </row>
    <row r="82" spans="1:5" ht="25.5">
      <c r="A82" t="s">
        <v>56</v>
      </c>
      <c r="E82" s="39" t="s">
        <v>1761</v>
      </c>
    </row>
    <row r="83" spans="1:16" ht="12.75">
      <c r="A83" t="s">
        <v>49</v>
      </c>
      <c s="34" t="s">
        <v>126</v>
      </c>
      <c s="34" t="s">
        <v>1762</v>
      </c>
      <c s="35" t="s">
        <v>5</v>
      </c>
      <c s="6" t="s">
        <v>1763</v>
      </c>
      <c s="36" t="s">
        <v>63</v>
      </c>
      <c s="37">
        <v>44020.03</v>
      </c>
      <c s="36">
        <v>0</v>
      </c>
      <c s="36">
        <f>ROUND(G83*H83,6)</f>
      </c>
      <c r="L83" s="38">
        <v>0</v>
      </c>
      <c s="32">
        <f>ROUND(ROUND(L83,2)*ROUND(G83,3),2)</f>
      </c>
      <c s="36" t="s">
        <v>53</v>
      </c>
      <c>
        <f>(M83*21)/100</f>
      </c>
      <c t="s">
        <v>27</v>
      </c>
    </row>
    <row r="84" spans="1:5" ht="12.75">
      <c r="A84" s="35" t="s">
        <v>54</v>
      </c>
      <c r="E84" s="39" t="s">
        <v>5</v>
      </c>
    </row>
    <row r="85" spans="1:5" ht="12.75">
      <c r="A85" s="35" t="s">
        <v>55</v>
      </c>
      <c r="E85" s="40" t="s">
        <v>1764</v>
      </c>
    </row>
    <row r="86" spans="1:5" ht="25.5">
      <c r="A86" t="s">
        <v>56</v>
      </c>
      <c r="E86" s="39" t="s">
        <v>1761</v>
      </c>
    </row>
    <row r="87" spans="1:16" ht="12.75">
      <c r="A87" t="s">
        <v>49</v>
      </c>
      <c s="34" t="s">
        <v>130</v>
      </c>
      <c s="34" t="s">
        <v>1765</v>
      </c>
      <c s="35" t="s">
        <v>5</v>
      </c>
      <c s="6" t="s">
        <v>1766</v>
      </c>
      <c s="36" t="s">
        <v>63</v>
      </c>
      <c s="37">
        <v>5672.175</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38.25">
      <c r="A90" t="s">
        <v>56</v>
      </c>
      <c r="E90" s="39" t="s">
        <v>1767</v>
      </c>
    </row>
    <row r="91" spans="1:16" ht="12.75">
      <c r="A91" t="s">
        <v>49</v>
      </c>
      <c s="34" t="s">
        <v>134</v>
      </c>
      <c s="34" t="s">
        <v>1768</v>
      </c>
      <c s="35" t="s">
        <v>5</v>
      </c>
      <c s="6" t="s">
        <v>1769</v>
      </c>
      <c s="36" t="s">
        <v>63</v>
      </c>
      <c s="37">
        <v>5672.175</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25.5">
      <c r="A94" t="s">
        <v>56</v>
      </c>
      <c r="E94" s="39" t="s">
        <v>1770</v>
      </c>
    </row>
    <row r="95" spans="1:13" ht="12.75">
      <c r="A95" t="s">
        <v>46</v>
      </c>
      <c r="C95" s="31" t="s">
        <v>27</v>
      </c>
      <c r="E95" s="33" t="s">
        <v>610</v>
      </c>
      <c r="J95" s="32">
        <f>0</f>
      </c>
      <c s="32">
        <f>0</f>
      </c>
      <c s="32">
        <f>0+L96+L100+L104+L108+L112+L116+L120+L124</f>
      </c>
      <c s="32">
        <f>0+M96+M100+M104+M108+M112+M116+M120+M124</f>
      </c>
    </row>
    <row r="96" spans="1:16" ht="12.75">
      <c r="A96" t="s">
        <v>49</v>
      </c>
      <c s="34" t="s">
        <v>138</v>
      </c>
      <c s="34" t="s">
        <v>1771</v>
      </c>
      <c s="35" t="s">
        <v>5</v>
      </c>
      <c s="6" t="s">
        <v>1772</v>
      </c>
      <c s="36" t="s">
        <v>63</v>
      </c>
      <c s="37">
        <v>4004</v>
      </c>
      <c s="36">
        <v>0</v>
      </c>
      <c s="36">
        <f>ROUND(G96*H96,6)</f>
      </c>
      <c r="L96" s="38">
        <v>0</v>
      </c>
      <c s="32">
        <f>ROUND(ROUND(L96,2)*ROUND(G96,3),2)</f>
      </c>
      <c s="36" t="s">
        <v>53</v>
      </c>
      <c>
        <f>(M96*21)/100</f>
      </c>
      <c t="s">
        <v>27</v>
      </c>
    </row>
    <row r="97" spans="1:5" ht="12.75">
      <c r="A97" s="35" t="s">
        <v>54</v>
      </c>
      <c r="E97" s="39" t="s">
        <v>5</v>
      </c>
    </row>
    <row r="98" spans="1:5" ht="12.75">
      <c r="A98" s="35" t="s">
        <v>55</v>
      </c>
      <c r="E98" s="40" t="s">
        <v>1773</v>
      </c>
    </row>
    <row r="99" spans="1:5" ht="25.5">
      <c r="A99" t="s">
        <v>56</v>
      </c>
      <c r="E99" s="39" t="s">
        <v>1774</v>
      </c>
    </row>
    <row r="100" spans="1:16" ht="12.75">
      <c r="A100" t="s">
        <v>49</v>
      </c>
      <c s="34" t="s">
        <v>142</v>
      </c>
      <c s="34" t="s">
        <v>1775</v>
      </c>
      <c s="35" t="s">
        <v>5</v>
      </c>
      <c s="6" t="s">
        <v>1776</v>
      </c>
      <c s="36" t="s">
        <v>70</v>
      </c>
      <c s="37">
        <v>1789.837</v>
      </c>
      <c s="36">
        <v>0</v>
      </c>
      <c s="36">
        <f>ROUND(G100*H100,6)</f>
      </c>
      <c r="L100" s="38">
        <v>0</v>
      </c>
      <c s="32">
        <f>ROUND(ROUND(L100,2)*ROUND(G100,3),2)</f>
      </c>
      <c s="36" t="s">
        <v>53</v>
      </c>
      <c>
        <f>(M100*21)/100</f>
      </c>
      <c t="s">
        <v>27</v>
      </c>
    </row>
    <row r="101" spans="1:5" ht="12.75">
      <c r="A101" s="35" t="s">
        <v>54</v>
      </c>
      <c r="E101" s="39" t="s">
        <v>5</v>
      </c>
    </row>
    <row r="102" spans="1:5" ht="12.75">
      <c r="A102" s="35" t="s">
        <v>55</v>
      </c>
      <c r="E102" s="40" t="s">
        <v>1777</v>
      </c>
    </row>
    <row r="103" spans="1:5" ht="165.75">
      <c r="A103" t="s">
        <v>56</v>
      </c>
      <c r="E103" s="39" t="s">
        <v>1778</v>
      </c>
    </row>
    <row r="104" spans="1:16" ht="12.75">
      <c r="A104" t="s">
        <v>49</v>
      </c>
      <c s="34" t="s">
        <v>146</v>
      </c>
      <c s="34" t="s">
        <v>1779</v>
      </c>
      <c s="35" t="s">
        <v>5</v>
      </c>
      <c s="6" t="s">
        <v>1780</v>
      </c>
      <c s="36" t="s">
        <v>52</v>
      </c>
      <c s="37">
        <v>237.664</v>
      </c>
      <c s="36">
        <v>0</v>
      </c>
      <c s="36">
        <f>ROUND(G104*H104,6)</f>
      </c>
      <c r="L104" s="38">
        <v>0</v>
      </c>
      <c s="32">
        <f>ROUND(ROUND(L104,2)*ROUND(G104,3),2)</f>
      </c>
      <c s="36" t="s">
        <v>53</v>
      </c>
      <c>
        <f>(M104*21)/100</f>
      </c>
      <c t="s">
        <v>27</v>
      </c>
    </row>
    <row r="105" spans="1:5" ht="12.75">
      <c r="A105" s="35" t="s">
        <v>54</v>
      </c>
      <c r="E105" s="39" t="s">
        <v>5</v>
      </c>
    </row>
    <row r="106" spans="1:5" ht="76.5">
      <c r="A106" s="35" t="s">
        <v>55</v>
      </c>
      <c r="E106" s="40" t="s">
        <v>1781</v>
      </c>
    </row>
    <row r="107" spans="1:5" ht="369.75">
      <c r="A107" t="s">
        <v>56</v>
      </c>
      <c r="E107" s="39" t="s">
        <v>613</v>
      </c>
    </row>
    <row r="108" spans="1:16" ht="12.75">
      <c r="A108" t="s">
        <v>49</v>
      </c>
      <c s="34" t="s">
        <v>150</v>
      </c>
      <c s="34" t="s">
        <v>1782</v>
      </c>
      <c s="35" t="s">
        <v>5</v>
      </c>
      <c s="6" t="s">
        <v>1783</v>
      </c>
      <c s="36" t="s">
        <v>294</v>
      </c>
      <c s="37">
        <v>30.318</v>
      </c>
      <c s="36">
        <v>0</v>
      </c>
      <c s="36">
        <f>ROUND(G108*H108,6)</f>
      </c>
      <c r="L108" s="38">
        <v>0</v>
      </c>
      <c s="32">
        <f>ROUND(ROUND(L108,2)*ROUND(G108,3),2)</f>
      </c>
      <c s="36" t="s">
        <v>53</v>
      </c>
      <c>
        <f>(M108*21)/100</f>
      </c>
      <c t="s">
        <v>27</v>
      </c>
    </row>
    <row r="109" spans="1:5" ht="12.75">
      <c r="A109" s="35" t="s">
        <v>54</v>
      </c>
      <c r="E109" s="39" t="s">
        <v>5</v>
      </c>
    </row>
    <row r="110" spans="1:5" ht="76.5">
      <c r="A110" s="35" t="s">
        <v>55</v>
      </c>
      <c r="E110" s="40" t="s">
        <v>1784</v>
      </c>
    </row>
    <row r="111" spans="1:5" ht="267.75">
      <c r="A111" t="s">
        <v>56</v>
      </c>
      <c r="E111" s="39" t="s">
        <v>1785</v>
      </c>
    </row>
    <row r="112" spans="1:16" ht="12.75">
      <c r="A112" t="s">
        <v>49</v>
      </c>
      <c s="34" t="s">
        <v>154</v>
      </c>
      <c s="34" t="s">
        <v>1786</v>
      </c>
      <c s="35" t="s">
        <v>5</v>
      </c>
      <c s="6" t="s">
        <v>1787</v>
      </c>
      <c s="36" t="s">
        <v>63</v>
      </c>
      <c s="37">
        <v>26655.846</v>
      </c>
      <c s="36">
        <v>0</v>
      </c>
      <c s="36">
        <f>ROUND(G112*H112,6)</f>
      </c>
      <c r="L112" s="38">
        <v>0</v>
      </c>
      <c s="32">
        <f>ROUND(ROUND(L112,2)*ROUND(G112,3),2)</f>
      </c>
      <c s="36" t="s">
        <v>53</v>
      </c>
      <c>
        <f>(M112*21)/100</f>
      </c>
      <c t="s">
        <v>27</v>
      </c>
    </row>
    <row r="113" spans="1:5" ht="25.5">
      <c r="A113" s="35" t="s">
        <v>54</v>
      </c>
      <c r="E113" s="39" t="s">
        <v>1788</v>
      </c>
    </row>
    <row r="114" spans="1:5" ht="102">
      <c r="A114" s="35" t="s">
        <v>55</v>
      </c>
      <c r="E114" s="40" t="s">
        <v>1789</v>
      </c>
    </row>
    <row r="115" spans="1:5" ht="102">
      <c r="A115" t="s">
        <v>56</v>
      </c>
      <c r="E115" s="39" t="s">
        <v>1790</v>
      </c>
    </row>
    <row r="116" spans="1:16" ht="12.75">
      <c r="A116" t="s">
        <v>49</v>
      </c>
      <c s="34" t="s">
        <v>158</v>
      </c>
      <c s="34" t="s">
        <v>1791</v>
      </c>
      <c s="35" t="s">
        <v>5</v>
      </c>
      <c s="6" t="s">
        <v>1792</v>
      </c>
      <c s="36" t="s">
        <v>63</v>
      </c>
      <c s="37">
        <v>579.455</v>
      </c>
      <c s="36">
        <v>0</v>
      </c>
      <c s="36">
        <f>ROUND(G116*H116,6)</f>
      </c>
      <c r="L116" s="38">
        <v>0</v>
      </c>
      <c s="32">
        <f>ROUND(ROUND(L116,2)*ROUND(G116,3),2)</f>
      </c>
      <c s="36" t="s">
        <v>53</v>
      </c>
      <c>
        <f>(M116*21)/100</f>
      </c>
      <c t="s">
        <v>27</v>
      </c>
    </row>
    <row r="117" spans="1:5" ht="25.5">
      <c r="A117" s="35" t="s">
        <v>54</v>
      </c>
      <c r="E117" s="39" t="s">
        <v>1793</v>
      </c>
    </row>
    <row r="118" spans="1:5" ht="25.5">
      <c r="A118" s="35" t="s">
        <v>55</v>
      </c>
      <c r="E118" s="40" t="s">
        <v>1794</v>
      </c>
    </row>
    <row r="119" spans="1:5" ht="102">
      <c r="A119" t="s">
        <v>56</v>
      </c>
      <c r="E119" s="39" t="s">
        <v>1795</v>
      </c>
    </row>
    <row r="120" spans="1:16" ht="12.75">
      <c r="A120" t="s">
        <v>49</v>
      </c>
      <c s="34" t="s">
        <v>162</v>
      </c>
      <c s="34" t="s">
        <v>1796</v>
      </c>
      <c s="35" t="s">
        <v>5</v>
      </c>
      <c s="6" t="s">
        <v>1797</v>
      </c>
      <c s="36" t="s">
        <v>63</v>
      </c>
      <c s="37">
        <v>81</v>
      </c>
      <c s="36">
        <v>0</v>
      </c>
      <c s="36">
        <f>ROUND(G120*H120,6)</f>
      </c>
      <c r="L120" s="38">
        <v>0</v>
      </c>
      <c s="32">
        <f>ROUND(ROUND(L120,2)*ROUND(G120,3),2)</f>
      </c>
      <c s="36" t="s">
        <v>53</v>
      </c>
      <c>
        <f>(M120*21)/100</f>
      </c>
      <c t="s">
        <v>27</v>
      </c>
    </row>
    <row r="121" spans="1:5" ht="12.75">
      <c r="A121" s="35" t="s">
        <v>54</v>
      </c>
      <c r="E121" s="39" t="s">
        <v>5</v>
      </c>
    </row>
    <row r="122" spans="1:5" ht="25.5">
      <c r="A122" s="35" t="s">
        <v>55</v>
      </c>
      <c r="E122" s="40" t="s">
        <v>1798</v>
      </c>
    </row>
    <row r="123" spans="1:5" ht="76.5">
      <c r="A123" t="s">
        <v>56</v>
      </c>
      <c r="E123" s="39" t="s">
        <v>1799</v>
      </c>
    </row>
    <row r="124" spans="1:16" ht="12.75">
      <c r="A124" t="s">
        <v>49</v>
      </c>
      <c s="34" t="s">
        <v>167</v>
      </c>
      <c s="34" t="s">
        <v>1800</v>
      </c>
      <c s="35" t="s">
        <v>5</v>
      </c>
      <c s="6" t="s">
        <v>1801</v>
      </c>
      <c s="36" t="s">
        <v>70</v>
      </c>
      <c s="37">
        <v>35.64</v>
      </c>
      <c s="36">
        <v>0</v>
      </c>
      <c s="36">
        <f>ROUND(G124*H124,6)</f>
      </c>
      <c r="L124" s="38">
        <v>0</v>
      </c>
      <c s="32">
        <f>ROUND(ROUND(L124,2)*ROUND(G124,3),2)</f>
      </c>
      <c s="36" t="s">
        <v>53</v>
      </c>
      <c>
        <f>(M124*21)/100</f>
      </c>
      <c t="s">
        <v>27</v>
      </c>
    </row>
    <row r="125" spans="1:5" ht="12.75">
      <c r="A125" s="35" t="s">
        <v>54</v>
      </c>
      <c r="E125" s="39" t="s">
        <v>5</v>
      </c>
    </row>
    <row r="126" spans="1:5" ht="12.75">
      <c r="A126" s="35" t="s">
        <v>55</v>
      </c>
      <c r="E126" s="40" t="s">
        <v>1802</v>
      </c>
    </row>
    <row r="127" spans="1:5" ht="63.75">
      <c r="A127" t="s">
        <v>56</v>
      </c>
      <c r="E127" s="39" t="s">
        <v>1803</v>
      </c>
    </row>
    <row r="128" spans="1:13" ht="12.75">
      <c r="A128" t="s">
        <v>46</v>
      </c>
      <c r="C128" s="31" t="s">
        <v>26</v>
      </c>
      <c r="E128" s="33" t="s">
        <v>1804</v>
      </c>
      <c r="J128" s="32">
        <f>0</f>
      </c>
      <c s="32">
        <f>0</f>
      </c>
      <c s="32">
        <f>0+L129+L133+L137+L141+L145+L149+L153+L157</f>
      </c>
      <c s="32">
        <f>0+M129+M133+M137+M141+M145+M149+M153+M157</f>
      </c>
    </row>
    <row r="129" spans="1:16" ht="12.75">
      <c r="A129" t="s">
        <v>49</v>
      </c>
      <c s="34" t="s">
        <v>171</v>
      </c>
      <c s="34" t="s">
        <v>1805</v>
      </c>
      <c s="35" t="s">
        <v>5</v>
      </c>
      <c s="6" t="s">
        <v>1806</v>
      </c>
      <c s="36" t="s">
        <v>52</v>
      </c>
      <c s="37">
        <v>168.3</v>
      </c>
      <c s="36">
        <v>0</v>
      </c>
      <c s="36">
        <f>ROUND(G129*H129,6)</f>
      </c>
      <c r="L129" s="38">
        <v>0</v>
      </c>
      <c s="32">
        <f>ROUND(ROUND(L129,2)*ROUND(G129,3),2)</f>
      </c>
      <c s="36" t="s">
        <v>53</v>
      </c>
      <c>
        <f>(M129*21)/100</f>
      </c>
      <c t="s">
        <v>27</v>
      </c>
    </row>
    <row r="130" spans="1:5" ht="12.75">
      <c r="A130" s="35" t="s">
        <v>54</v>
      </c>
      <c r="E130" s="39" t="s">
        <v>5</v>
      </c>
    </row>
    <row r="131" spans="1:5" ht="12.75">
      <c r="A131" s="35" t="s">
        <v>55</v>
      </c>
      <c r="E131" s="40" t="s">
        <v>1807</v>
      </c>
    </row>
    <row r="132" spans="1:5" ht="229.5">
      <c r="A132" t="s">
        <v>56</v>
      </c>
      <c r="E132" s="39" t="s">
        <v>1808</v>
      </c>
    </row>
    <row r="133" spans="1:16" ht="12.75">
      <c r="A133" t="s">
        <v>49</v>
      </c>
      <c s="34" t="s">
        <v>175</v>
      </c>
      <c s="34" t="s">
        <v>1809</v>
      </c>
      <c s="35" t="s">
        <v>5</v>
      </c>
      <c s="6" t="s">
        <v>1810</v>
      </c>
      <c s="36" t="s">
        <v>52</v>
      </c>
      <c s="37">
        <v>8</v>
      </c>
      <c s="36">
        <v>0</v>
      </c>
      <c s="36">
        <f>ROUND(G133*H133,6)</f>
      </c>
      <c r="L133" s="38">
        <v>0</v>
      </c>
      <c s="32">
        <f>ROUND(ROUND(L133,2)*ROUND(G133,3),2)</f>
      </c>
      <c s="36" t="s">
        <v>53</v>
      </c>
      <c>
        <f>(M133*21)/100</f>
      </c>
      <c t="s">
        <v>27</v>
      </c>
    </row>
    <row r="134" spans="1:5" ht="12.75">
      <c r="A134" s="35" t="s">
        <v>54</v>
      </c>
      <c r="E134" s="39" t="s">
        <v>5</v>
      </c>
    </row>
    <row r="135" spans="1:5" ht="12.75">
      <c r="A135" s="35" t="s">
        <v>55</v>
      </c>
      <c r="E135" s="40" t="s">
        <v>1811</v>
      </c>
    </row>
    <row r="136" spans="1:5" ht="51">
      <c r="A136" t="s">
        <v>56</v>
      </c>
      <c r="E136" s="39" t="s">
        <v>1812</v>
      </c>
    </row>
    <row r="137" spans="1:16" ht="25.5">
      <c r="A137" t="s">
        <v>49</v>
      </c>
      <c s="34" t="s">
        <v>179</v>
      </c>
      <c s="34" t="s">
        <v>1813</v>
      </c>
      <c s="35" t="s">
        <v>5</v>
      </c>
      <c s="6" t="s">
        <v>1814</v>
      </c>
      <c s="36" t="s">
        <v>52</v>
      </c>
      <c s="37">
        <v>400.35</v>
      </c>
      <c s="36">
        <v>0</v>
      </c>
      <c s="36">
        <f>ROUND(G137*H137,6)</f>
      </c>
      <c r="L137" s="38">
        <v>0</v>
      </c>
      <c s="32">
        <f>ROUND(ROUND(L137,2)*ROUND(G137,3),2)</f>
      </c>
      <c s="36" t="s">
        <v>53</v>
      </c>
      <c>
        <f>(M137*21)/100</f>
      </c>
      <c t="s">
        <v>27</v>
      </c>
    </row>
    <row r="138" spans="1:5" ht="12.75">
      <c r="A138" s="35" t="s">
        <v>54</v>
      </c>
      <c r="E138" s="39" t="s">
        <v>5</v>
      </c>
    </row>
    <row r="139" spans="1:5" ht="12.75">
      <c r="A139" s="35" t="s">
        <v>55</v>
      </c>
      <c r="E139" s="40" t="s">
        <v>1815</v>
      </c>
    </row>
    <row r="140" spans="1:5" ht="25.5">
      <c r="A140" t="s">
        <v>56</v>
      </c>
      <c r="E140" s="39" t="s">
        <v>1816</v>
      </c>
    </row>
    <row r="141" spans="1:16" ht="12.75">
      <c r="A141" t="s">
        <v>49</v>
      </c>
      <c s="34" t="s">
        <v>183</v>
      </c>
      <c s="34" t="s">
        <v>1817</v>
      </c>
      <c s="35" t="s">
        <v>5</v>
      </c>
      <c s="6" t="s">
        <v>1818</v>
      </c>
      <c s="36" t="s">
        <v>52</v>
      </c>
      <c s="37">
        <v>130.844</v>
      </c>
      <c s="36">
        <v>0</v>
      </c>
      <c s="36">
        <f>ROUND(G141*H141,6)</f>
      </c>
      <c r="L141" s="38">
        <v>0</v>
      </c>
      <c s="32">
        <f>ROUND(ROUND(L141,2)*ROUND(G141,3),2)</f>
      </c>
      <c s="36" t="s">
        <v>53</v>
      </c>
      <c>
        <f>(M141*21)/100</f>
      </c>
      <c t="s">
        <v>27</v>
      </c>
    </row>
    <row r="142" spans="1:5" ht="12.75">
      <c r="A142" s="35" t="s">
        <v>54</v>
      </c>
      <c r="E142" s="39" t="s">
        <v>5</v>
      </c>
    </row>
    <row r="143" spans="1:5" ht="76.5">
      <c r="A143" s="35" t="s">
        <v>55</v>
      </c>
      <c r="E143" s="40" t="s">
        <v>1819</v>
      </c>
    </row>
    <row r="144" spans="1:5" ht="369.75">
      <c r="A144" t="s">
        <v>56</v>
      </c>
      <c r="E144" s="39" t="s">
        <v>1820</v>
      </c>
    </row>
    <row r="145" spans="1:16" ht="12.75">
      <c r="A145" t="s">
        <v>49</v>
      </c>
      <c s="34" t="s">
        <v>187</v>
      </c>
      <c s="34" t="s">
        <v>1821</v>
      </c>
      <c s="35" t="s">
        <v>5</v>
      </c>
      <c s="6" t="s">
        <v>1822</v>
      </c>
      <c s="36" t="s">
        <v>294</v>
      </c>
      <c s="37">
        <v>14.612</v>
      </c>
      <c s="36">
        <v>0</v>
      </c>
      <c s="36">
        <f>ROUND(G145*H145,6)</f>
      </c>
      <c r="L145" s="38">
        <v>0</v>
      </c>
      <c s="32">
        <f>ROUND(ROUND(L145,2)*ROUND(G145,3),2)</f>
      </c>
      <c s="36" t="s">
        <v>53</v>
      </c>
      <c>
        <f>(M145*21)/100</f>
      </c>
      <c t="s">
        <v>27</v>
      </c>
    </row>
    <row r="146" spans="1:5" ht="12.75">
      <c r="A146" s="35" t="s">
        <v>54</v>
      </c>
      <c r="E146" s="39" t="s">
        <v>5</v>
      </c>
    </row>
    <row r="147" spans="1:5" ht="76.5">
      <c r="A147" s="35" t="s">
        <v>55</v>
      </c>
      <c r="E147" s="40" t="s">
        <v>1823</v>
      </c>
    </row>
    <row r="148" spans="1:5" ht="267.75">
      <c r="A148" t="s">
        <v>56</v>
      </c>
      <c r="E148" s="39" t="s">
        <v>1785</v>
      </c>
    </row>
    <row r="149" spans="1:16" ht="12.75">
      <c r="A149" t="s">
        <v>49</v>
      </c>
      <c s="34" t="s">
        <v>193</v>
      </c>
      <c s="34" t="s">
        <v>1587</v>
      </c>
      <c s="35" t="s">
        <v>5</v>
      </c>
      <c s="6" t="s">
        <v>1824</v>
      </c>
      <c s="36" t="s">
        <v>1585</v>
      </c>
      <c s="37">
        <v>21.095</v>
      </c>
      <c s="36">
        <v>0</v>
      </c>
      <c s="36">
        <f>ROUND(G149*H149,6)</f>
      </c>
      <c r="L149" s="38">
        <v>0</v>
      </c>
      <c s="32">
        <f>ROUND(ROUND(L149,2)*ROUND(G149,3),2)</f>
      </c>
      <c s="36" t="s">
        <v>53</v>
      </c>
      <c>
        <f>(M149*21)/100</f>
      </c>
      <c t="s">
        <v>27</v>
      </c>
    </row>
    <row r="150" spans="1:5" ht="12.75">
      <c r="A150" s="35" t="s">
        <v>54</v>
      </c>
      <c r="E150" s="39" t="s">
        <v>5</v>
      </c>
    </row>
    <row r="151" spans="1:5" ht="12.75">
      <c r="A151" s="35" t="s">
        <v>55</v>
      </c>
      <c r="E151" s="40" t="s">
        <v>5</v>
      </c>
    </row>
    <row r="152" spans="1:5" ht="229.5">
      <c r="A152" t="s">
        <v>56</v>
      </c>
      <c r="E152" s="39" t="s">
        <v>1825</v>
      </c>
    </row>
    <row r="153" spans="1:16" ht="25.5">
      <c r="A153" t="s">
        <v>49</v>
      </c>
      <c s="34" t="s">
        <v>270</v>
      </c>
      <c s="34" t="s">
        <v>1826</v>
      </c>
      <c s="35" t="s">
        <v>27</v>
      </c>
      <c s="6" t="s">
        <v>1814</v>
      </c>
      <c s="36" t="s">
        <v>52</v>
      </c>
      <c s="37">
        <v>93.12</v>
      </c>
      <c s="36">
        <v>0</v>
      </c>
      <c s="36">
        <f>ROUND(G153*H153,6)</f>
      </c>
      <c r="L153" s="38">
        <v>0</v>
      </c>
      <c s="32">
        <f>ROUND(ROUND(L153,2)*ROUND(G153,3),2)</f>
      </c>
      <c s="36" t="s">
        <v>53</v>
      </c>
      <c>
        <f>(M153*21)/100</f>
      </c>
      <c t="s">
        <v>27</v>
      </c>
    </row>
    <row r="154" spans="1:5" ht="12.75">
      <c r="A154" s="35" t="s">
        <v>54</v>
      </c>
      <c r="E154" s="39" t="s">
        <v>5</v>
      </c>
    </row>
    <row r="155" spans="1:5" ht="12.75">
      <c r="A155" s="35" t="s">
        <v>55</v>
      </c>
      <c r="E155" s="40" t="s">
        <v>1827</v>
      </c>
    </row>
    <row r="156" spans="1:5" ht="25.5">
      <c r="A156" t="s">
        <v>56</v>
      </c>
      <c r="E156" s="39" t="s">
        <v>1816</v>
      </c>
    </row>
    <row r="157" spans="1:16" ht="25.5">
      <c r="A157" t="s">
        <v>49</v>
      </c>
      <c s="34" t="s">
        <v>271</v>
      </c>
      <c s="34" t="s">
        <v>1826</v>
      </c>
      <c s="35" t="s">
        <v>26</v>
      </c>
      <c s="6" t="s">
        <v>1814</v>
      </c>
      <c s="36" t="s">
        <v>52</v>
      </c>
      <c s="37">
        <v>83</v>
      </c>
      <c s="36">
        <v>0</v>
      </c>
      <c s="36">
        <f>ROUND(G157*H157,6)</f>
      </c>
      <c r="L157" s="38">
        <v>0</v>
      </c>
      <c s="32">
        <f>ROUND(ROUND(L157,2)*ROUND(G157,3),2)</f>
      </c>
      <c s="36" t="s">
        <v>53</v>
      </c>
      <c>
        <f>(M157*21)/100</f>
      </c>
      <c t="s">
        <v>27</v>
      </c>
    </row>
    <row r="158" spans="1:5" ht="12.75">
      <c r="A158" s="35" t="s">
        <v>54</v>
      </c>
      <c r="E158" s="39" t="s">
        <v>5</v>
      </c>
    </row>
    <row r="159" spans="1:5" ht="12.75">
      <c r="A159" s="35" t="s">
        <v>55</v>
      </c>
      <c r="E159" s="40" t="s">
        <v>1828</v>
      </c>
    </row>
    <row r="160" spans="1:5" ht="25.5">
      <c r="A160" t="s">
        <v>56</v>
      </c>
      <c r="E160" s="39" t="s">
        <v>1816</v>
      </c>
    </row>
    <row r="161" spans="1:13" ht="12.75">
      <c r="A161" t="s">
        <v>46</v>
      </c>
      <c r="C161" s="31" t="s">
        <v>67</v>
      </c>
      <c r="E161" s="33" t="s">
        <v>1829</v>
      </c>
      <c r="J161" s="32">
        <f>0</f>
      </c>
      <c s="32">
        <f>0</f>
      </c>
      <c s="32">
        <f>0+L162+L166+L170+L174+L178+L182+L186</f>
      </c>
      <c s="32">
        <f>0+M162+M166+M170+M174+M178+M182+M186</f>
      </c>
    </row>
    <row r="162" spans="1:16" ht="12.75">
      <c r="A162" t="s">
        <v>49</v>
      </c>
      <c s="34" t="s">
        <v>272</v>
      </c>
      <c s="34" t="s">
        <v>1830</v>
      </c>
      <c s="35" t="s">
        <v>5</v>
      </c>
      <c s="6" t="s">
        <v>1831</v>
      </c>
      <c s="36" t="s">
        <v>52</v>
      </c>
      <c s="37">
        <v>7.508</v>
      </c>
      <c s="36">
        <v>0</v>
      </c>
      <c s="36">
        <f>ROUND(G162*H162,6)</f>
      </c>
      <c r="L162" s="38">
        <v>0</v>
      </c>
      <c s="32">
        <f>ROUND(ROUND(L162,2)*ROUND(G162,3),2)</f>
      </c>
      <c s="36" t="s">
        <v>53</v>
      </c>
      <c>
        <f>(M162*21)/100</f>
      </c>
      <c t="s">
        <v>27</v>
      </c>
    </row>
    <row r="163" spans="1:5" ht="12.75">
      <c r="A163" s="35" t="s">
        <v>54</v>
      </c>
      <c r="E163" s="39" t="s">
        <v>5</v>
      </c>
    </row>
    <row r="164" spans="1:5" ht="25.5">
      <c r="A164" s="35" t="s">
        <v>55</v>
      </c>
      <c r="E164" s="40" t="s">
        <v>1832</v>
      </c>
    </row>
    <row r="165" spans="1:5" ht="369.75">
      <c r="A165" t="s">
        <v>56</v>
      </c>
      <c r="E165" s="39" t="s">
        <v>1820</v>
      </c>
    </row>
    <row r="166" spans="1:16" ht="12.75">
      <c r="A166" t="s">
        <v>49</v>
      </c>
      <c s="34" t="s">
        <v>273</v>
      </c>
      <c s="34" t="s">
        <v>1833</v>
      </c>
      <c s="35" t="s">
        <v>5</v>
      </c>
      <c s="6" t="s">
        <v>1834</v>
      </c>
      <c s="36" t="s">
        <v>52</v>
      </c>
      <c s="37">
        <v>2057.85</v>
      </c>
      <c s="36">
        <v>0</v>
      </c>
      <c s="36">
        <f>ROUND(G166*H166,6)</f>
      </c>
      <c r="L166" s="38">
        <v>0</v>
      </c>
      <c s="32">
        <f>ROUND(ROUND(L166,2)*ROUND(G166,3),2)</f>
      </c>
      <c s="36" t="s">
        <v>53</v>
      </c>
      <c>
        <f>(M166*21)/100</f>
      </c>
      <c t="s">
        <v>27</v>
      </c>
    </row>
    <row r="167" spans="1:5" ht="12.75">
      <c r="A167" s="35" t="s">
        <v>54</v>
      </c>
      <c r="E167" s="39" t="s">
        <v>5</v>
      </c>
    </row>
    <row r="168" spans="1:5" ht="102">
      <c r="A168" s="35" t="s">
        <v>55</v>
      </c>
      <c r="E168" s="40" t="s">
        <v>1835</v>
      </c>
    </row>
    <row r="169" spans="1:5" ht="369.75">
      <c r="A169" t="s">
        <v>56</v>
      </c>
      <c r="E169" s="39" t="s">
        <v>1820</v>
      </c>
    </row>
    <row r="170" spans="1:16" ht="12.75">
      <c r="A170" t="s">
        <v>49</v>
      </c>
      <c s="34" t="s">
        <v>274</v>
      </c>
      <c s="34" t="s">
        <v>1836</v>
      </c>
      <c s="35" t="s">
        <v>5</v>
      </c>
      <c s="6" t="s">
        <v>1837</v>
      </c>
      <c s="36" t="s">
        <v>52</v>
      </c>
      <c s="37">
        <v>286.136</v>
      </c>
      <c s="36">
        <v>0</v>
      </c>
      <c s="36">
        <f>ROUND(G170*H170,6)</f>
      </c>
      <c r="L170" s="38">
        <v>0</v>
      </c>
      <c s="32">
        <f>ROUND(ROUND(L170,2)*ROUND(G170,3),2)</f>
      </c>
      <c s="36" t="s">
        <v>53</v>
      </c>
      <c>
        <f>(M170*21)/100</f>
      </c>
      <c t="s">
        <v>27</v>
      </c>
    </row>
    <row r="171" spans="1:5" ht="12.75">
      <c r="A171" s="35" t="s">
        <v>54</v>
      </c>
      <c r="E171" s="39" t="s">
        <v>1838</v>
      </c>
    </row>
    <row r="172" spans="1:5" ht="76.5">
      <c r="A172" s="35" t="s">
        <v>55</v>
      </c>
      <c r="E172" s="40" t="s">
        <v>1839</v>
      </c>
    </row>
    <row r="173" spans="1:5" ht="369.75">
      <c r="A173" t="s">
        <v>56</v>
      </c>
      <c r="E173" s="39" t="s">
        <v>1820</v>
      </c>
    </row>
    <row r="174" spans="1:16" ht="12.75">
      <c r="A174" t="s">
        <v>49</v>
      </c>
      <c s="34" t="s">
        <v>278</v>
      </c>
      <c s="34" t="s">
        <v>1840</v>
      </c>
      <c s="35" t="s">
        <v>5</v>
      </c>
      <c s="6" t="s">
        <v>1841</v>
      </c>
      <c s="36" t="s">
        <v>52</v>
      </c>
      <c s="37">
        <v>45.119</v>
      </c>
      <c s="36">
        <v>0</v>
      </c>
      <c s="36">
        <f>ROUND(G174*H174,6)</f>
      </c>
      <c r="L174" s="38">
        <v>0</v>
      </c>
      <c s="32">
        <f>ROUND(ROUND(L174,2)*ROUND(G174,3),2)</f>
      </c>
      <c s="36" t="s">
        <v>53</v>
      </c>
      <c>
        <f>(M174*21)/100</f>
      </c>
      <c t="s">
        <v>27</v>
      </c>
    </row>
    <row r="175" spans="1:5" ht="12.75">
      <c r="A175" s="35" t="s">
        <v>54</v>
      </c>
      <c r="E175" s="39" t="s">
        <v>5</v>
      </c>
    </row>
    <row r="176" spans="1:5" ht="51">
      <c r="A176" s="35" t="s">
        <v>55</v>
      </c>
      <c r="E176" s="40" t="s">
        <v>1842</v>
      </c>
    </row>
    <row r="177" spans="1:5" ht="369.75">
      <c r="A177" t="s">
        <v>56</v>
      </c>
      <c r="E177" s="39" t="s">
        <v>1820</v>
      </c>
    </row>
    <row r="178" spans="1:16" ht="12.75">
      <c r="A178" t="s">
        <v>49</v>
      </c>
      <c s="34" t="s">
        <v>279</v>
      </c>
      <c s="34" t="s">
        <v>1843</v>
      </c>
      <c s="35" t="s">
        <v>5</v>
      </c>
      <c s="6" t="s">
        <v>1844</v>
      </c>
      <c s="36" t="s">
        <v>52</v>
      </c>
      <c s="37">
        <v>352.96</v>
      </c>
      <c s="36">
        <v>0</v>
      </c>
      <c s="36">
        <f>ROUND(G178*H178,6)</f>
      </c>
      <c r="L178" s="38">
        <v>0</v>
      </c>
      <c s="32">
        <f>ROUND(ROUND(L178,2)*ROUND(G178,3),2)</f>
      </c>
      <c s="36" t="s">
        <v>53</v>
      </c>
      <c>
        <f>(M178*21)/100</f>
      </c>
      <c t="s">
        <v>27</v>
      </c>
    </row>
    <row r="179" spans="1:5" ht="12.75">
      <c r="A179" s="35" t="s">
        <v>54</v>
      </c>
      <c r="E179" s="39" t="s">
        <v>5</v>
      </c>
    </row>
    <row r="180" spans="1:5" ht="114.75">
      <c r="A180" s="35" t="s">
        <v>55</v>
      </c>
      <c r="E180" s="40" t="s">
        <v>1845</v>
      </c>
    </row>
    <row r="181" spans="1:5" ht="38.25">
      <c r="A181" t="s">
        <v>56</v>
      </c>
      <c r="E181" s="39" t="s">
        <v>1846</v>
      </c>
    </row>
    <row r="182" spans="1:16" ht="12.75">
      <c r="A182" t="s">
        <v>49</v>
      </c>
      <c s="34" t="s">
        <v>280</v>
      </c>
      <c s="34" t="s">
        <v>1847</v>
      </c>
      <c s="35" t="s">
        <v>5</v>
      </c>
      <c s="6" t="s">
        <v>1848</v>
      </c>
      <c s="36" t="s">
        <v>52</v>
      </c>
      <c s="37">
        <v>2854.57</v>
      </c>
      <c s="36">
        <v>0</v>
      </c>
      <c s="36">
        <f>ROUND(G182*H182,6)</f>
      </c>
      <c r="L182" s="38">
        <v>0</v>
      </c>
      <c s="32">
        <f>ROUND(ROUND(L182,2)*ROUND(G182,3),2)</f>
      </c>
      <c s="36" t="s">
        <v>53</v>
      </c>
      <c>
        <f>(M182*21)/100</f>
      </c>
      <c t="s">
        <v>27</v>
      </c>
    </row>
    <row r="183" spans="1:5" ht="12.75">
      <c r="A183" s="35" t="s">
        <v>54</v>
      </c>
      <c r="E183" s="39" t="s">
        <v>1849</v>
      </c>
    </row>
    <row r="184" spans="1:5" ht="12.75">
      <c r="A184" s="35" t="s">
        <v>55</v>
      </c>
      <c r="E184" s="40" t="s">
        <v>5</v>
      </c>
    </row>
    <row r="185" spans="1:5" ht="38.25">
      <c r="A185" t="s">
        <v>56</v>
      </c>
      <c r="E185" s="39" t="s">
        <v>1850</v>
      </c>
    </row>
    <row r="186" spans="1:16" ht="12.75">
      <c r="A186" t="s">
        <v>49</v>
      </c>
      <c s="34" t="s">
        <v>284</v>
      </c>
      <c s="34" t="s">
        <v>1851</v>
      </c>
      <c s="35" t="s">
        <v>5</v>
      </c>
      <c s="6" t="s">
        <v>1852</v>
      </c>
      <c s="36" t="s">
        <v>52</v>
      </c>
      <c s="37">
        <v>121.911</v>
      </c>
      <c s="36">
        <v>0</v>
      </c>
      <c s="36">
        <f>ROUND(G186*H186,6)</f>
      </c>
      <c r="L186" s="38">
        <v>0</v>
      </c>
      <c s="32">
        <f>ROUND(ROUND(L186,2)*ROUND(G186,3),2)</f>
      </c>
      <c s="36" t="s">
        <v>53</v>
      </c>
      <c>
        <f>(M186*21)/100</f>
      </c>
      <c t="s">
        <v>27</v>
      </c>
    </row>
    <row r="187" spans="1:5" ht="12.75">
      <c r="A187" s="35" t="s">
        <v>54</v>
      </c>
      <c r="E187" s="39" t="s">
        <v>5</v>
      </c>
    </row>
    <row r="188" spans="1:5" ht="12.75">
      <c r="A188" s="35" t="s">
        <v>55</v>
      </c>
      <c r="E188" s="40" t="s">
        <v>1853</v>
      </c>
    </row>
    <row r="189" spans="1:5" ht="102">
      <c r="A189" t="s">
        <v>56</v>
      </c>
      <c r="E189" s="39" t="s">
        <v>1854</v>
      </c>
    </row>
    <row r="190" spans="1:13" ht="12.75">
      <c r="A190" t="s">
        <v>46</v>
      </c>
      <c r="C190" s="31" t="s">
        <v>72</v>
      </c>
      <c r="E190" s="33" t="s">
        <v>1497</v>
      </c>
      <c r="J190" s="32">
        <f>0</f>
      </c>
      <c s="32">
        <f>0</f>
      </c>
      <c s="32">
        <f>0+L191+L195+L199+L203+L207+L211+L215+L219</f>
      </c>
      <c s="32">
        <f>0+M191+M195+M199+M203+M207+M211+M215+M219</f>
      </c>
    </row>
    <row r="191" spans="1:16" ht="25.5">
      <c r="A191" t="s">
        <v>49</v>
      </c>
      <c s="34" t="s">
        <v>290</v>
      </c>
      <c s="34" t="s">
        <v>1855</v>
      </c>
      <c s="35" t="s">
        <v>5</v>
      </c>
      <c s="6" t="s">
        <v>1856</v>
      </c>
      <c s="36" t="s">
        <v>52</v>
      </c>
      <c s="37">
        <v>7716.49</v>
      </c>
      <c s="36">
        <v>0</v>
      </c>
      <c s="36">
        <f>ROUND(G191*H191,6)</f>
      </c>
      <c r="L191" s="38">
        <v>0</v>
      </c>
      <c s="32">
        <f>ROUND(ROUND(L191,2)*ROUND(G191,3),2)</f>
      </c>
      <c s="36" t="s">
        <v>53</v>
      </c>
      <c>
        <f>(M191*21)/100</f>
      </c>
      <c t="s">
        <v>27</v>
      </c>
    </row>
    <row r="192" spans="1:5" ht="12.75">
      <c r="A192" s="35" t="s">
        <v>54</v>
      </c>
      <c r="E192" s="39" t="s">
        <v>5</v>
      </c>
    </row>
    <row r="193" spans="1:5" ht="12.75">
      <c r="A193" s="35" t="s">
        <v>55</v>
      </c>
      <c r="E193" s="40" t="s">
        <v>1857</v>
      </c>
    </row>
    <row r="194" spans="1:5" ht="280.5">
      <c r="A194" t="s">
        <v>56</v>
      </c>
      <c r="E194" s="39" t="s">
        <v>1858</v>
      </c>
    </row>
    <row r="195" spans="1:16" ht="25.5">
      <c r="A195" t="s">
        <v>49</v>
      </c>
      <c s="34" t="s">
        <v>297</v>
      </c>
      <c s="34" t="s">
        <v>1855</v>
      </c>
      <c s="35" t="s">
        <v>27</v>
      </c>
      <c s="6" t="s">
        <v>1856</v>
      </c>
      <c s="36" t="s">
        <v>52</v>
      </c>
      <c s="37">
        <v>15426.2</v>
      </c>
      <c s="36">
        <v>0</v>
      </c>
      <c s="36">
        <f>ROUND(G195*H195,6)</f>
      </c>
      <c r="L195" s="38">
        <v>0</v>
      </c>
      <c s="32">
        <f>ROUND(ROUND(L195,2)*ROUND(G195,3),2)</f>
      </c>
      <c s="36" t="s">
        <v>53</v>
      </c>
      <c>
        <f>(M195*21)/100</f>
      </c>
      <c t="s">
        <v>27</v>
      </c>
    </row>
    <row r="196" spans="1:5" ht="12.75">
      <c r="A196" s="35" t="s">
        <v>54</v>
      </c>
      <c r="E196" s="39" t="s">
        <v>5</v>
      </c>
    </row>
    <row r="197" spans="1:5" ht="12.75">
      <c r="A197" s="35" t="s">
        <v>55</v>
      </c>
      <c r="E197" s="40" t="s">
        <v>1859</v>
      </c>
    </row>
    <row r="198" spans="1:5" ht="280.5">
      <c r="A198" t="s">
        <v>56</v>
      </c>
      <c r="E198" s="39" t="s">
        <v>1858</v>
      </c>
    </row>
    <row r="199" spans="1:16" ht="25.5">
      <c r="A199" t="s">
        <v>49</v>
      </c>
      <c s="34" t="s">
        <v>300</v>
      </c>
      <c s="34" t="s">
        <v>1860</v>
      </c>
      <c s="35" t="s">
        <v>5</v>
      </c>
      <c s="6" t="s">
        <v>1861</v>
      </c>
      <c s="36" t="s">
        <v>52</v>
      </c>
      <c s="37">
        <v>7690.519</v>
      </c>
      <c s="36">
        <v>0</v>
      </c>
      <c s="36">
        <f>ROUND(G199*H199,6)</f>
      </c>
      <c r="L199" s="38">
        <v>0</v>
      </c>
      <c s="32">
        <f>ROUND(ROUND(L199,2)*ROUND(G199,3),2)</f>
      </c>
      <c s="36" t="s">
        <v>53</v>
      </c>
      <c>
        <f>(M199*21)/100</f>
      </c>
      <c t="s">
        <v>27</v>
      </c>
    </row>
    <row r="200" spans="1:5" ht="12.75">
      <c r="A200" s="35" t="s">
        <v>54</v>
      </c>
      <c r="E200" s="39" t="s">
        <v>5</v>
      </c>
    </row>
    <row r="201" spans="1:5" ht="25.5">
      <c r="A201" s="35" t="s">
        <v>55</v>
      </c>
      <c r="E201" s="40" t="s">
        <v>1862</v>
      </c>
    </row>
    <row r="202" spans="1:5" ht="344.25">
      <c r="A202" t="s">
        <v>56</v>
      </c>
      <c r="E202" s="39" t="s">
        <v>1863</v>
      </c>
    </row>
    <row r="203" spans="1:16" ht="25.5">
      <c r="A203" t="s">
        <v>49</v>
      </c>
      <c s="34" t="s">
        <v>304</v>
      </c>
      <c s="34" t="s">
        <v>1864</v>
      </c>
      <c s="35" t="s">
        <v>5</v>
      </c>
      <c s="6" t="s">
        <v>1865</v>
      </c>
      <c s="36" t="s">
        <v>52</v>
      </c>
      <c s="37">
        <v>18587.5</v>
      </c>
      <c s="36">
        <v>0</v>
      </c>
      <c s="36">
        <f>ROUND(G203*H203,6)</f>
      </c>
      <c r="L203" s="38">
        <v>0</v>
      </c>
      <c s="32">
        <f>ROUND(ROUND(L203,2)*ROUND(G203,3),2)</f>
      </c>
      <c s="36" t="s">
        <v>53</v>
      </c>
      <c>
        <f>(M203*21)/100</f>
      </c>
      <c t="s">
        <v>27</v>
      </c>
    </row>
    <row r="204" spans="1:5" ht="12.75">
      <c r="A204" s="35" t="s">
        <v>54</v>
      </c>
      <c r="E204" s="39" t="s">
        <v>5</v>
      </c>
    </row>
    <row r="205" spans="1:5" ht="12.75">
      <c r="A205" s="35" t="s">
        <v>55</v>
      </c>
      <c r="E205" s="40" t="s">
        <v>5</v>
      </c>
    </row>
    <row r="206" spans="1:5" ht="293.25">
      <c r="A206" t="s">
        <v>56</v>
      </c>
      <c r="E206" s="39" t="s">
        <v>1866</v>
      </c>
    </row>
    <row r="207" spans="1:16" ht="25.5">
      <c r="A207" t="s">
        <v>49</v>
      </c>
      <c s="34" t="s">
        <v>308</v>
      </c>
      <c s="34" t="s">
        <v>1867</v>
      </c>
      <c s="35" t="s">
        <v>5</v>
      </c>
      <c s="6" t="s">
        <v>1868</v>
      </c>
      <c s="36" t="s">
        <v>52</v>
      </c>
      <c s="37">
        <v>4293.741</v>
      </c>
      <c s="36">
        <v>0</v>
      </c>
      <c s="36">
        <f>ROUND(G207*H207,6)</f>
      </c>
      <c r="L207" s="38">
        <v>0</v>
      </c>
      <c s="32">
        <f>ROUND(ROUND(L207,2)*ROUND(G207,3),2)</f>
      </c>
      <c s="36" t="s">
        <v>53</v>
      </c>
      <c>
        <f>(M207*21)/100</f>
      </c>
      <c t="s">
        <v>27</v>
      </c>
    </row>
    <row r="208" spans="1:5" ht="12.75">
      <c r="A208" s="35" t="s">
        <v>54</v>
      </c>
      <c r="E208" s="39" t="s">
        <v>5</v>
      </c>
    </row>
    <row r="209" spans="1:5" ht="51">
      <c r="A209" s="35" t="s">
        <v>55</v>
      </c>
      <c r="E209" s="40" t="s">
        <v>1869</v>
      </c>
    </row>
    <row r="210" spans="1:5" ht="267.75">
      <c r="A210" t="s">
        <v>56</v>
      </c>
      <c r="E210" s="39" t="s">
        <v>1870</v>
      </c>
    </row>
    <row r="211" spans="1:16" ht="25.5">
      <c r="A211" t="s">
        <v>49</v>
      </c>
      <c s="34" t="s">
        <v>714</v>
      </c>
      <c s="34" t="s">
        <v>1871</v>
      </c>
      <c s="35" t="s">
        <v>5</v>
      </c>
      <c s="6" t="s">
        <v>1872</v>
      </c>
      <c s="36" t="s">
        <v>63</v>
      </c>
      <c s="37">
        <v>61958.5</v>
      </c>
      <c s="36">
        <v>0</v>
      </c>
      <c s="36">
        <f>ROUND(G211*H211,6)</f>
      </c>
      <c r="L211" s="38">
        <v>0</v>
      </c>
      <c s="32">
        <f>ROUND(ROUND(L211,2)*ROUND(G211,3),2)</f>
      </c>
      <c s="36" t="s">
        <v>53</v>
      </c>
      <c>
        <f>(M211*21)/100</f>
      </c>
      <c t="s">
        <v>27</v>
      </c>
    </row>
    <row r="212" spans="1:5" ht="12.75">
      <c r="A212" s="35" t="s">
        <v>54</v>
      </c>
      <c r="E212" s="39" t="s">
        <v>5</v>
      </c>
    </row>
    <row r="213" spans="1:5" ht="12.75">
      <c r="A213" s="35" t="s">
        <v>55</v>
      </c>
      <c r="E213" s="40" t="s">
        <v>1873</v>
      </c>
    </row>
    <row r="214" spans="1:5" ht="178.5">
      <c r="A214" t="s">
        <v>56</v>
      </c>
      <c r="E214" s="39" t="s">
        <v>1874</v>
      </c>
    </row>
    <row r="215" spans="1:16" ht="12.75">
      <c r="A215" t="s">
        <v>49</v>
      </c>
      <c s="34" t="s">
        <v>715</v>
      </c>
      <c s="34" t="s">
        <v>1602</v>
      </c>
      <c s="35" t="s">
        <v>5</v>
      </c>
      <c s="6" t="s">
        <v>1603</v>
      </c>
      <c s="36" t="s">
        <v>52</v>
      </c>
      <c s="37">
        <v>635.616</v>
      </c>
      <c s="36">
        <v>0</v>
      </c>
      <c s="36">
        <f>ROUND(G215*H215,6)</f>
      </c>
      <c r="L215" s="38">
        <v>0</v>
      </c>
      <c s="32">
        <f>ROUND(ROUND(L215,2)*ROUND(G215,3),2)</f>
      </c>
      <c s="36" t="s">
        <v>53</v>
      </c>
      <c>
        <f>(M215*21)/100</f>
      </c>
      <c t="s">
        <v>27</v>
      </c>
    </row>
    <row r="216" spans="1:5" ht="12.75">
      <c r="A216" s="35" t="s">
        <v>54</v>
      </c>
      <c r="E216" s="39" t="s">
        <v>1875</v>
      </c>
    </row>
    <row r="217" spans="1:5" ht="63.75">
      <c r="A217" s="35" t="s">
        <v>55</v>
      </c>
      <c r="E217" s="40" t="s">
        <v>1876</v>
      </c>
    </row>
    <row r="218" spans="1:5" ht="89.25">
      <c r="A218" t="s">
        <v>56</v>
      </c>
      <c r="E218" s="39" t="s">
        <v>1601</v>
      </c>
    </row>
    <row r="219" spans="1:16" ht="25.5">
      <c r="A219" t="s">
        <v>49</v>
      </c>
      <c s="34" t="s">
        <v>716</v>
      </c>
      <c s="34" t="s">
        <v>1877</v>
      </c>
      <c s="35" t="s">
        <v>5</v>
      </c>
      <c s="6" t="s">
        <v>1878</v>
      </c>
      <c s="36" t="s">
        <v>52</v>
      </c>
      <c s="37">
        <v>621.604</v>
      </c>
      <c s="36">
        <v>0</v>
      </c>
      <c s="36">
        <f>ROUND(G219*H219,6)</f>
      </c>
      <c r="L219" s="38">
        <v>0</v>
      </c>
      <c s="32">
        <f>ROUND(ROUND(L219,2)*ROUND(G219,3),2)</f>
      </c>
      <c s="36" t="s">
        <v>53</v>
      </c>
      <c>
        <f>(M219*21)/100</f>
      </c>
      <c t="s">
        <v>27</v>
      </c>
    </row>
    <row r="220" spans="1:5" ht="12.75">
      <c r="A220" s="35" t="s">
        <v>54</v>
      </c>
      <c r="E220" s="39" t="s">
        <v>5</v>
      </c>
    </row>
    <row r="221" spans="1:5" ht="12.75">
      <c r="A221" s="35" t="s">
        <v>55</v>
      </c>
      <c r="E221" s="40" t="s">
        <v>5</v>
      </c>
    </row>
    <row r="222" spans="1:5" ht="267.75">
      <c r="A222" t="s">
        <v>56</v>
      </c>
      <c r="E222" s="39" t="s">
        <v>1879</v>
      </c>
    </row>
    <row r="223" spans="1:13" ht="12.75">
      <c r="A223" t="s">
        <v>46</v>
      </c>
      <c r="C223" s="31" t="s">
        <v>65</v>
      </c>
      <c r="E223" s="33" t="s">
        <v>66</v>
      </c>
      <c r="J223" s="32">
        <f>0</f>
      </c>
      <c s="32">
        <f>0</f>
      </c>
      <c s="32">
        <f>0+L224</f>
      </c>
      <c s="32">
        <f>0+M224</f>
      </c>
    </row>
    <row r="224" spans="1:16" ht="25.5">
      <c r="A224" t="s">
        <v>49</v>
      </c>
      <c s="34" t="s">
        <v>719</v>
      </c>
      <c s="34" t="s">
        <v>1880</v>
      </c>
      <c s="35" t="s">
        <v>5</v>
      </c>
      <c s="6" t="s">
        <v>1881</v>
      </c>
      <c s="36" t="s">
        <v>63</v>
      </c>
      <c s="37">
        <v>27555.4</v>
      </c>
      <c s="36">
        <v>0</v>
      </c>
      <c s="36">
        <f>ROUND(G224*H224,6)</f>
      </c>
      <c r="L224" s="38">
        <v>0</v>
      </c>
      <c s="32">
        <f>ROUND(ROUND(L224,2)*ROUND(G224,3),2)</f>
      </c>
      <c s="36" t="s">
        <v>53</v>
      </c>
      <c>
        <f>(M224*21)/100</f>
      </c>
      <c t="s">
        <v>27</v>
      </c>
    </row>
    <row r="225" spans="1:5" ht="12.75">
      <c r="A225" s="35" t="s">
        <v>54</v>
      </c>
      <c r="E225" s="39" t="s">
        <v>5</v>
      </c>
    </row>
    <row r="226" spans="1:5" ht="102">
      <c r="A226" s="35" t="s">
        <v>55</v>
      </c>
      <c r="E226" s="40" t="s">
        <v>1882</v>
      </c>
    </row>
    <row r="227" spans="1:5" ht="191.25">
      <c r="A227" t="s">
        <v>56</v>
      </c>
      <c r="E227" s="39" t="s">
        <v>1883</v>
      </c>
    </row>
    <row r="228" spans="1:13" ht="12.75">
      <c r="A228" t="s">
        <v>46</v>
      </c>
      <c r="C228" s="31" t="s">
        <v>82</v>
      </c>
      <c r="E228" s="33" t="s">
        <v>1884</v>
      </c>
      <c r="J228" s="32">
        <f>0</f>
      </c>
      <c s="32">
        <f>0</f>
      </c>
      <c s="32">
        <f>0+L229+L233+L237+L241+L245+L249+L253+L257+L261+L265</f>
      </c>
      <c s="32">
        <f>0+M229+M233+M237+M241+M245+M249+M253+M257+M261+M265</f>
      </c>
    </row>
    <row r="229" spans="1:16" ht="12.75">
      <c r="A229" t="s">
        <v>49</v>
      </c>
      <c s="34" t="s">
        <v>723</v>
      </c>
      <c s="34" t="s">
        <v>1885</v>
      </c>
      <c s="35" t="s">
        <v>5</v>
      </c>
      <c s="6" t="s">
        <v>1886</v>
      </c>
      <c s="36" t="s">
        <v>70</v>
      </c>
      <c s="37">
        <v>39.6</v>
      </c>
      <c s="36">
        <v>0</v>
      </c>
      <c s="36">
        <f>ROUND(G229*H229,6)</f>
      </c>
      <c r="L229" s="38">
        <v>0</v>
      </c>
      <c s="32">
        <f>ROUND(ROUND(L229,2)*ROUND(G229,3),2)</f>
      </c>
      <c s="36" t="s">
        <v>53</v>
      </c>
      <c>
        <f>(M229*21)/100</f>
      </c>
      <c t="s">
        <v>27</v>
      </c>
    </row>
    <row r="230" spans="1:5" ht="12.75">
      <c r="A230" s="35" t="s">
        <v>54</v>
      </c>
      <c r="E230" s="39" t="s">
        <v>1887</v>
      </c>
    </row>
    <row r="231" spans="1:5" ht="12.75">
      <c r="A231" s="35" t="s">
        <v>55</v>
      </c>
      <c r="E231" s="40" t="s">
        <v>5</v>
      </c>
    </row>
    <row r="232" spans="1:5" ht="267.75">
      <c r="A232" t="s">
        <v>56</v>
      </c>
      <c r="E232" s="39" t="s">
        <v>1888</v>
      </c>
    </row>
    <row r="233" spans="1:16" ht="12.75">
      <c r="A233" t="s">
        <v>49</v>
      </c>
      <c s="34" t="s">
        <v>726</v>
      </c>
      <c s="34" t="s">
        <v>1889</v>
      </c>
      <c s="35" t="s">
        <v>5</v>
      </c>
      <c s="6" t="s">
        <v>1890</v>
      </c>
      <c s="36" t="s">
        <v>70</v>
      </c>
      <c s="37">
        <v>298.8</v>
      </c>
      <c s="36">
        <v>0</v>
      </c>
      <c s="36">
        <f>ROUND(G233*H233,6)</f>
      </c>
      <c r="L233" s="38">
        <v>0</v>
      </c>
      <c s="32">
        <f>ROUND(ROUND(L233,2)*ROUND(G233,3),2)</f>
      </c>
      <c s="36" t="s">
        <v>53</v>
      </c>
      <c>
        <f>(M233*21)/100</f>
      </c>
      <c t="s">
        <v>27</v>
      </c>
    </row>
    <row r="234" spans="1:5" ht="12.75">
      <c r="A234" s="35" t="s">
        <v>54</v>
      </c>
      <c r="E234" s="39" t="s">
        <v>5</v>
      </c>
    </row>
    <row r="235" spans="1:5" ht="12.75">
      <c r="A235" s="35" t="s">
        <v>55</v>
      </c>
      <c r="E235" s="40" t="s">
        <v>1891</v>
      </c>
    </row>
    <row r="236" spans="1:5" ht="255">
      <c r="A236" t="s">
        <v>56</v>
      </c>
      <c r="E236" s="39" t="s">
        <v>1892</v>
      </c>
    </row>
    <row r="237" spans="1:16" ht="12.75">
      <c r="A237" t="s">
        <v>49</v>
      </c>
      <c s="34" t="s">
        <v>730</v>
      </c>
      <c s="34" t="s">
        <v>1893</v>
      </c>
      <c s="35" t="s">
        <v>5</v>
      </c>
      <c s="6" t="s">
        <v>1894</v>
      </c>
      <c s="36" t="s">
        <v>70</v>
      </c>
      <c s="37">
        <v>123</v>
      </c>
      <c s="36">
        <v>0</v>
      </c>
      <c s="36">
        <f>ROUND(G237*H237,6)</f>
      </c>
      <c r="L237" s="38">
        <v>0</v>
      </c>
      <c s="32">
        <f>ROUND(ROUND(L237,2)*ROUND(G237,3),2)</f>
      </c>
      <c s="36" t="s">
        <v>53</v>
      </c>
      <c>
        <f>(M237*21)/100</f>
      </c>
      <c t="s">
        <v>27</v>
      </c>
    </row>
    <row r="238" spans="1:5" ht="12.75">
      <c r="A238" s="35" t="s">
        <v>54</v>
      </c>
      <c r="E238" s="39" t="s">
        <v>5</v>
      </c>
    </row>
    <row r="239" spans="1:5" ht="12.75">
      <c r="A239" s="35" t="s">
        <v>55</v>
      </c>
      <c r="E239" s="40" t="s">
        <v>1895</v>
      </c>
    </row>
    <row r="240" spans="1:5" ht="255">
      <c r="A240" t="s">
        <v>56</v>
      </c>
      <c r="E240" s="39" t="s">
        <v>1892</v>
      </c>
    </row>
    <row r="241" spans="1:16" ht="12.75">
      <c r="A241" t="s">
        <v>49</v>
      </c>
      <c s="34" t="s">
        <v>860</v>
      </c>
      <c s="34" t="s">
        <v>1896</v>
      </c>
      <c s="35" t="s">
        <v>5</v>
      </c>
      <c s="6" t="s">
        <v>1897</v>
      </c>
      <c s="36" t="s">
        <v>70</v>
      </c>
      <c s="37">
        <v>46.348</v>
      </c>
      <c s="36">
        <v>0</v>
      </c>
      <c s="36">
        <f>ROUND(G241*H241,6)</f>
      </c>
      <c r="L241" s="38">
        <v>0</v>
      </c>
      <c s="32">
        <f>ROUND(ROUND(L241,2)*ROUND(G241,3),2)</f>
      </c>
      <c s="36" t="s">
        <v>53</v>
      </c>
      <c>
        <f>(M241*21)/100</f>
      </c>
      <c t="s">
        <v>27</v>
      </c>
    </row>
    <row r="242" spans="1:5" ht="12.75">
      <c r="A242" s="35" t="s">
        <v>54</v>
      </c>
      <c r="E242" s="39" t="s">
        <v>5</v>
      </c>
    </row>
    <row r="243" spans="1:5" ht="12.75">
      <c r="A243" s="35" t="s">
        <v>55</v>
      </c>
      <c r="E243" s="40" t="s">
        <v>5</v>
      </c>
    </row>
    <row r="244" spans="1:5" ht="242.25">
      <c r="A244" t="s">
        <v>56</v>
      </c>
      <c r="E244" s="39" t="s">
        <v>1898</v>
      </c>
    </row>
    <row r="245" spans="1:16" ht="12.75">
      <c r="A245" t="s">
        <v>49</v>
      </c>
      <c s="34" t="s">
        <v>863</v>
      </c>
      <c s="34" t="s">
        <v>1899</v>
      </c>
      <c s="35" t="s">
        <v>5</v>
      </c>
      <c s="6" t="s">
        <v>1900</v>
      </c>
      <c s="36" t="s">
        <v>70</v>
      </c>
      <c s="37">
        <v>2516.3</v>
      </c>
      <c s="36">
        <v>0</v>
      </c>
      <c s="36">
        <f>ROUND(G245*H245,6)</f>
      </c>
      <c r="L245" s="38">
        <v>0</v>
      </c>
      <c s="32">
        <f>ROUND(ROUND(L245,2)*ROUND(G245,3),2)</f>
      </c>
      <c s="36" t="s">
        <v>53</v>
      </c>
      <c>
        <f>(M245*21)/100</f>
      </c>
      <c t="s">
        <v>27</v>
      </c>
    </row>
    <row r="246" spans="1:5" ht="12.75">
      <c r="A246" s="35" t="s">
        <v>54</v>
      </c>
      <c r="E246" s="39" t="s">
        <v>5</v>
      </c>
    </row>
    <row r="247" spans="1:5" ht="12.75">
      <c r="A247" s="35" t="s">
        <v>55</v>
      </c>
      <c r="E247" s="40" t="s">
        <v>1901</v>
      </c>
    </row>
    <row r="248" spans="1:5" ht="242.25">
      <c r="A248" t="s">
        <v>56</v>
      </c>
      <c r="E248" s="39" t="s">
        <v>1902</v>
      </c>
    </row>
    <row r="249" spans="1:16" ht="12.75">
      <c r="A249" t="s">
        <v>49</v>
      </c>
      <c s="34" t="s">
        <v>867</v>
      </c>
      <c s="34" t="s">
        <v>1903</v>
      </c>
      <c s="35" t="s">
        <v>5</v>
      </c>
      <c s="6" t="s">
        <v>1904</v>
      </c>
      <c s="36" t="s">
        <v>97</v>
      </c>
      <c s="37">
        <v>52</v>
      </c>
      <c s="36">
        <v>0</v>
      </c>
      <c s="36">
        <f>ROUND(G249*H249,6)</f>
      </c>
      <c r="L249" s="38">
        <v>0</v>
      </c>
      <c s="32">
        <f>ROUND(ROUND(L249,2)*ROUND(G249,3),2)</f>
      </c>
      <c s="36" t="s">
        <v>53</v>
      </c>
      <c>
        <f>(M249*21)/100</f>
      </c>
      <c t="s">
        <v>27</v>
      </c>
    </row>
    <row r="250" spans="1:5" ht="12.75">
      <c r="A250" s="35" t="s">
        <v>54</v>
      </c>
      <c r="E250" s="39" t="s">
        <v>5</v>
      </c>
    </row>
    <row r="251" spans="1:5" ht="12.75">
      <c r="A251" s="35" t="s">
        <v>55</v>
      </c>
      <c r="E251" s="40" t="s">
        <v>1905</v>
      </c>
    </row>
    <row r="252" spans="1:5" ht="89.25">
      <c r="A252" t="s">
        <v>56</v>
      </c>
      <c r="E252" s="39" t="s">
        <v>1906</v>
      </c>
    </row>
    <row r="253" spans="1:16" ht="12.75">
      <c r="A253" t="s">
        <v>49</v>
      </c>
      <c s="34" t="s">
        <v>872</v>
      </c>
      <c s="34" t="s">
        <v>1907</v>
      </c>
      <c s="35" t="s">
        <v>5</v>
      </c>
      <c s="6" t="s">
        <v>1908</v>
      </c>
      <c s="36" t="s">
        <v>97</v>
      </c>
      <c s="37">
        <v>4</v>
      </c>
      <c s="36">
        <v>0</v>
      </c>
      <c s="36">
        <f>ROUND(G253*H253,6)</f>
      </c>
      <c r="L253" s="38">
        <v>0</v>
      </c>
      <c s="32">
        <f>ROUND(ROUND(L253,2)*ROUND(G253,3),2)</f>
      </c>
      <c s="36" t="s">
        <v>53</v>
      </c>
      <c>
        <f>(M253*21)/100</f>
      </c>
      <c t="s">
        <v>27</v>
      </c>
    </row>
    <row r="254" spans="1:5" ht="12.75">
      <c r="A254" s="35" t="s">
        <v>54</v>
      </c>
      <c r="E254" s="39" t="s">
        <v>5</v>
      </c>
    </row>
    <row r="255" spans="1:5" ht="12.75">
      <c r="A255" s="35" t="s">
        <v>55</v>
      </c>
      <c r="E255" s="40" t="s">
        <v>5</v>
      </c>
    </row>
    <row r="256" spans="1:5" ht="89.25">
      <c r="A256" t="s">
        <v>56</v>
      </c>
      <c r="E256" s="39" t="s">
        <v>1906</v>
      </c>
    </row>
    <row r="257" spans="1:16" ht="12.75">
      <c r="A257" t="s">
        <v>49</v>
      </c>
      <c s="34" t="s">
        <v>877</v>
      </c>
      <c s="34" t="s">
        <v>1909</v>
      </c>
      <c s="35" t="s">
        <v>5</v>
      </c>
      <c s="6" t="s">
        <v>1910</v>
      </c>
      <c s="36" t="s">
        <v>52</v>
      </c>
      <c s="37">
        <v>123.993</v>
      </c>
      <c s="36">
        <v>0</v>
      </c>
      <c s="36">
        <f>ROUND(G257*H257,6)</f>
      </c>
      <c r="L257" s="38">
        <v>0</v>
      </c>
      <c s="32">
        <f>ROUND(ROUND(L257,2)*ROUND(G257,3),2)</f>
      </c>
      <c s="36" t="s">
        <v>53</v>
      </c>
      <c>
        <f>(M257*21)/100</f>
      </c>
      <c t="s">
        <v>27</v>
      </c>
    </row>
    <row r="258" spans="1:5" ht="12.75">
      <c r="A258" s="35" t="s">
        <v>54</v>
      </c>
      <c r="E258" s="39" t="s">
        <v>5</v>
      </c>
    </row>
    <row r="259" spans="1:5" ht="25.5">
      <c r="A259" s="35" t="s">
        <v>55</v>
      </c>
      <c r="E259" s="40" t="s">
        <v>1911</v>
      </c>
    </row>
    <row r="260" spans="1:5" ht="369.75">
      <c r="A260" t="s">
        <v>56</v>
      </c>
      <c r="E260" s="39" t="s">
        <v>1820</v>
      </c>
    </row>
    <row r="261" spans="1:16" ht="12.75">
      <c r="A261" t="s">
        <v>49</v>
      </c>
      <c s="34" t="s">
        <v>880</v>
      </c>
      <c s="34" t="s">
        <v>1912</v>
      </c>
      <c s="35" t="s">
        <v>5</v>
      </c>
      <c s="6" t="s">
        <v>1913</v>
      </c>
      <c s="36" t="s">
        <v>70</v>
      </c>
      <c s="37">
        <v>22</v>
      </c>
      <c s="36">
        <v>0</v>
      </c>
      <c s="36">
        <f>ROUND(G261*H261,6)</f>
      </c>
      <c r="L261" s="38">
        <v>0</v>
      </c>
      <c s="32">
        <f>ROUND(ROUND(L261,2)*ROUND(G261,3),2)</f>
      </c>
      <c s="36" t="s">
        <v>53</v>
      </c>
      <c>
        <f>(M261*21)/100</f>
      </c>
      <c t="s">
        <v>27</v>
      </c>
    </row>
    <row r="262" spans="1:5" ht="12.75">
      <c r="A262" s="35" t="s">
        <v>54</v>
      </c>
      <c r="E262" s="39" t="s">
        <v>5</v>
      </c>
    </row>
    <row r="263" spans="1:5" ht="12.75">
      <c r="A263" s="35" t="s">
        <v>55</v>
      </c>
      <c r="E263" s="40" t="s">
        <v>1914</v>
      </c>
    </row>
    <row r="264" spans="1:5" ht="242.25">
      <c r="A264" t="s">
        <v>56</v>
      </c>
      <c r="E264" s="39" t="s">
        <v>1898</v>
      </c>
    </row>
    <row r="265" spans="1:16" ht="12.75">
      <c r="A265" t="s">
        <v>49</v>
      </c>
      <c s="34" t="s">
        <v>885</v>
      </c>
      <c s="34" t="s">
        <v>1915</v>
      </c>
      <c s="35" t="s">
        <v>5</v>
      </c>
      <c s="6" t="s">
        <v>1916</v>
      </c>
      <c s="36" t="s">
        <v>63</v>
      </c>
      <c s="37">
        <v>37.31</v>
      </c>
      <c s="36">
        <v>0</v>
      </c>
      <c s="36">
        <f>ROUND(G265*H265,6)</f>
      </c>
      <c r="L265" s="38">
        <v>0</v>
      </c>
      <c s="32">
        <f>ROUND(ROUND(L265,2)*ROUND(G265,3),2)</f>
      </c>
      <c s="36" t="s">
        <v>53</v>
      </c>
      <c>
        <f>(M265*21)/100</f>
      </c>
      <c t="s">
        <v>27</v>
      </c>
    </row>
    <row r="266" spans="1:5" ht="12.75">
      <c r="A266" s="35" t="s">
        <v>54</v>
      </c>
      <c r="E266" s="39" t="s">
        <v>1917</v>
      </c>
    </row>
    <row r="267" spans="1:5" ht="76.5">
      <c r="A267" s="35" t="s">
        <v>55</v>
      </c>
      <c r="E267" s="40" t="s">
        <v>1918</v>
      </c>
    </row>
    <row r="268" spans="1:5" ht="63.75">
      <c r="A268" t="s">
        <v>56</v>
      </c>
      <c r="E268" s="39" t="s">
        <v>1919</v>
      </c>
    </row>
    <row r="269" spans="1:13" ht="12.75">
      <c r="A269" t="s">
        <v>46</v>
      </c>
      <c r="C269" s="31" t="s">
        <v>86</v>
      </c>
      <c r="E269" s="33" t="s">
        <v>729</v>
      </c>
      <c r="J269" s="32">
        <f>0</f>
      </c>
      <c s="32">
        <f>0</f>
      </c>
      <c s="32">
        <f>0+L270+L274+L278+L282+L286+L290+L294+L298+L302+L306+L310+L314</f>
      </c>
      <c s="32">
        <f>0+M270+M274+M278+M282+M286+M290+M294+M298+M302+M306+M310+M314</f>
      </c>
    </row>
    <row r="270" spans="1:16" ht="12.75">
      <c r="A270" t="s">
        <v>49</v>
      </c>
      <c s="34" t="s">
        <v>889</v>
      </c>
      <c s="34" t="s">
        <v>1920</v>
      </c>
      <c s="35" t="s">
        <v>5</v>
      </c>
      <c s="6" t="s">
        <v>1921</v>
      </c>
      <c s="36" t="s">
        <v>70</v>
      </c>
      <c s="37">
        <v>1328</v>
      </c>
      <c s="36">
        <v>0</v>
      </c>
      <c s="36">
        <f>ROUND(G270*H270,6)</f>
      </c>
      <c r="L270" s="38">
        <v>0</v>
      </c>
      <c s="32">
        <f>ROUND(ROUND(L270,2)*ROUND(G270,3),2)</f>
      </c>
      <c s="36" t="s">
        <v>53</v>
      </c>
      <c>
        <f>(M270*21)/100</f>
      </c>
      <c t="s">
        <v>27</v>
      </c>
    </row>
    <row r="271" spans="1:5" ht="12.75">
      <c r="A271" s="35" t="s">
        <v>54</v>
      </c>
      <c r="E271" s="39" t="s">
        <v>5</v>
      </c>
    </row>
    <row r="272" spans="1:5" ht="25.5">
      <c r="A272" s="35" t="s">
        <v>55</v>
      </c>
      <c r="E272" s="40" t="s">
        <v>1922</v>
      </c>
    </row>
    <row r="273" spans="1:5" ht="89.25">
      <c r="A273" t="s">
        <v>56</v>
      </c>
      <c r="E273" s="39" t="s">
        <v>1923</v>
      </c>
    </row>
    <row r="274" spans="1:16" ht="12.75">
      <c r="A274" t="s">
        <v>49</v>
      </c>
      <c s="34" t="s">
        <v>894</v>
      </c>
      <c s="34" t="s">
        <v>1924</v>
      </c>
      <c s="35" t="s">
        <v>5</v>
      </c>
      <c s="6" t="s">
        <v>1925</v>
      </c>
      <c s="36" t="s">
        <v>70</v>
      </c>
      <c s="37">
        <v>2908</v>
      </c>
      <c s="36">
        <v>0</v>
      </c>
      <c s="36">
        <f>ROUND(G274*H274,6)</f>
      </c>
      <c r="L274" s="38">
        <v>0</v>
      </c>
      <c s="32">
        <f>ROUND(ROUND(L274,2)*ROUND(G274,3),2)</f>
      </c>
      <c s="36" t="s">
        <v>53</v>
      </c>
      <c>
        <f>(M274*21)/100</f>
      </c>
      <c t="s">
        <v>27</v>
      </c>
    </row>
    <row r="275" spans="1:5" ht="12.75">
      <c r="A275" s="35" t="s">
        <v>54</v>
      </c>
      <c r="E275" s="39" t="s">
        <v>5</v>
      </c>
    </row>
    <row r="276" spans="1:5" ht="12.75">
      <c r="A276" s="35" t="s">
        <v>55</v>
      </c>
      <c r="E276" s="40" t="s">
        <v>1926</v>
      </c>
    </row>
    <row r="277" spans="1:5" ht="89.25">
      <c r="A277" t="s">
        <v>56</v>
      </c>
      <c r="E277" s="39" t="s">
        <v>1923</v>
      </c>
    </row>
    <row r="278" spans="1:16" ht="25.5">
      <c r="A278" t="s">
        <v>49</v>
      </c>
      <c s="34" t="s">
        <v>898</v>
      </c>
      <c s="34" t="s">
        <v>1927</v>
      </c>
      <c s="35" t="s">
        <v>5</v>
      </c>
      <c s="6" t="s">
        <v>1928</v>
      </c>
      <c s="36" t="s">
        <v>70</v>
      </c>
      <c s="37">
        <v>6947.5</v>
      </c>
      <c s="36">
        <v>0</v>
      </c>
      <c s="36">
        <f>ROUND(G278*H278,6)</f>
      </c>
      <c r="L278" s="38">
        <v>0</v>
      </c>
      <c s="32">
        <f>ROUND(ROUND(L278,2)*ROUND(G278,3),2)</f>
      </c>
      <c s="36" t="s">
        <v>53</v>
      </c>
      <c>
        <f>(M278*21)/100</f>
      </c>
      <c t="s">
        <v>27</v>
      </c>
    </row>
    <row r="279" spans="1:5" ht="12.75">
      <c r="A279" s="35" t="s">
        <v>54</v>
      </c>
      <c r="E279" s="39" t="s">
        <v>5</v>
      </c>
    </row>
    <row r="280" spans="1:5" ht="12.75">
      <c r="A280" s="35" t="s">
        <v>55</v>
      </c>
      <c r="E280" s="40" t="s">
        <v>1929</v>
      </c>
    </row>
    <row r="281" spans="1:5" ht="76.5">
      <c r="A281" t="s">
        <v>56</v>
      </c>
      <c r="E281" s="39" t="s">
        <v>1930</v>
      </c>
    </row>
    <row r="282" spans="1:16" ht="12.75">
      <c r="A282" t="s">
        <v>49</v>
      </c>
      <c s="34" t="s">
        <v>902</v>
      </c>
      <c s="34" t="s">
        <v>1931</v>
      </c>
      <c s="35" t="s">
        <v>5</v>
      </c>
      <c s="6" t="s">
        <v>1932</v>
      </c>
      <c s="36" t="s">
        <v>70</v>
      </c>
      <c s="37">
        <v>1780</v>
      </c>
      <c s="36">
        <v>0</v>
      </c>
      <c s="36">
        <f>ROUND(G282*H282,6)</f>
      </c>
      <c r="L282" s="38">
        <v>0</v>
      </c>
      <c s="32">
        <f>ROUND(ROUND(L282,2)*ROUND(G282,3),2)</f>
      </c>
      <c s="36" t="s">
        <v>53</v>
      </c>
      <c>
        <f>(M282*21)/100</f>
      </c>
      <c t="s">
        <v>27</v>
      </c>
    </row>
    <row r="283" spans="1:5" ht="12.75">
      <c r="A283" s="35" t="s">
        <v>54</v>
      </c>
      <c r="E283" s="39" t="s">
        <v>5</v>
      </c>
    </row>
    <row r="284" spans="1:5" ht="12.75">
      <c r="A284" s="35" t="s">
        <v>55</v>
      </c>
      <c r="E284" s="40" t="s">
        <v>1933</v>
      </c>
    </row>
    <row r="285" spans="1:5" ht="76.5">
      <c r="A285" t="s">
        <v>56</v>
      </c>
      <c r="E285" s="39" t="s">
        <v>1930</v>
      </c>
    </row>
    <row r="286" spans="1:16" ht="12.75">
      <c r="A286" t="s">
        <v>49</v>
      </c>
      <c s="34" t="s">
        <v>905</v>
      </c>
      <c s="34" t="s">
        <v>1934</v>
      </c>
      <c s="35" t="s">
        <v>5</v>
      </c>
      <c s="6" t="s">
        <v>1935</v>
      </c>
      <c s="36" t="s">
        <v>70</v>
      </c>
      <c s="37">
        <v>47.5</v>
      </c>
      <c s="36">
        <v>0</v>
      </c>
      <c s="36">
        <f>ROUND(G286*H286,6)</f>
      </c>
      <c r="L286" s="38">
        <v>0</v>
      </c>
      <c s="32">
        <f>ROUND(ROUND(L286,2)*ROUND(G286,3),2)</f>
      </c>
      <c s="36" t="s">
        <v>53</v>
      </c>
      <c>
        <f>(M286*21)/100</f>
      </c>
      <c t="s">
        <v>27</v>
      </c>
    </row>
    <row r="287" spans="1:5" ht="12.75">
      <c r="A287" s="35" t="s">
        <v>54</v>
      </c>
      <c r="E287" s="39" t="s">
        <v>5</v>
      </c>
    </row>
    <row r="288" spans="1:5" ht="12.75">
      <c r="A288" s="35" t="s">
        <v>55</v>
      </c>
      <c r="E288" s="40" t="s">
        <v>5</v>
      </c>
    </row>
    <row r="289" spans="1:5" ht="76.5">
      <c r="A289" t="s">
        <v>56</v>
      </c>
      <c r="E289" s="39" t="s">
        <v>1930</v>
      </c>
    </row>
    <row r="290" spans="1:16" ht="12.75">
      <c r="A290" t="s">
        <v>49</v>
      </c>
      <c s="34" t="s">
        <v>909</v>
      </c>
      <c s="34" t="s">
        <v>1936</v>
      </c>
      <c s="35" t="s">
        <v>5</v>
      </c>
      <c s="6" t="s">
        <v>1937</v>
      </c>
      <c s="36" t="s">
        <v>70</v>
      </c>
      <c s="37">
        <v>142.5</v>
      </c>
      <c s="36">
        <v>0</v>
      </c>
      <c s="36">
        <f>ROUND(G290*H290,6)</f>
      </c>
      <c r="L290" s="38">
        <v>0</v>
      </c>
      <c s="32">
        <f>ROUND(ROUND(L290,2)*ROUND(G290,3),2)</f>
      </c>
      <c s="36" t="s">
        <v>53</v>
      </c>
      <c>
        <f>(M290*21)/100</f>
      </c>
      <c t="s">
        <v>27</v>
      </c>
    </row>
    <row r="291" spans="1:5" ht="12.75">
      <c r="A291" s="35" t="s">
        <v>54</v>
      </c>
      <c r="E291" s="39" t="s">
        <v>5</v>
      </c>
    </row>
    <row r="292" spans="1:5" ht="12.75">
      <c r="A292" s="35" t="s">
        <v>55</v>
      </c>
      <c r="E292" s="40" t="s">
        <v>5</v>
      </c>
    </row>
    <row r="293" spans="1:5" ht="76.5">
      <c r="A293" t="s">
        <v>56</v>
      </c>
      <c r="E293" s="39" t="s">
        <v>1930</v>
      </c>
    </row>
    <row r="294" spans="1:16" ht="12.75">
      <c r="A294" t="s">
        <v>49</v>
      </c>
      <c s="34" t="s">
        <v>913</v>
      </c>
      <c s="34" t="s">
        <v>1938</v>
      </c>
      <c s="35" t="s">
        <v>5</v>
      </c>
      <c s="6" t="s">
        <v>1939</v>
      </c>
      <c s="36" t="s">
        <v>70</v>
      </c>
      <c s="37">
        <v>35</v>
      </c>
      <c s="36">
        <v>0</v>
      </c>
      <c s="36">
        <f>ROUND(G294*H294,6)</f>
      </c>
      <c r="L294" s="38">
        <v>0</v>
      </c>
      <c s="32">
        <f>ROUND(ROUND(L294,2)*ROUND(G294,3),2)</f>
      </c>
      <c s="36" t="s">
        <v>53</v>
      </c>
      <c>
        <f>(M294*21)/100</f>
      </c>
      <c t="s">
        <v>27</v>
      </c>
    </row>
    <row r="295" spans="1:5" ht="12.75">
      <c r="A295" s="35" t="s">
        <v>54</v>
      </c>
      <c r="E295" s="39" t="s">
        <v>5</v>
      </c>
    </row>
    <row r="296" spans="1:5" ht="12.75">
      <c r="A296" s="35" t="s">
        <v>55</v>
      </c>
      <c r="E296" s="40" t="s">
        <v>5</v>
      </c>
    </row>
    <row r="297" spans="1:5" ht="76.5">
      <c r="A297" t="s">
        <v>56</v>
      </c>
      <c r="E297" s="39" t="s">
        <v>1930</v>
      </c>
    </row>
    <row r="298" spans="1:16" ht="12.75">
      <c r="A298" t="s">
        <v>49</v>
      </c>
      <c s="34" t="s">
        <v>917</v>
      </c>
      <c s="34" t="s">
        <v>1940</v>
      </c>
      <c s="35" t="s">
        <v>5</v>
      </c>
      <c s="6" t="s">
        <v>1941</v>
      </c>
      <c s="36" t="s">
        <v>52</v>
      </c>
      <c s="37">
        <v>335.852</v>
      </c>
      <c s="36">
        <v>0</v>
      </c>
      <c s="36">
        <f>ROUND(G298*H298,6)</f>
      </c>
      <c r="L298" s="38">
        <v>0</v>
      </c>
      <c s="32">
        <f>ROUND(ROUND(L298,2)*ROUND(G298,3),2)</f>
      </c>
      <c s="36" t="s">
        <v>53</v>
      </c>
      <c>
        <f>(M298*21)/100</f>
      </c>
      <c t="s">
        <v>27</v>
      </c>
    </row>
    <row r="299" spans="1:5" ht="12.75">
      <c r="A299" s="35" t="s">
        <v>54</v>
      </c>
      <c r="E299" s="39" t="s">
        <v>1942</v>
      </c>
    </row>
    <row r="300" spans="1:5" ht="12.75">
      <c r="A300" s="35" t="s">
        <v>55</v>
      </c>
      <c r="E300" s="40" t="s">
        <v>5</v>
      </c>
    </row>
    <row r="301" spans="1:5" ht="114.75">
      <c r="A301" t="s">
        <v>56</v>
      </c>
      <c r="E301" s="39" t="s">
        <v>1943</v>
      </c>
    </row>
    <row r="302" spans="1:16" ht="12.75">
      <c r="A302" t="s">
        <v>49</v>
      </c>
      <c s="34" t="s">
        <v>921</v>
      </c>
      <c s="34" t="s">
        <v>1944</v>
      </c>
      <c s="35" t="s">
        <v>5</v>
      </c>
      <c s="6" t="s">
        <v>1945</v>
      </c>
      <c s="36" t="s">
        <v>52</v>
      </c>
      <c s="37">
        <v>449.9</v>
      </c>
      <c s="36">
        <v>0</v>
      </c>
      <c s="36">
        <f>ROUND(G302*H302,6)</f>
      </c>
      <c r="L302" s="38">
        <v>0</v>
      </c>
      <c s="32">
        <f>ROUND(ROUND(L302,2)*ROUND(G302,3),2)</f>
      </c>
      <c s="36" t="s">
        <v>53</v>
      </c>
      <c>
        <f>(M302*21)/100</f>
      </c>
      <c t="s">
        <v>27</v>
      </c>
    </row>
    <row r="303" spans="1:5" ht="12.75">
      <c r="A303" s="35" t="s">
        <v>54</v>
      </c>
      <c r="E303" s="39" t="s">
        <v>5</v>
      </c>
    </row>
    <row r="304" spans="1:5" ht="12.75">
      <c r="A304" s="35" t="s">
        <v>55</v>
      </c>
      <c r="E304" s="40" t="s">
        <v>1946</v>
      </c>
    </row>
    <row r="305" spans="1:5" ht="114.75">
      <c r="A305" t="s">
        <v>56</v>
      </c>
      <c r="E305" s="39" t="s">
        <v>1943</v>
      </c>
    </row>
    <row r="306" spans="1:16" ht="25.5">
      <c r="A306" t="s">
        <v>49</v>
      </c>
      <c s="34" t="s">
        <v>926</v>
      </c>
      <c s="34" t="s">
        <v>1947</v>
      </c>
      <c s="35" t="s">
        <v>5</v>
      </c>
      <c s="6" t="s">
        <v>1948</v>
      </c>
      <c s="36" t="s">
        <v>63</v>
      </c>
      <c s="37">
        <v>346.5</v>
      </c>
      <c s="36">
        <v>0</v>
      </c>
      <c s="36">
        <f>ROUND(G306*H306,6)</f>
      </c>
      <c r="L306" s="38">
        <v>0</v>
      </c>
      <c s="32">
        <f>ROUND(ROUND(L306,2)*ROUND(G306,3),2)</f>
      </c>
      <c s="36" t="s">
        <v>53</v>
      </c>
      <c>
        <f>(M306*21)/100</f>
      </c>
      <c t="s">
        <v>27</v>
      </c>
    </row>
    <row r="307" spans="1:5" ht="12.75">
      <c r="A307" s="35" t="s">
        <v>54</v>
      </c>
      <c r="E307" s="39" t="s">
        <v>1949</v>
      </c>
    </row>
    <row r="308" spans="1:5" ht="25.5">
      <c r="A308" s="35" t="s">
        <v>55</v>
      </c>
      <c r="E308" s="40" t="s">
        <v>1950</v>
      </c>
    </row>
    <row r="309" spans="1:5" ht="76.5">
      <c r="A309" t="s">
        <v>56</v>
      </c>
      <c r="E309" s="39" t="s">
        <v>1951</v>
      </c>
    </row>
    <row r="310" spans="1:16" ht="12.75">
      <c r="A310" t="s">
        <v>49</v>
      </c>
      <c s="34" t="s">
        <v>929</v>
      </c>
      <c s="34" t="s">
        <v>1952</v>
      </c>
      <c s="35" t="s">
        <v>5</v>
      </c>
      <c s="6" t="s">
        <v>1953</v>
      </c>
      <c s="36" t="s">
        <v>63</v>
      </c>
      <c s="37">
        <v>105.6</v>
      </c>
      <c s="36">
        <v>0</v>
      </c>
      <c s="36">
        <f>ROUND(G310*H310,6)</f>
      </c>
      <c r="L310" s="38">
        <v>0</v>
      </c>
      <c s="32">
        <f>ROUND(ROUND(L310,2)*ROUND(G310,3),2)</f>
      </c>
      <c s="36" t="s">
        <v>53</v>
      </c>
      <c>
        <f>(M310*21)/100</f>
      </c>
      <c t="s">
        <v>27</v>
      </c>
    </row>
    <row r="311" spans="1:5" ht="12.75">
      <c r="A311" s="35" t="s">
        <v>54</v>
      </c>
      <c r="E311" s="39" t="s">
        <v>1954</v>
      </c>
    </row>
    <row r="312" spans="1:5" ht="12.75">
      <c r="A312" s="35" t="s">
        <v>55</v>
      </c>
      <c r="E312" s="40" t="s">
        <v>5</v>
      </c>
    </row>
    <row r="313" spans="1:5" ht="102">
      <c r="A313" t="s">
        <v>56</v>
      </c>
      <c r="E313" s="39" t="s">
        <v>1955</v>
      </c>
    </row>
    <row r="314" spans="1:16" ht="25.5">
      <c r="A314" t="s">
        <v>49</v>
      </c>
      <c s="34" t="s">
        <v>1348</v>
      </c>
      <c s="34" t="s">
        <v>1956</v>
      </c>
      <c s="35" t="s">
        <v>5</v>
      </c>
      <c s="6" t="s">
        <v>1957</v>
      </c>
      <c s="36" t="s">
        <v>52</v>
      </c>
      <c s="37">
        <v>168.822</v>
      </c>
      <c s="36">
        <v>0</v>
      </c>
      <c s="36">
        <f>ROUND(G314*H314,6)</f>
      </c>
      <c r="L314" s="38">
        <v>0</v>
      </c>
      <c s="32">
        <f>ROUND(ROUND(L314,2)*ROUND(G314,3),2)</f>
      </c>
      <c s="36" t="s">
        <v>53</v>
      </c>
      <c>
        <f>(M314*21)/100</f>
      </c>
      <c t="s">
        <v>27</v>
      </c>
    </row>
    <row r="315" spans="1:5" ht="12.75">
      <c r="A315" s="35" t="s">
        <v>54</v>
      </c>
      <c r="E315" s="39" t="s">
        <v>5</v>
      </c>
    </row>
    <row r="316" spans="1:5" ht="12.75">
      <c r="A316" s="35" t="s">
        <v>55</v>
      </c>
      <c r="E316" s="40" t="s">
        <v>1958</v>
      </c>
    </row>
    <row r="317" spans="1:5" ht="229.5">
      <c r="A317" t="s">
        <v>56</v>
      </c>
      <c r="E317" s="39" t="s">
        <v>1959</v>
      </c>
    </row>
    <row r="318" spans="1:13" ht="12.75">
      <c r="A318" t="s">
        <v>46</v>
      </c>
      <c r="C318" s="31" t="s">
        <v>288</v>
      </c>
      <c r="E318" s="33" t="s">
        <v>289</v>
      </c>
      <c r="J318" s="32">
        <f>0</f>
      </c>
      <c s="32">
        <f>0</f>
      </c>
      <c s="32">
        <f>0+L319+L323+L327+L331</f>
      </c>
      <c s="32">
        <f>0+M319+M323+M327+M331</f>
      </c>
    </row>
    <row r="319" spans="1:16" ht="38.25">
      <c r="A319" t="s">
        <v>49</v>
      </c>
      <c s="34" t="s">
        <v>1960</v>
      </c>
      <c s="34" t="s">
        <v>1479</v>
      </c>
      <c s="35" t="s">
        <v>292</v>
      </c>
      <c s="6" t="s">
        <v>1480</v>
      </c>
      <c s="36" t="s">
        <v>294</v>
      </c>
      <c s="37">
        <v>71948.58</v>
      </c>
      <c s="36">
        <v>0</v>
      </c>
      <c s="36">
        <f>ROUND(G319*H319,6)</f>
      </c>
      <c r="L319" s="38">
        <v>0</v>
      </c>
      <c s="32">
        <f>ROUND(ROUND(L319,2)*ROUND(G319,3),2)</f>
      </c>
      <c s="36" t="s">
        <v>196</v>
      </c>
      <c>
        <f>(M319*21)/100</f>
      </c>
      <c t="s">
        <v>27</v>
      </c>
    </row>
    <row r="320" spans="1:5" ht="12.75">
      <c r="A320" s="35" t="s">
        <v>54</v>
      </c>
      <c r="E320" s="39" t="s">
        <v>295</v>
      </c>
    </row>
    <row r="321" spans="1:5" ht="12.75">
      <c r="A321" s="35" t="s">
        <v>55</v>
      </c>
      <c r="E321" s="40" t="s">
        <v>5</v>
      </c>
    </row>
    <row r="322" spans="1:5" ht="165.75">
      <c r="A322" t="s">
        <v>56</v>
      </c>
      <c r="E322" s="39" t="s">
        <v>296</v>
      </c>
    </row>
    <row r="323" spans="1:16" ht="38.25">
      <c r="A323" t="s">
        <v>49</v>
      </c>
      <c s="34" t="s">
        <v>1961</v>
      </c>
      <c s="34" t="s">
        <v>298</v>
      </c>
      <c s="35" t="s">
        <v>292</v>
      </c>
      <c s="6" t="s">
        <v>299</v>
      </c>
      <c s="36" t="s">
        <v>294</v>
      </c>
      <c s="37">
        <v>989.78</v>
      </c>
      <c s="36">
        <v>0</v>
      </c>
      <c s="36">
        <f>ROUND(G323*H323,6)</f>
      </c>
      <c r="L323" s="38">
        <v>0</v>
      </c>
      <c s="32">
        <f>ROUND(ROUND(L323,2)*ROUND(G323,3),2)</f>
      </c>
      <c s="36" t="s">
        <v>196</v>
      </c>
      <c>
        <f>(M323*21)/100</f>
      </c>
      <c t="s">
        <v>27</v>
      </c>
    </row>
    <row r="324" spans="1:5" ht="12.75">
      <c r="A324" s="35" t="s">
        <v>54</v>
      </c>
      <c r="E324" s="39" t="s">
        <v>295</v>
      </c>
    </row>
    <row r="325" spans="1:5" ht="12.75">
      <c r="A325" s="35" t="s">
        <v>55</v>
      </c>
      <c r="E325" s="40" t="s">
        <v>1962</v>
      </c>
    </row>
    <row r="326" spans="1:5" ht="165.75">
      <c r="A326" t="s">
        <v>56</v>
      </c>
      <c r="E326" s="39" t="s">
        <v>296</v>
      </c>
    </row>
    <row r="327" spans="1:16" ht="38.25">
      <c r="A327" t="s">
        <v>49</v>
      </c>
      <c s="34" t="s">
        <v>1963</v>
      </c>
      <c s="34" t="s">
        <v>1964</v>
      </c>
      <c s="35" t="s">
        <v>292</v>
      </c>
      <c s="6" t="s">
        <v>1965</v>
      </c>
      <c s="36" t="s">
        <v>294</v>
      </c>
      <c s="37">
        <v>3997.143</v>
      </c>
      <c s="36">
        <v>0</v>
      </c>
      <c s="36">
        <f>ROUND(G327*H327,6)</f>
      </c>
      <c r="L327" s="38">
        <v>0</v>
      </c>
      <c s="32">
        <f>ROUND(ROUND(L327,2)*ROUND(G327,3),2)</f>
      </c>
      <c s="36" t="s">
        <v>196</v>
      </c>
      <c>
        <f>(M327*21)/100</f>
      </c>
      <c t="s">
        <v>27</v>
      </c>
    </row>
    <row r="328" spans="1:5" ht="38.25">
      <c r="A328" s="35" t="s">
        <v>54</v>
      </c>
      <c r="E328" s="39" t="s">
        <v>1701</v>
      </c>
    </row>
    <row r="329" spans="1:5" ht="12.75">
      <c r="A329" s="35" t="s">
        <v>55</v>
      </c>
      <c r="E329" s="40" t="s">
        <v>5</v>
      </c>
    </row>
    <row r="330" spans="1:5" ht="165.75">
      <c r="A330" t="s">
        <v>56</v>
      </c>
      <c r="E330" s="39" t="s">
        <v>296</v>
      </c>
    </row>
    <row r="331" spans="1:16" ht="38.25">
      <c r="A331" t="s">
        <v>49</v>
      </c>
      <c s="34" t="s">
        <v>1966</v>
      </c>
      <c s="34" t="s">
        <v>1967</v>
      </c>
      <c s="35" t="s">
        <v>292</v>
      </c>
      <c s="6" t="s">
        <v>1968</v>
      </c>
      <c s="36" t="s">
        <v>294</v>
      </c>
      <c s="37">
        <v>3997.143</v>
      </c>
      <c s="36">
        <v>0</v>
      </c>
      <c s="36">
        <f>ROUND(G331*H331,6)</f>
      </c>
      <c r="L331" s="38">
        <v>0</v>
      </c>
      <c s="32">
        <f>ROUND(ROUND(L331,2)*ROUND(G331,3),2)</f>
      </c>
      <c s="36" t="s">
        <v>196</v>
      </c>
      <c>
        <f>(M331*21)/100</f>
      </c>
      <c t="s">
        <v>27</v>
      </c>
    </row>
    <row r="332" spans="1:5" ht="51">
      <c r="A332" s="35" t="s">
        <v>54</v>
      </c>
      <c r="E332" s="39" t="s">
        <v>307</v>
      </c>
    </row>
    <row r="333" spans="1:5" ht="12.75">
      <c r="A333" s="35" t="s">
        <v>55</v>
      </c>
      <c r="E333" s="40" t="s">
        <v>5</v>
      </c>
    </row>
    <row r="334" spans="1:5" ht="165.75">
      <c r="A334" t="s">
        <v>56</v>
      </c>
      <c r="E33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1569</v>
      </c>
      <c s="41">
        <f>Rekapitulace!C42</f>
      </c>
      <c s="20" t="s">
        <v>0</v>
      </c>
      <c t="s">
        <v>23</v>
      </c>
      <c t="s">
        <v>27</v>
      </c>
    </row>
    <row r="4" spans="1:16" ht="32" customHeight="1">
      <c r="A4" s="24" t="s">
        <v>20</v>
      </c>
      <c s="25" t="s">
        <v>28</v>
      </c>
      <c s="27" t="s">
        <v>1569</v>
      </c>
      <c r="E4" s="26" t="s">
        <v>1570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1971</v>
      </c>
      <c r="E8" s="30" t="s">
        <v>1970</v>
      </c>
      <c r="J8" s="29">
        <f>0+J9+J78</f>
      </c>
      <c s="29">
        <f>0+K9+K78</f>
      </c>
      <c s="29">
        <f>0+L9+L78</f>
      </c>
      <c s="29">
        <f>0+M9+M78</f>
      </c>
    </row>
    <row r="9" spans="1:13" ht="12.75">
      <c r="A9" t="s">
        <v>46</v>
      </c>
      <c r="C9" s="31" t="s">
        <v>86</v>
      </c>
      <c r="E9" s="33" t="s">
        <v>729</v>
      </c>
      <c r="J9" s="32">
        <f>0</f>
      </c>
      <c s="32">
        <f>0</f>
      </c>
      <c s="32">
        <f>0+L10+L14+L18+L22+L26+L30+L34+L38+L42+L46+L50+L54+L58+L62+L66+L70+L74</f>
      </c>
      <c s="32">
        <f>0+M10+M14+M18+M22+M26+M30+M34+M38+M42+M46+M50+M54+M58+M62+M66+M70+M74</f>
      </c>
    </row>
    <row r="10" spans="1:16" ht="12.75">
      <c r="A10" t="s">
        <v>49</v>
      </c>
      <c s="34" t="s">
        <v>47</v>
      </c>
      <c s="34" t="s">
        <v>1972</v>
      </c>
      <c s="35" t="s">
        <v>5</v>
      </c>
      <c s="6" t="s">
        <v>1973</v>
      </c>
      <c s="36" t="s">
        <v>97</v>
      </c>
      <c s="37">
        <v>49</v>
      </c>
      <c s="36">
        <v>0</v>
      </c>
      <c s="36">
        <f>ROUND(G10*H10,6)</f>
      </c>
      <c r="L10" s="38">
        <v>0</v>
      </c>
      <c s="32">
        <f>ROUND(ROUND(L10,2)*ROUND(G10,3),2)</f>
      </c>
      <c s="36" t="s">
        <v>53</v>
      </c>
      <c>
        <f>(M10*21)/100</f>
      </c>
      <c t="s">
        <v>27</v>
      </c>
    </row>
    <row r="11" spans="1:5" ht="12.75">
      <c r="A11" s="35" t="s">
        <v>54</v>
      </c>
      <c r="E11" s="39" t="s">
        <v>1974</v>
      </c>
    </row>
    <row r="12" spans="1:5" ht="12.75">
      <c r="A12" s="35" t="s">
        <v>55</v>
      </c>
      <c r="E12" s="40" t="s">
        <v>5</v>
      </c>
    </row>
    <row r="13" spans="1:5" ht="89.25">
      <c r="A13" t="s">
        <v>56</v>
      </c>
      <c r="E13" s="39" t="s">
        <v>1975</v>
      </c>
    </row>
    <row r="14" spans="1:16" ht="12.75">
      <c r="A14" t="s">
        <v>49</v>
      </c>
      <c s="34" t="s">
        <v>27</v>
      </c>
      <c s="34" t="s">
        <v>1976</v>
      </c>
      <c s="35" t="s">
        <v>5</v>
      </c>
      <c s="6" t="s">
        <v>1977</v>
      </c>
      <c s="36" t="s">
        <v>97</v>
      </c>
      <c s="37">
        <v>80</v>
      </c>
      <c s="36">
        <v>0</v>
      </c>
      <c s="36">
        <f>ROUND(G14*H14,6)</f>
      </c>
      <c r="L14" s="38">
        <v>0</v>
      </c>
      <c s="32">
        <f>ROUND(ROUND(L14,2)*ROUND(G14,3),2)</f>
      </c>
      <c s="36" t="s">
        <v>53</v>
      </c>
      <c>
        <f>(M14*21)/100</f>
      </c>
      <c t="s">
        <v>27</v>
      </c>
    </row>
    <row r="15" spans="1:5" ht="12.75">
      <c r="A15" s="35" t="s">
        <v>54</v>
      </c>
      <c r="E15" s="39" t="s">
        <v>1978</v>
      </c>
    </row>
    <row r="16" spans="1:5" ht="12.75">
      <c r="A16" s="35" t="s">
        <v>55</v>
      </c>
      <c r="E16" s="40" t="s">
        <v>5</v>
      </c>
    </row>
    <row r="17" spans="1:5" ht="89.25">
      <c r="A17" t="s">
        <v>56</v>
      </c>
      <c r="E17" s="39" t="s">
        <v>1975</v>
      </c>
    </row>
    <row r="18" spans="1:16" ht="12.75">
      <c r="A18" t="s">
        <v>49</v>
      </c>
      <c s="34" t="s">
        <v>26</v>
      </c>
      <c s="34" t="s">
        <v>1979</v>
      </c>
      <c s="35" t="s">
        <v>5</v>
      </c>
      <c s="6" t="s">
        <v>1980</v>
      </c>
      <c s="36" t="s">
        <v>97</v>
      </c>
      <c s="37">
        <v>8</v>
      </c>
      <c s="36">
        <v>0</v>
      </c>
      <c s="36">
        <f>ROUND(G18*H18,6)</f>
      </c>
      <c r="L18" s="38">
        <v>0</v>
      </c>
      <c s="32">
        <f>ROUND(ROUND(L18,2)*ROUND(G18,3),2)</f>
      </c>
      <c s="36" t="s">
        <v>53</v>
      </c>
      <c>
        <f>(M18*21)/100</f>
      </c>
      <c t="s">
        <v>27</v>
      </c>
    </row>
    <row r="19" spans="1:5" ht="12.75">
      <c r="A19" s="35" t="s">
        <v>54</v>
      </c>
      <c r="E19" s="39" t="s">
        <v>1974</v>
      </c>
    </row>
    <row r="20" spans="1:5" ht="12.75">
      <c r="A20" s="35" t="s">
        <v>55</v>
      </c>
      <c r="E20" s="40" t="s">
        <v>5</v>
      </c>
    </row>
    <row r="21" spans="1:5" ht="127.5">
      <c r="A21" t="s">
        <v>56</v>
      </c>
      <c r="E21" s="39" t="s">
        <v>1981</v>
      </c>
    </row>
    <row r="22" spans="1:16" ht="12.75">
      <c r="A22" t="s">
        <v>49</v>
      </c>
      <c s="34" t="s">
        <v>67</v>
      </c>
      <c s="34" t="s">
        <v>1982</v>
      </c>
      <c s="35" t="s">
        <v>5</v>
      </c>
      <c s="6" t="s">
        <v>1983</v>
      </c>
      <c s="36" t="s">
        <v>97</v>
      </c>
      <c s="37">
        <v>4</v>
      </c>
      <c s="36">
        <v>0</v>
      </c>
      <c s="36">
        <f>ROUND(G22*H22,6)</f>
      </c>
      <c r="L22" s="38">
        <v>0</v>
      </c>
      <c s="32">
        <f>ROUND(ROUND(L22,2)*ROUND(G22,3),2)</f>
      </c>
      <c s="36" t="s">
        <v>53</v>
      </c>
      <c>
        <f>(M22*21)/100</f>
      </c>
      <c t="s">
        <v>27</v>
      </c>
    </row>
    <row r="23" spans="1:5" ht="12.75">
      <c r="A23" s="35" t="s">
        <v>54</v>
      </c>
      <c r="E23" s="39" t="s">
        <v>1974</v>
      </c>
    </row>
    <row r="24" spans="1:5" ht="12.75">
      <c r="A24" s="35" t="s">
        <v>55</v>
      </c>
      <c r="E24" s="40" t="s">
        <v>5</v>
      </c>
    </row>
    <row r="25" spans="1:5" ht="127.5">
      <c r="A25" t="s">
        <v>56</v>
      </c>
      <c r="E25" s="39" t="s">
        <v>1981</v>
      </c>
    </row>
    <row r="26" spans="1:16" ht="12.75">
      <c r="A26" t="s">
        <v>49</v>
      </c>
      <c s="34" t="s">
        <v>72</v>
      </c>
      <c s="34" t="s">
        <v>1984</v>
      </c>
      <c s="35" t="s">
        <v>5</v>
      </c>
      <c s="6" t="s">
        <v>1985</v>
      </c>
      <c s="36" t="s">
        <v>97</v>
      </c>
      <c s="37">
        <v>22</v>
      </c>
      <c s="36">
        <v>0</v>
      </c>
      <c s="36">
        <f>ROUND(G26*H26,6)</f>
      </c>
      <c r="L26" s="38">
        <v>0</v>
      </c>
      <c s="32">
        <f>ROUND(ROUND(L26,2)*ROUND(G26,3),2)</f>
      </c>
      <c s="36" t="s">
        <v>53</v>
      </c>
      <c>
        <f>(M26*21)/100</f>
      </c>
      <c t="s">
        <v>27</v>
      </c>
    </row>
    <row r="27" spans="1:5" ht="12.75">
      <c r="A27" s="35" t="s">
        <v>54</v>
      </c>
      <c r="E27" s="39" t="s">
        <v>1974</v>
      </c>
    </row>
    <row r="28" spans="1:5" ht="12.75">
      <c r="A28" s="35" t="s">
        <v>55</v>
      </c>
      <c r="E28" s="40" t="s">
        <v>5</v>
      </c>
    </row>
    <row r="29" spans="1:5" ht="127.5">
      <c r="A29" t="s">
        <v>56</v>
      </c>
      <c r="E29" s="39" t="s">
        <v>1981</v>
      </c>
    </row>
    <row r="30" spans="1:16" ht="12.75">
      <c r="A30" t="s">
        <v>49</v>
      </c>
      <c s="34" t="s">
        <v>77</v>
      </c>
      <c s="34" t="s">
        <v>1986</v>
      </c>
      <c s="35" t="s">
        <v>5</v>
      </c>
      <c s="6" t="s">
        <v>1987</v>
      </c>
      <c s="36" t="s">
        <v>97</v>
      </c>
      <c s="37">
        <v>4</v>
      </c>
      <c s="36">
        <v>0</v>
      </c>
      <c s="36">
        <f>ROUND(G30*H30,6)</f>
      </c>
      <c r="L30" s="38">
        <v>0</v>
      </c>
      <c s="32">
        <f>ROUND(ROUND(L30,2)*ROUND(G30,3),2)</f>
      </c>
      <c s="36" t="s">
        <v>53</v>
      </c>
      <c>
        <f>(M30*21)/100</f>
      </c>
      <c t="s">
        <v>27</v>
      </c>
    </row>
    <row r="31" spans="1:5" ht="12.75">
      <c r="A31" s="35" t="s">
        <v>54</v>
      </c>
      <c r="E31" s="39" t="s">
        <v>1974</v>
      </c>
    </row>
    <row r="32" spans="1:5" ht="12.75">
      <c r="A32" s="35" t="s">
        <v>55</v>
      </c>
      <c r="E32" s="40" t="s">
        <v>5</v>
      </c>
    </row>
    <row r="33" spans="1:5" ht="127.5">
      <c r="A33" t="s">
        <v>56</v>
      </c>
      <c r="E33" s="39" t="s">
        <v>1981</v>
      </c>
    </row>
    <row r="34" spans="1:16" ht="12.75">
      <c r="A34" t="s">
        <v>49</v>
      </c>
      <c s="34" t="s">
        <v>65</v>
      </c>
      <c s="34" t="s">
        <v>1988</v>
      </c>
      <c s="35" t="s">
        <v>5</v>
      </c>
      <c s="6" t="s">
        <v>1989</v>
      </c>
      <c s="36" t="s">
        <v>97</v>
      </c>
      <c s="37">
        <v>8</v>
      </c>
      <c s="36">
        <v>0</v>
      </c>
      <c s="36">
        <f>ROUND(G34*H34,6)</f>
      </c>
      <c r="L34" s="38">
        <v>0</v>
      </c>
      <c s="32">
        <f>ROUND(ROUND(L34,2)*ROUND(G34,3),2)</f>
      </c>
      <c s="36" t="s">
        <v>53</v>
      </c>
      <c>
        <f>(M34*21)/100</f>
      </c>
      <c t="s">
        <v>27</v>
      </c>
    </row>
    <row r="35" spans="1:5" ht="12.75">
      <c r="A35" s="35" t="s">
        <v>54</v>
      </c>
      <c r="E35" s="39" t="s">
        <v>1974</v>
      </c>
    </row>
    <row r="36" spans="1:5" ht="12.75">
      <c r="A36" s="35" t="s">
        <v>55</v>
      </c>
      <c r="E36" s="40" t="s">
        <v>5</v>
      </c>
    </row>
    <row r="37" spans="1:5" ht="127.5">
      <c r="A37" t="s">
        <v>56</v>
      </c>
      <c r="E37" s="39" t="s">
        <v>1981</v>
      </c>
    </row>
    <row r="38" spans="1:16" ht="12.75">
      <c r="A38" t="s">
        <v>49</v>
      </c>
      <c s="34" t="s">
        <v>82</v>
      </c>
      <c s="34" t="s">
        <v>1990</v>
      </c>
      <c s="35" t="s">
        <v>5</v>
      </c>
      <c s="6" t="s">
        <v>1991</v>
      </c>
      <c s="36" t="s">
        <v>97</v>
      </c>
      <c s="37">
        <v>8</v>
      </c>
      <c s="36">
        <v>0</v>
      </c>
      <c s="36">
        <f>ROUND(G38*H38,6)</f>
      </c>
      <c r="L38" s="38">
        <v>0</v>
      </c>
      <c s="32">
        <f>ROUND(ROUND(L38,2)*ROUND(G38,3),2)</f>
      </c>
      <c s="36" t="s">
        <v>53</v>
      </c>
      <c>
        <f>(M38*21)/100</f>
      </c>
      <c t="s">
        <v>27</v>
      </c>
    </row>
    <row r="39" spans="1:5" ht="12.75">
      <c r="A39" s="35" t="s">
        <v>54</v>
      </c>
      <c r="E39" s="39" t="s">
        <v>1974</v>
      </c>
    </row>
    <row r="40" spans="1:5" ht="12.75">
      <c r="A40" s="35" t="s">
        <v>55</v>
      </c>
      <c r="E40" s="40" t="s">
        <v>5</v>
      </c>
    </row>
    <row r="41" spans="1:5" ht="127.5">
      <c r="A41" t="s">
        <v>56</v>
      </c>
      <c r="E41" s="39" t="s">
        <v>1981</v>
      </c>
    </row>
    <row r="42" spans="1:16" ht="12.75">
      <c r="A42" t="s">
        <v>49</v>
      </c>
      <c s="34" t="s">
        <v>86</v>
      </c>
      <c s="34" t="s">
        <v>1992</v>
      </c>
      <c s="35" t="s">
        <v>5</v>
      </c>
      <c s="6" t="s">
        <v>1993</v>
      </c>
      <c s="36" t="s">
        <v>97</v>
      </c>
      <c s="37">
        <v>30</v>
      </c>
      <c s="36">
        <v>0</v>
      </c>
      <c s="36">
        <f>ROUND(G42*H42,6)</f>
      </c>
      <c r="L42" s="38">
        <v>0</v>
      </c>
      <c s="32">
        <f>ROUND(ROUND(L42,2)*ROUND(G42,3),2)</f>
      </c>
      <c s="36" t="s">
        <v>53</v>
      </c>
      <c>
        <f>(M42*21)/100</f>
      </c>
      <c t="s">
        <v>27</v>
      </c>
    </row>
    <row r="43" spans="1:5" ht="12.75">
      <c r="A43" s="35" t="s">
        <v>54</v>
      </c>
      <c r="E43" s="39" t="s">
        <v>1994</v>
      </c>
    </row>
    <row r="44" spans="1:5" ht="12.75">
      <c r="A44" s="35" t="s">
        <v>55</v>
      </c>
      <c r="E44" s="40" t="s">
        <v>5</v>
      </c>
    </row>
    <row r="45" spans="1:5" ht="127.5">
      <c r="A45" t="s">
        <v>56</v>
      </c>
      <c r="E45" s="39" t="s">
        <v>1981</v>
      </c>
    </row>
    <row r="46" spans="1:16" ht="12.75">
      <c r="A46" t="s">
        <v>49</v>
      </c>
      <c s="34" t="s">
        <v>90</v>
      </c>
      <c s="34" t="s">
        <v>1995</v>
      </c>
      <c s="35" t="s">
        <v>5</v>
      </c>
      <c s="6" t="s">
        <v>1996</v>
      </c>
      <c s="36" t="s">
        <v>97</v>
      </c>
      <c s="37">
        <v>4</v>
      </c>
      <c s="36">
        <v>0</v>
      </c>
      <c s="36">
        <f>ROUND(G46*H46,6)</f>
      </c>
      <c r="L46" s="38">
        <v>0</v>
      </c>
      <c s="32">
        <f>ROUND(ROUND(L46,2)*ROUND(G46,3),2)</f>
      </c>
      <c s="36" t="s">
        <v>53</v>
      </c>
      <c>
        <f>(M46*21)/100</f>
      </c>
      <c t="s">
        <v>27</v>
      </c>
    </row>
    <row r="47" spans="1:5" ht="12.75">
      <c r="A47" s="35" t="s">
        <v>54</v>
      </c>
      <c r="E47" s="39" t="s">
        <v>1997</v>
      </c>
    </row>
    <row r="48" spans="1:5" ht="12.75">
      <c r="A48" s="35" t="s">
        <v>55</v>
      </c>
      <c r="E48" s="40" t="s">
        <v>5</v>
      </c>
    </row>
    <row r="49" spans="1:5" ht="127.5">
      <c r="A49" t="s">
        <v>56</v>
      </c>
      <c r="E49" s="39" t="s">
        <v>1981</v>
      </c>
    </row>
    <row r="50" spans="1:16" ht="12.75">
      <c r="A50" t="s">
        <v>49</v>
      </c>
      <c s="34" t="s">
        <v>94</v>
      </c>
      <c s="34" t="s">
        <v>1998</v>
      </c>
      <c s="35" t="s">
        <v>5</v>
      </c>
      <c s="6" t="s">
        <v>1999</v>
      </c>
      <c s="36" t="s">
        <v>97</v>
      </c>
      <c s="37">
        <v>203</v>
      </c>
      <c s="36">
        <v>0</v>
      </c>
      <c s="36">
        <f>ROUND(G50*H50,6)</f>
      </c>
      <c r="L50" s="38">
        <v>0</v>
      </c>
      <c s="32">
        <f>ROUND(ROUND(L50,2)*ROUND(G50,3),2)</f>
      </c>
      <c s="36" t="s">
        <v>53</v>
      </c>
      <c>
        <f>(M50*21)/100</f>
      </c>
      <c t="s">
        <v>27</v>
      </c>
    </row>
    <row r="51" spans="1:5" ht="12.75">
      <c r="A51" s="35" t="s">
        <v>54</v>
      </c>
      <c r="E51" s="39" t="s">
        <v>1974</v>
      </c>
    </row>
    <row r="52" spans="1:5" ht="12.75">
      <c r="A52" s="35" t="s">
        <v>55</v>
      </c>
      <c r="E52" s="40" t="s">
        <v>5</v>
      </c>
    </row>
    <row r="53" spans="1:5" ht="127.5">
      <c r="A53" t="s">
        <v>56</v>
      </c>
      <c r="E53" s="39" t="s">
        <v>1981</v>
      </c>
    </row>
    <row r="54" spans="1:16" ht="12.75">
      <c r="A54" t="s">
        <v>49</v>
      </c>
      <c s="34" t="s">
        <v>99</v>
      </c>
      <c s="34" t="s">
        <v>2000</v>
      </c>
      <c s="35" t="s">
        <v>5</v>
      </c>
      <c s="6" t="s">
        <v>2001</v>
      </c>
      <c s="36" t="s">
        <v>97</v>
      </c>
      <c s="37">
        <v>8</v>
      </c>
      <c s="36">
        <v>0</v>
      </c>
      <c s="36">
        <f>ROUND(G54*H54,6)</f>
      </c>
      <c r="L54" s="38">
        <v>0</v>
      </c>
      <c s="32">
        <f>ROUND(ROUND(L54,2)*ROUND(G54,3),2)</f>
      </c>
      <c s="36" t="s">
        <v>53</v>
      </c>
      <c>
        <f>(M54*21)/100</f>
      </c>
      <c t="s">
        <v>27</v>
      </c>
    </row>
    <row r="55" spans="1:5" ht="12.75">
      <c r="A55" s="35" t="s">
        <v>54</v>
      </c>
      <c r="E55" s="39" t="s">
        <v>1974</v>
      </c>
    </row>
    <row r="56" spans="1:5" ht="12.75">
      <c r="A56" s="35" t="s">
        <v>55</v>
      </c>
      <c r="E56" s="40" t="s">
        <v>5</v>
      </c>
    </row>
    <row r="57" spans="1:5" ht="114.75">
      <c r="A57" t="s">
        <v>56</v>
      </c>
      <c r="E57" s="39" t="s">
        <v>2002</v>
      </c>
    </row>
    <row r="58" spans="1:16" ht="12.75">
      <c r="A58" t="s">
        <v>49</v>
      </c>
      <c s="34" t="s">
        <v>102</v>
      </c>
      <c s="34" t="s">
        <v>2003</v>
      </c>
      <c s="35" t="s">
        <v>5</v>
      </c>
      <c s="6" t="s">
        <v>2004</v>
      </c>
      <c s="36" t="s">
        <v>97</v>
      </c>
      <c s="37">
        <v>21</v>
      </c>
      <c s="36">
        <v>0</v>
      </c>
      <c s="36">
        <f>ROUND(G58*H58,6)</f>
      </c>
      <c r="L58" s="38">
        <v>0</v>
      </c>
      <c s="32">
        <f>ROUND(ROUND(L58,2)*ROUND(G58,3),2)</f>
      </c>
      <c s="36" t="s">
        <v>53</v>
      </c>
      <c>
        <f>(M58*21)/100</f>
      </c>
      <c t="s">
        <v>27</v>
      </c>
    </row>
    <row r="59" spans="1:5" ht="12.75">
      <c r="A59" s="35" t="s">
        <v>54</v>
      </c>
      <c r="E59" s="39" t="s">
        <v>1974</v>
      </c>
    </row>
    <row r="60" spans="1:5" ht="12.75">
      <c r="A60" s="35" t="s">
        <v>55</v>
      </c>
      <c r="E60" s="40" t="s">
        <v>5</v>
      </c>
    </row>
    <row r="61" spans="1:5" ht="114.75">
      <c r="A61" t="s">
        <v>56</v>
      </c>
      <c r="E61" s="39" t="s">
        <v>2002</v>
      </c>
    </row>
    <row r="62" spans="1:16" ht="12.75">
      <c r="A62" t="s">
        <v>49</v>
      </c>
      <c s="34" t="s">
        <v>106</v>
      </c>
      <c s="34" t="s">
        <v>2005</v>
      </c>
      <c s="35" t="s">
        <v>5</v>
      </c>
      <c s="6" t="s">
        <v>2006</v>
      </c>
      <c s="36" t="s">
        <v>97</v>
      </c>
      <c s="37">
        <v>12</v>
      </c>
      <c s="36">
        <v>0</v>
      </c>
      <c s="36">
        <f>ROUND(G62*H62,6)</f>
      </c>
      <c r="L62" s="38">
        <v>0</v>
      </c>
      <c s="32">
        <f>ROUND(ROUND(L62,2)*ROUND(G62,3),2)</f>
      </c>
      <c s="36" t="s">
        <v>53</v>
      </c>
      <c>
        <f>(M62*21)/100</f>
      </c>
      <c t="s">
        <v>27</v>
      </c>
    </row>
    <row r="63" spans="1:5" ht="12.75">
      <c r="A63" s="35" t="s">
        <v>54</v>
      </c>
      <c r="E63" s="39" t="s">
        <v>2007</v>
      </c>
    </row>
    <row r="64" spans="1:5" ht="12.75">
      <c r="A64" s="35" t="s">
        <v>55</v>
      </c>
      <c r="E64" s="40" t="s">
        <v>5</v>
      </c>
    </row>
    <row r="65" spans="1:5" ht="114.75">
      <c r="A65" t="s">
        <v>56</v>
      </c>
      <c r="E65" s="39" t="s">
        <v>2008</v>
      </c>
    </row>
    <row r="66" spans="1:16" ht="12.75">
      <c r="A66" t="s">
        <v>49</v>
      </c>
      <c s="34" t="s">
        <v>110</v>
      </c>
      <c s="34" t="s">
        <v>2009</v>
      </c>
      <c s="35" t="s">
        <v>5</v>
      </c>
      <c s="6" t="s">
        <v>2010</v>
      </c>
      <c s="36" t="s">
        <v>97</v>
      </c>
      <c s="37">
        <v>104</v>
      </c>
      <c s="36">
        <v>0</v>
      </c>
      <c s="36">
        <f>ROUND(G66*H66,6)</f>
      </c>
      <c r="L66" s="38">
        <v>0</v>
      </c>
      <c s="32">
        <f>ROUND(ROUND(L66,2)*ROUND(G66,3),2)</f>
      </c>
      <c s="36" t="s">
        <v>53</v>
      </c>
      <c>
        <f>(M66*21)/100</f>
      </c>
      <c t="s">
        <v>27</v>
      </c>
    </row>
    <row r="67" spans="1:5" ht="12.75">
      <c r="A67" s="35" t="s">
        <v>54</v>
      </c>
      <c r="E67" s="39" t="s">
        <v>2011</v>
      </c>
    </row>
    <row r="68" spans="1:5" ht="12.75">
      <c r="A68" s="35" t="s">
        <v>55</v>
      </c>
      <c r="E68" s="40" t="s">
        <v>5</v>
      </c>
    </row>
    <row r="69" spans="1:5" ht="127.5">
      <c r="A69" t="s">
        <v>56</v>
      </c>
      <c r="E69" s="39" t="s">
        <v>2012</v>
      </c>
    </row>
    <row r="70" spans="1:16" ht="12.75">
      <c r="A70" t="s">
        <v>49</v>
      </c>
      <c s="34" t="s">
        <v>114</v>
      </c>
      <c s="34" t="s">
        <v>2013</v>
      </c>
      <c s="35" t="s">
        <v>5</v>
      </c>
      <c s="6" t="s">
        <v>2014</v>
      </c>
      <c s="36" t="s">
        <v>97</v>
      </c>
      <c s="37">
        <v>42</v>
      </c>
      <c s="36">
        <v>0</v>
      </c>
      <c s="36">
        <f>ROUND(G70*H70,6)</f>
      </c>
      <c r="L70" s="38">
        <v>0</v>
      </c>
      <c s="32">
        <f>ROUND(ROUND(L70,2)*ROUND(G70,3),2)</f>
      </c>
      <c s="36" t="s">
        <v>53</v>
      </c>
      <c>
        <f>(M70*21)/100</f>
      </c>
      <c t="s">
        <v>27</v>
      </c>
    </row>
    <row r="71" spans="1:5" ht="12.75">
      <c r="A71" s="35" t="s">
        <v>54</v>
      </c>
      <c r="E71" s="39" t="s">
        <v>2015</v>
      </c>
    </row>
    <row r="72" spans="1:5" ht="12.75">
      <c r="A72" s="35" t="s">
        <v>55</v>
      </c>
      <c r="E72" s="40" t="s">
        <v>5</v>
      </c>
    </row>
    <row r="73" spans="1:5" ht="127.5">
      <c r="A73" t="s">
        <v>56</v>
      </c>
      <c r="E73" s="39" t="s">
        <v>2012</v>
      </c>
    </row>
    <row r="74" spans="1:16" ht="25.5">
      <c r="A74" t="s">
        <v>49</v>
      </c>
      <c s="34" t="s">
        <v>118</v>
      </c>
      <c s="34" t="s">
        <v>2016</v>
      </c>
      <c s="35" t="s">
        <v>5</v>
      </c>
      <c s="6" t="s">
        <v>2017</v>
      </c>
      <c s="36" t="s">
        <v>1686</v>
      </c>
      <c s="37">
        <v>63</v>
      </c>
      <c s="36">
        <v>0</v>
      </c>
      <c s="36">
        <f>ROUND(G74*H74,6)</f>
      </c>
      <c r="L74" s="38">
        <v>0</v>
      </c>
      <c s="32">
        <f>ROUND(ROUND(L74,2)*ROUND(G74,3),2)</f>
      </c>
      <c s="36" t="s">
        <v>53</v>
      </c>
      <c>
        <f>(M74*21)/100</f>
      </c>
      <c t="s">
        <v>27</v>
      </c>
    </row>
    <row r="75" spans="1:5" ht="12.75">
      <c r="A75" s="35" t="s">
        <v>54</v>
      </c>
      <c r="E75" s="39" t="s">
        <v>2018</v>
      </c>
    </row>
    <row r="76" spans="1:5" ht="12.75">
      <c r="A76" s="35" t="s">
        <v>55</v>
      </c>
      <c r="E76" s="40" t="s">
        <v>5</v>
      </c>
    </row>
    <row r="77" spans="1:5" ht="127.5">
      <c r="A77" t="s">
        <v>56</v>
      </c>
      <c r="E77" s="39" t="s">
        <v>2019</v>
      </c>
    </row>
    <row r="78" spans="1:13" ht="12.75">
      <c r="A78" t="s">
        <v>46</v>
      </c>
      <c r="C78" s="31" t="s">
        <v>288</v>
      </c>
      <c r="E78" s="33" t="s">
        <v>289</v>
      </c>
      <c r="J78" s="32">
        <f>0</f>
      </c>
      <c s="32">
        <f>0</f>
      </c>
      <c s="32">
        <f>0+L79+L83</f>
      </c>
      <c s="32">
        <f>0+M79+M83</f>
      </c>
    </row>
    <row r="79" spans="1:16" ht="38.25">
      <c r="A79" t="s">
        <v>49</v>
      </c>
      <c s="34" t="s">
        <v>122</v>
      </c>
      <c s="34" t="s">
        <v>1479</v>
      </c>
      <c s="35" t="s">
        <v>292</v>
      </c>
      <c s="6" t="s">
        <v>1480</v>
      </c>
      <c s="36" t="s">
        <v>294</v>
      </c>
      <c s="37">
        <v>46.8</v>
      </c>
      <c s="36">
        <v>0</v>
      </c>
      <c s="36">
        <f>ROUND(G79*H79,6)</f>
      </c>
      <c r="L79" s="38">
        <v>0</v>
      </c>
      <c s="32">
        <f>ROUND(ROUND(L79,2)*ROUND(G79,3),2)</f>
      </c>
      <c s="36" t="s">
        <v>196</v>
      </c>
      <c>
        <f>(M79*21)/100</f>
      </c>
      <c t="s">
        <v>27</v>
      </c>
    </row>
    <row r="80" spans="1:5" ht="12.75">
      <c r="A80" s="35" t="s">
        <v>54</v>
      </c>
      <c r="E80" s="39" t="s">
        <v>2020</v>
      </c>
    </row>
    <row r="81" spans="1:5" ht="12.75">
      <c r="A81" s="35" t="s">
        <v>55</v>
      </c>
      <c r="E81" s="40" t="s">
        <v>5</v>
      </c>
    </row>
    <row r="82" spans="1:5" ht="165.75">
      <c r="A82" t="s">
        <v>56</v>
      </c>
      <c r="E82" s="39" t="s">
        <v>296</v>
      </c>
    </row>
    <row r="83" spans="1:16" ht="38.25">
      <c r="A83" t="s">
        <v>49</v>
      </c>
      <c s="34" t="s">
        <v>126</v>
      </c>
      <c s="34" t="s">
        <v>298</v>
      </c>
      <c s="35" t="s">
        <v>292</v>
      </c>
      <c s="6" t="s">
        <v>299</v>
      </c>
      <c s="36" t="s">
        <v>294</v>
      </c>
      <c s="37">
        <v>16.64</v>
      </c>
      <c s="36">
        <v>0</v>
      </c>
      <c s="36">
        <f>ROUND(G83*H83,6)</f>
      </c>
      <c r="L83" s="38">
        <v>0</v>
      </c>
      <c s="32">
        <f>ROUND(ROUND(L83,2)*ROUND(G83,3),2)</f>
      </c>
      <c s="36" t="s">
        <v>196</v>
      </c>
      <c>
        <f>(M83*21)/100</f>
      </c>
      <c t="s">
        <v>27</v>
      </c>
    </row>
    <row r="84" spans="1:5" ht="12.75">
      <c r="A84" s="35" t="s">
        <v>54</v>
      </c>
      <c r="E84" s="39" t="s">
        <v>2021</v>
      </c>
    </row>
    <row r="85" spans="1:5" ht="12.75">
      <c r="A85" s="35" t="s">
        <v>55</v>
      </c>
      <c r="E85" s="40" t="s">
        <v>5</v>
      </c>
    </row>
    <row r="86" spans="1:5" ht="165.75">
      <c r="A86" t="s">
        <v>56</v>
      </c>
      <c r="E86"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2022</v>
      </c>
      <c s="41">
        <f>Rekapitulace!C47</f>
      </c>
      <c s="20" t="s">
        <v>0</v>
      </c>
      <c t="s">
        <v>23</v>
      </c>
      <c t="s">
        <v>27</v>
      </c>
    </row>
    <row r="4" spans="1:16" ht="32" customHeight="1">
      <c r="A4" s="24" t="s">
        <v>20</v>
      </c>
      <c s="25" t="s">
        <v>28</v>
      </c>
      <c s="27" t="s">
        <v>2022</v>
      </c>
      <c r="E4" s="26" t="s">
        <v>2023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2026</v>
      </c>
      <c r="E8" s="30" t="s">
        <v>2025</v>
      </c>
      <c r="J8" s="29">
        <f>0+J9+J42+J91+J116+J133+J158+J163</f>
      </c>
      <c s="29">
        <f>0+K9+K42+K91+K116+K133+K158+K163</f>
      </c>
      <c s="29">
        <f>0+L9+L42+L91+L116+L133+L158+L163</f>
      </c>
      <c s="29">
        <f>0+M9+M42+M91+M116+M133+M158+M163</f>
      </c>
    </row>
    <row r="9" spans="1:13" ht="12.75">
      <c r="A9" t="s">
        <v>46</v>
      </c>
      <c r="C9" s="31" t="s">
        <v>47</v>
      </c>
      <c r="E9" s="33" t="s">
        <v>48</v>
      </c>
      <c r="J9" s="32">
        <f>0</f>
      </c>
      <c s="32">
        <f>0</f>
      </c>
      <c s="32">
        <f>0+L10+L14+L18+L22+L26+L30+L34+L38</f>
      </c>
      <c s="32">
        <f>0+M10+M14+M18+M22+M26+M30+M34+M38</f>
      </c>
    </row>
    <row r="10" spans="1:16" ht="25.5">
      <c r="A10" t="s">
        <v>49</v>
      </c>
      <c s="34" t="s">
        <v>47</v>
      </c>
      <c s="34" t="s">
        <v>2027</v>
      </c>
      <c s="35" t="s">
        <v>5</v>
      </c>
      <c s="6" t="s">
        <v>2028</v>
      </c>
      <c s="36" t="s">
        <v>63</v>
      </c>
      <c s="37">
        <v>660</v>
      </c>
      <c s="36">
        <v>0</v>
      </c>
      <c s="36">
        <f>ROUND(G10*H10,6)</f>
      </c>
      <c r="L10" s="38">
        <v>0</v>
      </c>
      <c s="32">
        <f>ROUND(ROUND(L10,2)*ROUND(G10,3),2)</f>
      </c>
      <c s="36" t="s">
        <v>196</v>
      </c>
      <c>
        <f>(M10*21)/100</f>
      </c>
      <c t="s">
        <v>27</v>
      </c>
    </row>
    <row r="11" spans="1:5" ht="12.75">
      <c r="A11" s="35" t="s">
        <v>54</v>
      </c>
      <c r="E11" s="39" t="s">
        <v>5</v>
      </c>
    </row>
    <row r="12" spans="1:5" ht="102">
      <c r="A12" s="35" t="s">
        <v>55</v>
      </c>
      <c r="E12" s="40" t="s">
        <v>2029</v>
      </c>
    </row>
    <row r="13" spans="1:5" ht="12.75">
      <c r="A13" t="s">
        <v>56</v>
      </c>
      <c r="E13" s="39" t="s">
        <v>5</v>
      </c>
    </row>
    <row r="14" spans="1:16" ht="25.5">
      <c r="A14" t="s">
        <v>49</v>
      </c>
      <c s="34" t="s">
        <v>27</v>
      </c>
      <c s="34" t="s">
        <v>2030</v>
      </c>
      <c s="35" t="s">
        <v>5</v>
      </c>
      <c s="6" t="s">
        <v>2031</v>
      </c>
      <c s="36" t="s">
        <v>52</v>
      </c>
      <c s="37">
        <v>10</v>
      </c>
      <c s="36">
        <v>0</v>
      </c>
      <c s="36">
        <f>ROUND(G14*H14,6)</f>
      </c>
      <c r="L14" s="38">
        <v>0</v>
      </c>
      <c s="32">
        <f>ROUND(ROUND(L14,2)*ROUND(G14,3),2)</f>
      </c>
      <c s="36" t="s">
        <v>196</v>
      </c>
      <c>
        <f>(M14*21)/100</f>
      </c>
      <c t="s">
        <v>27</v>
      </c>
    </row>
    <row r="15" spans="1:5" ht="12.75">
      <c r="A15" s="35" t="s">
        <v>54</v>
      </c>
      <c r="E15" s="39" t="s">
        <v>5</v>
      </c>
    </row>
    <row r="16" spans="1:5" ht="38.25">
      <c r="A16" s="35" t="s">
        <v>55</v>
      </c>
      <c r="E16" s="40" t="s">
        <v>2032</v>
      </c>
    </row>
    <row r="17" spans="1:5" ht="12.75">
      <c r="A17" t="s">
        <v>56</v>
      </c>
      <c r="E17" s="39" t="s">
        <v>5</v>
      </c>
    </row>
    <row r="18" spans="1:16" ht="25.5">
      <c r="A18" t="s">
        <v>49</v>
      </c>
      <c s="34" t="s">
        <v>26</v>
      </c>
      <c s="34" t="s">
        <v>2033</v>
      </c>
      <c s="35" t="s">
        <v>5</v>
      </c>
      <c s="6" t="s">
        <v>2034</v>
      </c>
      <c s="36" t="s">
        <v>52</v>
      </c>
      <c s="37">
        <v>172.8</v>
      </c>
      <c s="36">
        <v>0</v>
      </c>
      <c s="36">
        <f>ROUND(G18*H18,6)</f>
      </c>
      <c r="L18" s="38">
        <v>0</v>
      </c>
      <c s="32">
        <f>ROUND(ROUND(L18,2)*ROUND(G18,3),2)</f>
      </c>
      <c s="36" t="s">
        <v>196</v>
      </c>
      <c>
        <f>(M18*21)/100</f>
      </c>
      <c t="s">
        <v>27</v>
      </c>
    </row>
    <row r="19" spans="1:5" ht="12.75">
      <c r="A19" s="35" t="s">
        <v>54</v>
      </c>
      <c r="E19" s="39" t="s">
        <v>5</v>
      </c>
    </row>
    <row r="20" spans="1:5" ht="38.25">
      <c r="A20" s="35" t="s">
        <v>55</v>
      </c>
      <c r="E20" s="40" t="s">
        <v>2035</v>
      </c>
    </row>
    <row r="21" spans="1:5" ht="12.75">
      <c r="A21" t="s">
        <v>56</v>
      </c>
      <c r="E21" s="39" t="s">
        <v>5</v>
      </c>
    </row>
    <row r="22" spans="1:16" ht="38.25">
      <c r="A22" t="s">
        <v>49</v>
      </c>
      <c s="34" t="s">
        <v>67</v>
      </c>
      <c s="34" t="s">
        <v>2036</v>
      </c>
      <c s="35" t="s">
        <v>5</v>
      </c>
      <c s="6" t="s">
        <v>2037</v>
      </c>
      <c s="36" t="s">
        <v>52</v>
      </c>
      <c s="37">
        <v>457.514</v>
      </c>
      <c s="36">
        <v>0</v>
      </c>
      <c s="36">
        <f>ROUND(G22*H22,6)</f>
      </c>
      <c r="L22" s="38">
        <v>0</v>
      </c>
      <c s="32">
        <f>ROUND(ROUND(L22,2)*ROUND(G22,3),2)</f>
      </c>
      <c s="36" t="s">
        <v>196</v>
      </c>
      <c>
        <f>(M22*21)/100</f>
      </c>
      <c t="s">
        <v>27</v>
      </c>
    </row>
    <row r="23" spans="1:5" ht="12.75">
      <c r="A23" s="35" t="s">
        <v>54</v>
      </c>
      <c r="E23" s="39" t="s">
        <v>5</v>
      </c>
    </row>
    <row r="24" spans="1:5" ht="229.5">
      <c r="A24" s="35" t="s">
        <v>55</v>
      </c>
      <c r="E24" s="40" t="s">
        <v>2038</v>
      </c>
    </row>
    <row r="25" spans="1:5" ht="12.75">
      <c r="A25" t="s">
        <v>56</v>
      </c>
      <c r="E25" s="39" t="s">
        <v>5</v>
      </c>
    </row>
    <row r="26" spans="1:16" ht="25.5">
      <c r="A26" t="s">
        <v>49</v>
      </c>
      <c s="34" t="s">
        <v>72</v>
      </c>
      <c s="34" t="s">
        <v>2039</v>
      </c>
      <c s="35" t="s">
        <v>5</v>
      </c>
      <c s="6" t="s">
        <v>2040</v>
      </c>
      <c s="36" t="s">
        <v>52</v>
      </c>
      <c s="37">
        <v>233.757</v>
      </c>
      <c s="36">
        <v>0</v>
      </c>
      <c s="36">
        <f>ROUND(G26*H26,6)</f>
      </c>
      <c r="L26" s="38">
        <v>0</v>
      </c>
      <c s="32">
        <f>ROUND(ROUND(L26,2)*ROUND(G26,3),2)</f>
      </c>
      <c s="36" t="s">
        <v>196</v>
      </c>
      <c>
        <f>(M26*21)/100</f>
      </c>
      <c t="s">
        <v>27</v>
      </c>
    </row>
    <row r="27" spans="1:5" ht="12.75">
      <c r="A27" s="35" t="s">
        <v>54</v>
      </c>
      <c r="E27" s="39" t="s">
        <v>5</v>
      </c>
    </row>
    <row r="28" spans="1:5" ht="229.5">
      <c r="A28" s="35" t="s">
        <v>55</v>
      </c>
      <c r="E28" s="40" t="s">
        <v>2041</v>
      </c>
    </row>
    <row r="29" spans="1:5" ht="12.75">
      <c r="A29" t="s">
        <v>56</v>
      </c>
      <c r="E29" s="39" t="s">
        <v>5</v>
      </c>
    </row>
    <row r="30" spans="1:16" ht="25.5">
      <c r="A30" t="s">
        <v>49</v>
      </c>
      <c s="34" t="s">
        <v>77</v>
      </c>
      <c s="34" t="s">
        <v>2042</v>
      </c>
      <c s="35" t="s">
        <v>5</v>
      </c>
      <c s="6" t="s">
        <v>2043</v>
      </c>
      <c s="36" t="s">
        <v>63</v>
      </c>
      <c s="37">
        <v>660</v>
      </c>
      <c s="36">
        <v>0</v>
      </c>
      <c s="36">
        <f>ROUND(G30*H30,6)</f>
      </c>
      <c r="L30" s="38">
        <v>0</v>
      </c>
      <c s="32">
        <f>ROUND(ROUND(L30,2)*ROUND(G30,3),2)</f>
      </c>
      <c s="36" t="s">
        <v>196</v>
      </c>
      <c>
        <f>(M30*21)/100</f>
      </c>
      <c t="s">
        <v>27</v>
      </c>
    </row>
    <row r="31" spans="1:5" ht="12.75">
      <c r="A31" s="35" t="s">
        <v>54</v>
      </c>
      <c r="E31" s="39" t="s">
        <v>5</v>
      </c>
    </row>
    <row r="32" spans="1:5" ht="102">
      <c r="A32" s="35" t="s">
        <v>55</v>
      </c>
      <c r="E32" s="40" t="s">
        <v>2044</v>
      </c>
    </row>
    <row r="33" spans="1:5" ht="12.75">
      <c r="A33" t="s">
        <v>56</v>
      </c>
      <c r="E33" s="39" t="s">
        <v>5</v>
      </c>
    </row>
    <row r="34" spans="1:16" ht="25.5">
      <c r="A34" t="s">
        <v>49</v>
      </c>
      <c s="34" t="s">
        <v>65</v>
      </c>
      <c s="34" t="s">
        <v>2045</v>
      </c>
      <c s="35" t="s">
        <v>5</v>
      </c>
      <c s="6" t="s">
        <v>2046</v>
      </c>
      <c s="36" t="s">
        <v>52</v>
      </c>
      <c s="37">
        <v>233.757</v>
      </c>
      <c s="36">
        <v>0</v>
      </c>
      <c s="36">
        <f>ROUND(G34*H34,6)</f>
      </c>
      <c r="L34" s="38">
        <v>0</v>
      </c>
      <c s="32">
        <f>ROUND(ROUND(L34,2)*ROUND(G34,3),2)</f>
      </c>
      <c s="36" t="s">
        <v>196</v>
      </c>
      <c>
        <f>(M34*21)/100</f>
      </c>
      <c t="s">
        <v>27</v>
      </c>
    </row>
    <row r="35" spans="1:5" ht="12.75">
      <c r="A35" s="35" t="s">
        <v>54</v>
      </c>
      <c r="E35" s="39" t="s">
        <v>5</v>
      </c>
    </row>
    <row r="36" spans="1:5" ht="229.5">
      <c r="A36" s="35" t="s">
        <v>55</v>
      </c>
      <c r="E36" s="40" t="s">
        <v>2047</v>
      </c>
    </row>
    <row r="37" spans="1:5" ht="12.75">
      <c r="A37" t="s">
        <v>56</v>
      </c>
      <c r="E37" s="39" t="s">
        <v>5</v>
      </c>
    </row>
    <row r="38" spans="1:16" ht="25.5">
      <c r="A38" t="s">
        <v>49</v>
      </c>
      <c s="34" t="s">
        <v>82</v>
      </c>
      <c s="34" t="s">
        <v>2048</v>
      </c>
      <c s="35" t="s">
        <v>5</v>
      </c>
      <c s="6" t="s">
        <v>2049</v>
      </c>
      <c s="36" t="s">
        <v>52</v>
      </c>
      <c s="37">
        <v>145.152</v>
      </c>
      <c s="36">
        <v>0</v>
      </c>
      <c s="36">
        <f>ROUND(G38*H38,6)</f>
      </c>
      <c r="L38" s="38">
        <v>0</v>
      </c>
      <c s="32">
        <f>ROUND(ROUND(L38,2)*ROUND(G38,3),2)</f>
      </c>
      <c s="36" t="s">
        <v>196</v>
      </c>
      <c>
        <f>(M38*21)/100</f>
      </c>
      <c t="s">
        <v>27</v>
      </c>
    </row>
    <row r="39" spans="1:5" ht="12.75">
      <c r="A39" s="35" t="s">
        <v>54</v>
      </c>
      <c r="E39" s="39" t="s">
        <v>5</v>
      </c>
    </row>
    <row r="40" spans="1:5" ht="38.25">
      <c r="A40" s="35" t="s">
        <v>55</v>
      </c>
      <c r="E40" s="40" t="s">
        <v>2050</v>
      </c>
    </row>
    <row r="41" spans="1:5" ht="12.75">
      <c r="A41" t="s">
        <v>56</v>
      </c>
      <c r="E41" s="39" t="s">
        <v>5</v>
      </c>
    </row>
    <row r="42" spans="1:13" ht="12.75">
      <c r="A42" t="s">
        <v>46</v>
      </c>
      <c r="C42" s="31" t="s">
        <v>27</v>
      </c>
      <c r="E42" s="33" t="s">
        <v>2051</v>
      </c>
      <c r="J42" s="32">
        <f>0</f>
      </c>
      <c s="32">
        <f>0</f>
      </c>
      <c s="32">
        <f>0+L43+L47+L51+L55+L59+L63+L67+L71+L75+L79+L83+L87</f>
      </c>
      <c s="32">
        <f>0+M43+M47+M51+M55+M59+M63+M67+M71+M75+M79+M83+M87</f>
      </c>
    </row>
    <row r="43" spans="1:16" ht="25.5">
      <c r="A43" t="s">
        <v>49</v>
      </c>
      <c s="34" t="s">
        <v>86</v>
      </c>
      <c s="34" t="s">
        <v>2052</v>
      </c>
      <c s="35" t="s">
        <v>5</v>
      </c>
      <c s="6" t="s">
        <v>2053</v>
      </c>
      <c s="36" t="s">
        <v>70</v>
      </c>
      <c s="37">
        <v>158.4</v>
      </c>
      <c s="36">
        <v>0.0001</v>
      </c>
      <c s="36">
        <f>ROUND(G43*H43,6)</f>
      </c>
      <c r="L43" s="38">
        <v>0</v>
      </c>
      <c s="32">
        <f>ROUND(ROUND(L43,2)*ROUND(G43,3),2)</f>
      </c>
      <c s="36" t="s">
        <v>196</v>
      </c>
      <c>
        <f>(M43*21)/100</f>
      </c>
      <c t="s">
        <v>27</v>
      </c>
    </row>
    <row r="44" spans="1:5" ht="12.75">
      <c r="A44" s="35" t="s">
        <v>54</v>
      </c>
      <c r="E44" s="39" t="s">
        <v>5</v>
      </c>
    </row>
    <row r="45" spans="1:5" ht="38.25">
      <c r="A45" s="35" t="s">
        <v>55</v>
      </c>
      <c r="E45" s="40" t="s">
        <v>2054</v>
      </c>
    </row>
    <row r="46" spans="1:5" ht="12.75">
      <c r="A46" t="s">
        <v>56</v>
      </c>
      <c r="E46" s="39" t="s">
        <v>5</v>
      </c>
    </row>
    <row r="47" spans="1:16" ht="25.5">
      <c r="A47" t="s">
        <v>49</v>
      </c>
      <c s="34" t="s">
        <v>90</v>
      </c>
      <c s="34" t="s">
        <v>2055</v>
      </c>
      <c s="35" t="s">
        <v>5</v>
      </c>
      <c s="6" t="s">
        <v>2056</v>
      </c>
      <c s="36" t="s">
        <v>70</v>
      </c>
      <c s="37">
        <v>158.4</v>
      </c>
      <c s="36">
        <v>0</v>
      </c>
      <c s="36">
        <f>ROUND(G47*H47,6)</f>
      </c>
      <c r="L47" s="38">
        <v>0</v>
      </c>
      <c s="32">
        <f>ROUND(ROUND(L47,2)*ROUND(G47,3),2)</f>
      </c>
      <c s="36" t="s">
        <v>196</v>
      </c>
      <c>
        <f>(M47*21)/100</f>
      </c>
      <c t="s">
        <v>27</v>
      </c>
    </row>
    <row r="48" spans="1:5" ht="12.75">
      <c r="A48" s="35" t="s">
        <v>54</v>
      </c>
      <c r="E48" s="39" t="s">
        <v>5</v>
      </c>
    </row>
    <row r="49" spans="1:5" ht="76.5">
      <c r="A49" s="35" t="s">
        <v>55</v>
      </c>
      <c r="E49" s="40" t="s">
        <v>2057</v>
      </c>
    </row>
    <row r="50" spans="1:5" ht="12.75">
      <c r="A50" t="s">
        <v>56</v>
      </c>
      <c r="E50" s="39" t="s">
        <v>5</v>
      </c>
    </row>
    <row r="51" spans="1:16" ht="12.75">
      <c r="A51" t="s">
        <v>49</v>
      </c>
      <c s="34" t="s">
        <v>94</v>
      </c>
      <c s="34" t="s">
        <v>2058</v>
      </c>
      <c s="35" t="s">
        <v>5</v>
      </c>
      <c s="6" t="s">
        <v>2059</v>
      </c>
      <c s="36" t="s">
        <v>294</v>
      </c>
      <c s="37">
        <v>5.14</v>
      </c>
      <c s="36">
        <v>1.11381</v>
      </c>
      <c s="36">
        <f>ROUND(G51*H51,6)</f>
      </c>
      <c r="L51" s="38">
        <v>0</v>
      </c>
      <c s="32">
        <f>ROUND(ROUND(L51,2)*ROUND(G51,3),2)</f>
      </c>
      <c s="36" t="s">
        <v>196</v>
      </c>
      <c>
        <f>(M51*21)/100</f>
      </c>
      <c t="s">
        <v>27</v>
      </c>
    </row>
    <row r="52" spans="1:5" ht="12.75">
      <c r="A52" s="35" t="s">
        <v>54</v>
      </c>
      <c r="E52" s="39" t="s">
        <v>5</v>
      </c>
    </row>
    <row r="53" spans="1:5" ht="38.25">
      <c r="A53" s="35" t="s">
        <v>55</v>
      </c>
      <c r="E53" s="40" t="s">
        <v>2060</v>
      </c>
    </row>
    <row r="54" spans="1:5" ht="12.75">
      <c r="A54" t="s">
        <v>56</v>
      </c>
      <c r="E54" s="39" t="s">
        <v>5</v>
      </c>
    </row>
    <row r="55" spans="1:16" ht="25.5">
      <c r="A55" t="s">
        <v>49</v>
      </c>
      <c s="34" t="s">
        <v>99</v>
      </c>
      <c s="34" t="s">
        <v>2061</v>
      </c>
      <c s="35" t="s">
        <v>5</v>
      </c>
      <c s="6" t="s">
        <v>2062</v>
      </c>
      <c s="36" t="s">
        <v>70</v>
      </c>
      <c s="37">
        <v>9.6</v>
      </c>
      <c s="36">
        <v>0</v>
      </c>
      <c s="36">
        <f>ROUND(G55*H55,6)</f>
      </c>
      <c r="L55" s="38">
        <v>0</v>
      </c>
      <c s="32">
        <f>ROUND(ROUND(L55,2)*ROUND(G55,3),2)</f>
      </c>
      <c s="36" t="s">
        <v>196</v>
      </c>
      <c>
        <f>(M55*21)/100</f>
      </c>
      <c t="s">
        <v>27</v>
      </c>
    </row>
    <row r="56" spans="1:5" ht="12.75">
      <c r="A56" s="35" t="s">
        <v>54</v>
      </c>
      <c r="E56" s="39" t="s">
        <v>5</v>
      </c>
    </row>
    <row r="57" spans="1:5" ht="38.25">
      <c r="A57" s="35" t="s">
        <v>55</v>
      </c>
      <c r="E57" s="40" t="s">
        <v>2063</v>
      </c>
    </row>
    <row r="58" spans="1:5" ht="12.75">
      <c r="A58" t="s">
        <v>56</v>
      </c>
      <c r="E58" s="39" t="s">
        <v>5</v>
      </c>
    </row>
    <row r="59" spans="1:16" ht="25.5">
      <c r="A59" t="s">
        <v>49</v>
      </c>
      <c s="34" t="s">
        <v>102</v>
      </c>
      <c s="34" t="s">
        <v>2064</v>
      </c>
      <c s="35" t="s">
        <v>5</v>
      </c>
      <c s="6" t="s">
        <v>2065</v>
      </c>
      <c s="36" t="s">
        <v>52</v>
      </c>
      <c s="37">
        <v>6</v>
      </c>
      <c s="36">
        <v>2.16</v>
      </c>
      <c s="36">
        <f>ROUND(G59*H59,6)</f>
      </c>
      <c r="L59" s="38">
        <v>0</v>
      </c>
      <c s="32">
        <f>ROUND(ROUND(L59,2)*ROUND(G59,3),2)</f>
      </c>
      <c s="36" t="s">
        <v>196</v>
      </c>
      <c>
        <f>(M59*21)/100</f>
      </c>
      <c t="s">
        <v>27</v>
      </c>
    </row>
    <row r="60" spans="1:5" ht="12.75">
      <c r="A60" s="35" t="s">
        <v>54</v>
      </c>
      <c r="E60" s="39" t="s">
        <v>5</v>
      </c>
    </row>
    <row r="61" spans="1:5" ht="38.25">
      <c r="A61" s="35" t="s">
        <v>55</v>
      </c>
      <c r="E61" s="40" t="s">
        <v>2066</v>
      </c>
    </row>
    <row r="62" spans="1:5" ht="12.75">
      <c r="A62" t="s">
        <v>56</v>
      </c>
      <c r="E62" s="39" t="s">
        <v>5</v>
      </c>
    </row>
    <row r="63" spans="1:16" ht="12.75">
      <c r="A63" t="s">
        <v>49</v>
      </c>
      <c s="34" t="s">
        <v>106</v>
      </c>
      <c s="34" t="s">
        <v>2067</v>
      </c>
      <c s="35" t="s">
        <v>5</v>
      </c>
      <c s="6" t="s">
        <v>2068</v>
      </c>
      <c s="36" t="s">
        <v>52</v>
      </c>
      <c s="37">
        <v>4</v>
      </c>
      <c s="36">
        <v>2.47214</v>
      </c>
      <c s="36">
        <f>ROUND(G63*H63,6)</f>
      </c>
      <c r="L63" s="38">
        <v>0</v>
      </c>
      <c s="32">
        <f>ROUND(ROUND(L63,2)*ROUND(G63,3),2)</f>
      </c>
      <c s="36" t="s">
        <v>196</v>
      </c>
      <c>
        <f>(M63*21)/100</f>
      </c>
      <c t="s">
        <v>27</v>
      </c>
    </row>
    <row r="64" spans="1:5" ht="12.75">
      <c r="A64" s="35" t="s">
        <v>54</v>
      </c>
      <c r="E64" s="39" t="s">
        <v>5</v>
      </c>
    </row>
    <row r="65" spans="1:5" ht="38.25">
      <c r="A65" s="35" t="s">
        <v>55</v>
      </c>
      <c r="E65" s="40" t="s">
        <v>2069</v>
      </c>
    </row>
    <row r="66" spans="1:5" ht="12.75">
      <c r="A66" t="s">
        <v>56</v>
      </c>
      <c r="E66" s="39" t="s">
        <v>5</v>
      </c>
    </row>
    <row r="67" spans="1:16" ht="25.5">
      <c r="A67" t="s">
        <v>49</v>
      </c>
      <c s="34" t="s">
        <v>110</v>
      </c>
      <c s="34" t="s">
        <v>2070</v>
      </c>
      <c s="35" t="s">
        <v>5</v>
      </c>
      <c s="6" t="s">
        <v>2071</v>
      </c>
      <c s="36" t="s">
        <v>52</v>
      </c>
      <c s="37">
        <v>27.648</v>
      </c>
      <c s="36">
        <v>2.50187</v>
      </c>
      <c s="36">
        <f>ROUND(G67*H67,6)</f>
      </c>
      <c r="L67" s="38">
        <v>0</v>
      </c>
      <c s="32">
        <f>ROUND(ROUND(L67,2)*ROUND(G67,3),2)</f>
      </c>
      <c s="36" t="s">
        <v>196</v>
      </c>
      <c>
        <f>(M67*21)/100</f>
      </c>
      <c t="s">
        <v>27</v>
      </c>
    </row>
    <row r="68" spans="1:5" ht="12.75">
      <c r="A68" s="35" t="s">
        <v>54</v>
      </c>
      <c r="E68" s="39" t="s">
        <v>5</v>
      </c>
    </row>
    <row r="69" spans="1:5" ht="38.25">
      <c r="A69" s="35" t="s">
        <v>55</v>
      </c>
      <c r="E69" s="40" t="s">
        <v>2072</v>
      </c>
    </row>
    <row r="70" spans="1:5" ht="12.75">
      <c r="A70" t="s">
        <v>56</v>
      </c>
      <c r="E70" s="39" t="s">
        <v>5</v>
      </c>
    </row>
    <row r="71" spans="1:16" ht="12.75">
      <c r="A71" t="s">
        <v>49</v>
      </c>
      <c s="34" t="s">
        <v>114</v>
      </c>
      <c s="34" t="s">
        <v>2073</v>
      </c>
      <c s="35" t="s">
        <v>5</v>
      </c>
      <c s="6" t="s">
        <v>2074</v>
      </c>
      <c s="36" t="s">
        <v>63</v>
      </c>
      <c s="37">
        <v>138.24</v>
      </c>
      <c s="36">
        <v>0.00264</v>
      </c>
      <c s="36">
        <f>ROUND(G71*H71,6)</f>
      </c>
      <c r="L71" s="38">
        <v>0</v>
      </c>
      <c s="32">
        <f>ROUND(ROUND(L71,2)*ROUND(G71,3),2)</f>
      </c>
      <c s="36" t="s">
        <v>196</v>
      </c>
      <c>
        <f>(M71*21)/100</f>
      </c>
      <c t="s">
        <v>27</v>
      </c>
    </row>
    <row r="72" spans="1:5" ht="12.75">
      <c r="A72" s="35" t="s">
        <v>54</v>
      </c>
      <c r="E72" s="39" t="s">
        <v>5</v>
      </c>
    </row>
    <row r="73" spans="1:5" ht="38.25">
      <c r="A73" s="35" t="s">
        <v>55</v>
      </c>
      <c r="E73" s="40" t="s">
        <v>2075</v>
      </c>
    </row>
    <row r="74" spans="1:5" ht="12.75">
      <c r="A74" t="s">
        <v>56</v>
      </c>
      <c r="E74" s="39" t="s">
        <v>5</v>
      </c>
    </row>
    <row r="75" spans="1:16" ht="12.75">
      <c r="A75" t="s">
        <v>49</v>
      </c>
      <c s="34" t="s">
        <v>118</v>
      </c>
      <c s="34" t="s">
        <v>2076</v>
      </c>
      <c s="35" t="s">
        <v>5</v>
      </c>
      <c s="6" t="s">
        <v>2077</v>
      </c>
      <c s="36" t="s">
        <v>63</v>
      </c>
      <c s="37">
        <v>138.24</v>
      </c>
      <c s="36">
        <v>0</v>
      </c>
      <c s="36">
        <f>ROUND(G75*H75,6)</f>
      </c>
      <c r="L75" s="38">
        <v>0</v>
      </c>
      <c s="32">
        <f>ROUND(ROUND(L75,2)*ROUND(G75,3),2)</f>
      </c>
      <c s="36" t="s">
        <v>196</v>
      </c>
      <c>
        <f>(M75*21)/100</f>
      </c>
      <c t="s">
        <v>27</v>
      </c>
    </row>
    <row r="76" spans="1:5" ht="12.75">
      <c r="A76" s="35" t="s">
        <v>54</v>
      </c>
      <c r="E76" s="39" t="s">
        <v>5</v>
      </c>
    </row>
    <row r="77" spans="1:5" ht="12.75">
      <c r="A77" s="35" t="s">
        <v>55</v>
      </c>
      <c r="E77" s="40" t="s">
        <v>5</v>
      </c>
    </row>
    <row r="78" spans="1:5" ht="12.75">
      <c r="A78" t="s">
        <v>56</v>
      </c>
      <c r="E78" s="39" t="s">
        <v>5</v>
      </c>
    </row>
    <row r="79" spans="1:16" ht="25.5">
      <c r="A79" t="s">
        <v>49</v>
      </c>
      <c s="34" t="s">
        <v>122</v>
      </c>
      <c s="34" t="s">
        <v>2078</v>
      </c>
      <c s="35" t="s">
        <v>5</v>
      </c>
      <c s="6" t="s">
        <v>2079</v>
      </c>
      <c s="36" t="s">
        <v>63</v>
      </c>
      <c s="37">
        <v>660</v>
      </c>
      <c s="36">
        <v>0.108</v>
      </c>
      <c s="36">
        <f>ROUND(G79*H79,6)</f>
      </c>
      <c r="L79" s="38">
        <v>0</v>
      </c>
      <c s="32">
        <f>ROUND(ROUND(L79,2)*ROUND(G79,3),2)</f>
      </c>
      <c s="36" t="s">
        <v>196</v>
      </c>
      <c>
        <f>(M79*21)/100</f>
      </c>
      <c t="s">
        <v>27</v>
      </c>
    </row>
    <row r="80" spans="1:5" ht="12.75">
      <c r="A80" s="35" t="s">
        <v>54</v>
      </c>
      <c r="E80" s="39" t="s">
        <v>5</v>
      </c>
    </row>
    <row r="81" spans="1:5" ht="38.25">
      <c r="A81" s="35" t="s">
        <v>55</v>
      </c>
      <c r="E81" s="40" t="s">
        <v>2080</v>
      </c>
    </row>
    <row r="82" spans="1:5" ht="12.75">
      <c r="A82" t="s">
        <v>56</v>
      </c>
      <c r="E82" s="39" t="s">
        <v>5</v>
      </c>
    </row>
    <row r="83" spans="1:16" ht="12.75">
      <c r="A83" t="s">
        <v>49</v>
      </c>
      <c s="34" t="s">
        <v>126</v>
      </c>
      <c s="34" t="s">
        <v>2081</v>
      </c>
      <c s="35" t="s">
        <v>5</v>
      </c>
      <c s="6" t="s">
        <v>2082</v>
      </c>
      <c s="36" t="s">
        <v>52</v>
      </c>
      <c s="37">
        <v>61.148</v>
      </c>
      <c s="36">
        <v>2.429</v>
      </c>
      <c s="36">
        <f>ROUND(G83*H83,6)</f>
      </c>
      <c r="L83" s="38">
        <v>0</v>
      </c>
      <c s="32">
        <f>ROUND(ROUND(L83,2)*ROUND(G83,3),2)</f>
      </c>
      <c s="36" t="s">
        <v>196</v>
      </c>
      <c>
        <f>(M83*21)/100</f>
      </c>
      <c t="s">
        <v>27</v>
      </c>
    </row>
    <row r="84" spans="1:5" ht="12.75">
      <c r="A84" s="35" t="s">
        <v>54</v>
      </c>
      <c r="E84" s="39" t="s">
        <v>5</v>
      </c>
    </row>
    <row r="85" spans="1:5" ht="89.25">
      <c r="A85" s="35" t="s">
        <v>55</v>
      </c>
      <c r="E85" s="40" t="s">
        <v>2083</v>
      </c>
    </row>
    <row r="86" spans="1:5" ht="12.75">
      <c r="A86" t="s">
        <v>56</v>
      </c>
      <c r="E86" s="39" t="s">
        <v>5</v>
      </c>
    </row>
    <row r="87" spans="1:16" ht="12.75">
      <c r="A87" t="s">
        <v>49</v>
      </c>
      <c s="34" t="s">
        <v>130</v>
      </c>
      <c s="34" t="s">
        <v>2084</v>
      </c>
      <c s="35" t="s">
        <v>5</v>
      </c>
      <c s="6" t="s">
        <v>2085</v>
      </c>
      <c s="36" t="s">
        <v>97</v>
      </c>
      <c s="37">
        <v>37</v>
      </c>
      <c s="36">
        <v>3.094</v>
      </c>
      <c s="36">
        <f>ROUND(G87*H87,6)</f>
      </c>
      <c r="L87" s="38">
        <v>0</v>
      </c>
      <c s="32">
        <f>ROUND(ROUND(L87,2)*ROUND(G87,3),2)</f>
      </c>
      <c s="36" t="s">
        <v>196</v>
      </c>
      <c>
        <f>(M87*21)/100</f>
      </c>
      <c t="s">
        <v>27</v>
      </c>
    </row>
    <row r="88" spans="1:5" ht="12.75">
      <c r="A88" s="35" t="s">
        <v>54</v>
      </c>
      <c r="E88" s="39" t="s">
        <v>5</v>
      </c>
    </row>
    <row r="89" spans="1:5" ht="12.75">
      <c r="A89" s="35" t="s">
        <v>55</v>
      </c>
      <c r="E89" s="40" t="s">
        <v>5</v>
      </c>
    </row>
    <row r="90" spans="1:5" ht="12.75">
      <c r="A90" t="s">
        <v>56</v>
      </c>
      <c r="E90" s="39" t="s">
        <v>5</v>
      </c>
    </row>
    <row r="91" spans="1:13" ht="12.75">
      <c r="A91" t="s">
        <v>46</v>
      </c>
      <c r="C91" s="31" t="s">
        <v>2086</v>
      </c>
      <c r="E91" s="33" t="s">
        <v>2087</v>
      </c>
      <c r="J91" s="32">
        <f>0</f>
      </c>
      <c s="32">
        <f>0</f>
      </c>
      <c s="32">
        <f>0+L92+L96+L100+L104+L108+L112</f>
      </c>
      <c s="32">
        <f>0+M92+M96+M100+M104+M108+M112</f>
      </c>
    </row>
    <row r="92" spans="1:16" ht="12.75">
      <c r="A92" t="s">
        <v>49</v>
      </c>
      <c s="34" t="s">
        <v>134</v>
      </c>
      <c s="34" t="s">
        <v>2088</v>
      </c>
      <c s="35" t="s">
        <v>5</v>
      </c>
      <c s="6" t="s">
        <v>2089</v>
      </c>
      <c s="36" t="s">
        <v>2090</v>
      </c>
      <c s="37">
        <v>28</v>
      </c>
      <c s="36">
        <v>0.001</v>
      </c>
      <c s="36">
        <f>ROUND(G92*H92,6)</f>
      </c>
      <c r="L92" s="38">
        <v>0</v>
      </c>
      <c s="32">
        <f>ROUND(ROUND(L92,2)*ROUND(G92,3),2)</f>
      </c>
      <c s="36" t="s">
        <v>196</v>
      </c>
      <c>
        <f>(M92*21)/100</f>
      </c>
      <c t="s">
        <v>27</v>
      </c>
    </row>
    <row r="93" spans="1:5" ht="12.75">
      <c r="A93" s="35" t="s">
        <v>54</v>
      </c>
      <c r="E93" s="39" t="s">
        <v>5</v>
      </c>
    </row>
    <row r="94" spans="1:5" ht="12.75">
      <c r="A94" s="35" t="s">
        <v>55</v>
      </c>
      <c r="E94" s="40" t="s">
        <v>2091</v>
      </c>
    </row>
    <row r="95" spans="1:5" ht="12.75">
      <c r="A95" t="s">
        <v>56</v>
      </c>
      <c r="E95" s="39" t="s">
        <v>5</v>
      </c>
    </row>
    <row r="96" spans="1:16" ht="12.75">
      <c r="A96" t="s">
        <v>49</v>
      </c>
      <c s="34" t="s">
        <v>138</v>
      </c>
      <c s="34" t="s">
        <v>2092</v>
      </c>
      <c s="35" t="s">
        <v>5</v>
      </c>
      <c s="6" t="s">
        <v>2093</v>
      </c>
      <c s="36" t="s">
        <v>294</v>
      </c>
      <c s="37">
        <v>0.056</v>
      </c>
      <c s="36">
        <v>1</v>
      </c>
      <c s="36">
        <f>ROUND(G96*H96,6)</f>
      </c>
      <c r="L96" s="38">
        <v>0</v>
      </c>
      <c s="32">
        <f>ROUND(ROUND(L96,2)*ROUND(G96,3),2)</f>
      </c>
      <c s="36" t="s">
        <v>196</v>
      </c>
      <c>
        <f>(M96*21)/100</f>
      </c>
      <c t="s">
        <v>27</v>
      </c>
    </row>
    <row r="97" spans="1:5" ht="12.75">
      <c r="A97" s="35" t="s">
        <v>54</v>
      </c>
      <c r="E97" s="39" t="s">
        <v>5</v>
      </c>
    </row>
    <row r="98" spans="1:5" ht="12.75">
      <c r="A98" s="35" t="s">
        <v>55</v>
      </c>
      <c r="E98" s="40" t="s">
        <v>2094</v>
      </c>
    </row>
    <row r="99" spans="1:5" ht="12.75">
      <c r="A99" t="s">
        <v>56</v>
      </c>
      <c r="E99" s="39" t="s">
        <v>5</v>
      </c>
    </row>
    <row r="100" spans="1:16" ht="25.5">
      <c r="A100" t="s">
        <v>49</v>
      </c>
      <c s="34" t="s">
        <v>142</v>
      </c>
      <c s="34" t="s">
        <v>2095</v>
      </c>
      <c s="35" t="s">
        <v>5</v>
      </c>
      <c s="6" t="s">
        <v>2096</v>
      </c>
      <c s="36" t="s">
        <v>63</v>
      </c>
      <c s="37">
        <v>80</v>
      </c>
      <c s="36">
        <v>0</v>
      </c>
      <c s="36">
        <f>ROUND(G100*H100,6)</f>
      </c>
      <c r="L100" s="38">
        <v>0</v>
      </c>
      <c s="32">
        <f>ROUND(ROUND(L100,2)*ROUND(G100,3),2)</f>
      </c>
      <c s="36" t="s">
        <v>196</v>
      </c>
      <c>
        <f>(M100*21)/100</f>
      </c>
      <c t="s">
        <v>27</v>
      </c>
    </row>
    <row r="101" spans="1:5" ht="12.75">
      <c r="A101" s="35" t="s">
        <v>54</v>
      </c>
      <c r="E101" s="39" t="s">
        <v>5</v>
      </c>
    </row>
    <row r="102" spans="1:5" ht="38.25">
      <c r="A102" s="35" t="s">
        <v>55</v>
      </c>
      <c r="E102" s="40" t="s">
        <v>2097</v>
      </c>
    </row>
    <row r="103" spans="1:5" ht="12.75">
      <c r="A103" t="s">
        <v>56</v>
      </c>
      <c r="E103" s="39" t="s">
        <v>5</v>
      </c>
    </row>
    <row r="104" spans="1:16" ht="25.5">
      <c r="A104" t="s">
        <v>49</v>
      </c>
      <c s="34" t="s">
        <v>146</v>
      </c>
      <c s="34" t="s">
        <v>2098</v>
      </c>
      <c s="35" t="s">
        <v>5</v>
      </c>
      <c s="6" t="s">
        <v>2099</v>
      </c>
      <c s="36" t="s">
        <v>63</v>
      </c>
      <c s="37">
        <v>160</v>
      </c>
      <c s="36">
        <v>3E-05</v>
      </c>
      <c s="36">
        <f>ROUND(G104*H104,6)</f>
      </c>
      <c r="L104" s="38">
        <v>0</v>
      </c>
      <c s="32">
        <f>ROUND(ROUND(L104,2)*ROUND(G104,3),2)</f>
      </c>
      <c s="36" t="s">
        <v>196</v>
      </c>
      <c>
        <f>(M104*21)/100</f>
      </c>
      <c t="s">
        <v>27</v>
      </c>
    </row>
    <row r="105" spans="1:5" ht="12.75">
      <c r="A105" s="35" t="s">
        <v>54</v>
      </c>
      <c r="E105" s="39" t="s">
        <v>5</v>
      </c>
    </row>
    <row r="106" spans="1:5" ht="102">
      <c r="A106" s="35" t="s">
        <v>55</v>
      </c>
      <c r="E106" s="40" t="s">
        <v>2100</v>
      </c>
    </row>
    <row r="107" spans="1:5" ht="12.75">
      <c r="A107" t="s">
        <v>56</v>
      </c>
      <c r="E107" s="39" t="s">
        <v>5</v>
      </c>
    </row>
    <row r="108" spans="1:16" ht="38.25">
      <c r="A108" t="s">
        <v>49</v>
      </c>
      <c s="34" t="s">
        <v>150</v>
      </c>
      <c s="34" t="s">
        <v>2101</v>
      </c>
      <c s="35" t="s">
        <v>5</v>
      </c>
      <c s="6" t="s">
        <v>2102</v>
      </c>
      <c s="36" t="s">
        <v>294</v>
      </c>
      <c s="37">
        <v>0.089</v>
      </c>
      <c s="36">
        <v>0</v>
      </c>
      <c s="36">
        <f>ROUND(G108*H108,6)</f>
      </c>
      <c r="L108" s="38">
        <v>0</v>
      </c>
      <c s="32">
        <f>ROUND(ROUND(L108,2)*ROUND(G108,3),2)</f>
      </c>
      <c s="36" t="s">
        <v>196</v>
      </c>
      <c>
        <f>(M108*21)/100</f>
      </c>
      <c t="s">
        <v>27</v>
      </c>
    </row>
    <row r="109" spans="1:5" ht="12.75">
      <c r="A109" s="35" t="s">
        <v>54</v>
      </c>
      <c r="E109" s="39" t="s">
        <v>5</v>
      </c>
    </row>
    <row r="110" spans="1:5" ht="12.75">
      <c r="A110" s="35" t="s">
        <v>55</v>
      </c>
      <c r="E110" s="40" t="s">
        <v>5</v>
      </c>
    </row>
    <row r="111" spans="1:5" ht="12.75">
      <c r="A111" t="s">
        <v>56</v>
      </c>
      <c r="E111" s="39" t="s">
        <v>5</v>
      </c>
    </row>
    <row r="112" spans="1:16" ht="38.25">
      <c r="A112" t="s">
        <v>49</v>
      </c>
      <c s="34" t="s">
        <v>154</v>
      </c>
      <c s="34" t="s">
        <v>2103</v>
      </c>
      <c s="35" t="s">
        <v>5</v>
      </c>
      <c s="6" t="s">
        <v>2104</v>
      </c>
      <c s="36" t="s">
        <v>294</v>
      </c>
      <c s="37">
        <v>0.089</v>
      </c>
      <c s="36">
        <v>0</v>
      </c>
      <c s="36">
        <f>ROUND(G112*H112,6)</f>
      </c>
      <c r="L112" s="38">
        <v>0</v>
      </c>
      <c s="32">
        <f>ROUND(ROUND(L112,2)*ROUND(G112,3),2)</f>
      </c>
      <c s="36" t="s">
        <v>196</v>
      </c>
      <c>
        <f>(M112*21)/100</f>
      </c>
      <c t="s">
        <v>27</v>
      </c>
    </row>
    <row r="113" spans="1:5" ht="12.75">
      <c r="A113" s="35" t="s">
        <v>54</v>
      </c>
      <c r="E113" s="39" t="s">
        <v>5</v>
      </c>
    </row>
    <row r="114" spans="1:5" ht="12.75">
      <c r="A114" s="35" t="s">
        <v>55</v>
      </c>
      <c r="E114" s="40" t="s">
        <v>5</v>
      </c>
    </row>
    <row r="115" spans="1:5" ht="12.75">
      <c r="A115" t="s">
        <v>56</v>
      </c>
      <c r="E115" s="39" t="s">
        <v>5</v>
      </c>
    </row>
    <row r="116" spans="1:13" ht="12.75">
      <c r="A116" t="s">
        <v>46</v>
      </c>
      <c r="C116" s="31" t="s">
        <v>2105</v>
      </c>
      <c r="E116" s="33" t="s">
        <v>2106</v>
      </c>
      <c r="J116" s="32">
        <f>0</f>
      </c>
      <c s="32">
        <f>0</f>
      </c>
      <c s="32">
        <f>0+L117+L121+L125+L129</f>
      </c>
      <c s="32">
        <f>0+M117+M121+M125+M129</f>
      </c>
    </row>
    <row r="117" spans="1:16" ht="12.75">
      <c r="A117" t="s">
        <v>49</v>
      </c>
      <c s="34" t="s">
        <v>158</v>
      </c>
      <c s="34" t="s">
        <v>2107</v>
      </c>
      <c s="35" t="s">
        <v>5</v>
      </c>
      <c s="6" t="s">
        <v>2108</v>
      </c>
      <c s="36" t="s">
        <v>226</v>
      </c>
      <c s="37">
        <v>48</v>
      </c>
      <c s="36">
        <v>0</v>
      </c>
      <c s="36">
        <f>ROUND(G117*H117,6)</f>
      </c>
      <c r="L117" s="38">
        <v>0</v>
      </c>
      <c s="32">
        <f>ROUND(ROUND(L117,2)*ROUND(G117,3),2)</f>
      </c>
      <c s="36" t="s">
        <v>196</v>
      </c>
      <c>
        <f>(M117*21)/100</f>
      </c>
      <c t="s">
        <v>27</v>
      </c>
    </row>
    <row r="118" spans="1:5" ht="12.75">
      <c r="A118" s="35" t="s">
        <v>54</v>
      </c>
      <c r="E118" s="39" t="s">
        <v>5</v>
      </c>
    </row>
    <row r="119" spans="1:5" ht="12.75">
      <c r="A119" s="35" t="s">
        <v>55</v>
      </c>
      <c r="E119" s="40" t="s">
        <v>5</v>
      </c>
    </row>
    <row r="120" spans="1:5" ht="12.75">
      <c r="A120" t="s">
        <v>56</v>
      </c>
      <c r="E120" s="39" t="s">
        <v>5</v>
      </c>
    </row>
    <row r="121" spans="1:16" ht="12.75">
      <c r="A121" t="s">
        <v>49</v>
      </c>
      <c s="34" t="s">
        <v>162</v>
      </c>
      <c s="34" t="s">
        <v>2109</v>
      </c>
      <c s="35" t="s">
        <v>5</v>
      </c>
      <c s="6" t="s">
        <v>2110</v>
      </c>
      <c s="36" t="s">
        <v>97</v>
      </c>
      <c s="37">
        <v>5</v>
      </c>
      <c s="36">
        <v>0</v>
      </c>
      <c s="36">
        <f>ROUND(G121*H121,6)</f>
      </c>
      <c r="L121" s="38">
        <v>0</v>
      </c>
      <c s="32">
        <f>ROUND(ROUND(L121,2)*ROUND(G121,3),2)</f>
      </c>
      <c s="36" t="s">
        <v>196</v>
      </c>
      <c>
        <f>(M121*21)/100</f>
      </c>
      <c t="s">
        <v>27</v>
      </c>
    </row>
    <row r="122" spans="1:5" ht="12.75">
      <c r="A122" s="35" t="s">
        <v>54</v>
      </c>
      <c r="E122" s="39" t="s">
        <v>5</v>
      </c>
    </row>
    <row r="123" spans="1:5" ht="12.75">
      <c r="A123" s="35" t="s">
        <v>55</v>
      </c>
      <c r="E123" s="40" t="s">
        <v>5</v>
      </c>
    </row>
    <row r="124" spans="1:5" ht="12.75">
      <c r="A124" t="s">
        <v>56</v>
      </c>
      <c r="E124" s="39" t="s">
        <v>5</v>
      </c>
    </row>
    <row r="125" spans="1:16" ht="12.75">
      <c r="A125" t="s">
        <v>49</v>
      </c>
      <c s="34" t="s">
        <v>167</v>
      </c>
      <c s="34" t="s">
        <v>2111</v>
      </c>
      <c s="35" t="s">
        <v>5</v>
      </c>
      <c s="6" t="s">
        <v>2112</v>
      </c>
      <c s="36" t="s">
        <v>97</v>
      </c>
      <c s="37">
        <v>3</v>
      </c>
      <c s="36">
        <v>0</v>
      </c>
      <c s="36">
        <f>ROUND(G125*H125,6)</f>
      </c>
      <c r="L125" s="38">
        <v>0</v>
      </c>
      <c s="32">
        <f>ROUND(ROUND(L125,2)*ROUND(G125,3),2)</f>
      </c>
      <c s="36" t="s">
        <v>196</v>
      </c>
      <c>
        <f>(M125*21)/100</f>
      </c>
      <c t="s">
        <v>27</v>
      </c>
    </row>
    <row r="126" spans="1:5" ht="12.75">
      <c r="A126" s="35" t="s">
        <v>54</v>
      </c>
      <c r="E126" s="39" t="s">
        <v>5</v>
      </c>
    </row>
    <row r="127" spans="1:5" ht="12.75">
      <c r="A127" s="35" t="s">
        <v>55</v>
      </c>
      <c r="E127" s="40" t="s">
        <v>5</v>
      </c>
    </row>
    <row r="128" spans="1:5" ht="12.75">
      <c r="A128" t="s">
        <v>56</v>
      </c>
      <c r="E128" s="39" t="s">
        <v>5</v>
      </c>
    </row>
    <row r="129" spans="1:16" ht="12.75">
      <c r="A129" t="s">
        <v>49</v>
      </c>
      <c s="34" t="s">
        <v>171</v>
      </c>
      <c s="34" t="s">
        <v>2113</v>
      </c>
      <c s="35" t="s">
        <v>5</v>
      </c>
      <c s="6" t="s">
        <v>2114</v>
      </c>
      <c s="36" t="s">
        <v>97</v>
      </c>
      <c s="37">
        <v>48</v>
      </c>
      <c s="36">
        <v>0</v>
      </c>
      <c s="36">
        <f>ROUND(G129*H129,6)</f>
      </c>
      <c r="L129" s="38">
        <v>0</v>
      </c>
      <c s="32">
        <f>ROUND(ROUND(L129,2)*ROUND(G129,3),2)</f>
      </c>
      <c s="36" t="s">
        <v>196</v>
      </c>
      <c>
        <f>(M129*21)/100</f>
      </c>
      <c t="s">
        <v>27</v>
      </c>
    </row>
    <row r="130" spans="1:5" ht="12.75">
      <c r="A130" s="35" t="s">
        <v>54</v>
      </c>
      <c r="E130" s="39" t="s">
        <v>5</v>
      </c>
    </row>
    <row r="131" spans="1:5" ht="12.75">
      <c r="A131" s="35" t="s">
        <v>55</v>
      </c>
      <c r="E131" s="40" t="s">
        <v>5</v>
      </c>
    </row>
    <row r="132" spans="1:5" ht="12.75">
      <c r="A132" t="s">
        <v>56</v>
      </c>
      <c r="E132" s="39" t="s">
        <v>5</v>
      </c>
    </row>
    <row r="133" spans="1:13" ht="12.75">
      <c r="A133" t="s">
        <v>46</v>
      </c>
      <c r="C133" s="31" t="s">
        <v>86</v>
      </c>
      <c r="E133" s="33" t="s">
        <v>2115</v>
      </c>
      <c r="J133" s="32">
        <f>0</f>
      </c>
      <c s="32">
        <f>0</f>
      </c>
      <c s="32">
        <f>0+L134+L138+L142+L146+L150+L154</f>
      </c>
      <c s="32">
        <f>0+M134+M138+M142+M146+M150+M154</f>
      </c>
    </row>
    <row r="134" spans="1:16" ht="25.5">
      <c r="A134" t="s">
        <v>49</v>
      </c>
      <c s="34" t="s">
        <v>175</v>
      </c>
      <c s="34" t="s">
        <v>2116</v>
      </c>
      <c s="35" t="s">
        <v>5</v>
      </c>
      <c s="6" t="s">
        <v>2117</v>
      </c>
      <c s="36" t="s">
        <v>70</v>
      </c>
      <c s="37">
        <v>184.8</v>
      </c>
      <c s="36">
        <v>0.31945</v>
      </c>
      <c s="36">
        <f>ROUND(G134*H134,6)</f>
      </c>
      <c r="L134" s="38">
        <v>0</v>
      </c>
      <c s="32">
        <f>ROUND(ROUND(L134,2)*ROUND(G134,3),2)</f>
      </c>
      <c s="36" t="s">
        <v>196</v>
      </c>
      <c>
        <f>(M134*21)/100</f>
      </c>
      <c t="s">
        <v>27</v>
      </c>
    </row>
    <row r="135" spans="1:5" ht="12.75">
      <c r="A135" s="35" t="s">
        <v>54</v>
      </c>
      <c r="E135" s="39" t="s">
        <v>5</v>
      </c>
    </row>
    <row r="136" spans="1:5" ht="38.25">
      <c r="A136" s="35" t="s">
        <v>55</v>
      </c>
      <c r="E136" s="40" t="s">
        <v>2118</v>
      </c>
    </row>
    <row r="137" spans="1:5" ht="12.75">
      <c r="A137" t="s">
        <v>56</v>
      </c>
      <c r="E137" s="39" t="s">
        <v>5</v>
      </c>
    </row>
    <row r="138" spans="1:16" ht="12.75">
      <c r="A138" t="s">
        <v>49</v>
      </c>
      <c s="34" t="s">
        <v>179</v>
      </c>
      <c s="34" t="s">
        <v>2119</v>
      </c>
      <c s="35" t="s">
        <v>5</v>
      </c>
      <c s="6" t="s">
        <v>2120</v>
      </c>
      <c s="36" t="s">
        <v>63</v>
      </c>
      <c s="37">
        <v>139.59</v>
      </c>
      <c s="36">
        <v>0.276</v>
      </c>
      <c s="36">
        <f>ROUND(G138*H138,6)</f>
      </c>
      <c r="L138" s="38">
        <v>0</v>
      </c>
      <c s="32">
        <f>ROUND(ROUND(L138,2)*ROUND(G138,3),2)</f>
      </c>
      <c s="36" t="s">
        <v>196</v>
      </c>
      <c>
        <f>(M138*21)/100</f>
      </c>
      <c t="s">
        <v>27</v>
      </c>
    </row>
    <row r="139" spans="1:5" ht="12.75">
      <c r="A139" s="35" t="s">
        <v>54</v>
      </c>
      <c r="E139" s="39" t="s">
        <v>5</v>
      </c>
    </row>
    <row r="140" spans="1:5" ht="38.25">
      <c r="A140" s="35" t="s">
        <v>55</v>
      </c>
      <c r="E140" s="40" t="s">
        <v>2121</v>
      </c>
    </row>
    <row r="141" spans="1:5" ht="12.75">
      <c r="A141" t="s">
        <v>56</v>
      </c>
      <c r="E141" s="39" t="s">
        <v>5</v>
      </c>
    </row>
    <row r="142" spans="1:16" ht="25.5">
      <c r="A142" t="s">
        <v>49</v>
      </c>
      <c s="34" t="s">
        <v>183</v>
      </c>
      <c s="34" t="s">
        <v>2122</v>
      </c>
      <c s="35" t="s">
        <v>5</v>
      </c>
      <c s="6" t="s">
        <v>2123</v>
      </c>
      <c s="36" t="s">
        <v>63</v>
      </c>
      <c s="37">
        <v>589.2</v>
      </c>
      <c s="36">
        <v>0.042</v>
      </c>
      <c s="36">
        <f>ROUND(G142*H142,6)</f>
      </c>
      <c r="L142" s="38">
        <v>0</v>
      </c>
      <c s="32">
        <f>ROUND(ROUND(L142,2)*ROUND(G142,3),2)</f>
      </c>
      <c s="36" t="s">
        <v>196</v>
      </c>
      <c>
        <f>(M142*21)/100</f>
      </c>
      <c t="s">
        <v>27</v>
      </c>
    </row>
    <row r="143" spans="1:5" ht="12.75">
      <c r="A143" s="35" t="s">
        <v>54</v>
      </c>
      <c r="E143" s="39" t="s">
        <v>5</v>
      </c>
    </row>
    <row r="144" spans="1:5" ht="280.5">
      <c r="A144" s="35" t="s">
        <v>55</v>
      </c>
      <c r="E144" s="40" t="s">
        <v>2124</v>
      </c>
    </row>
    <row r="145" spans="1:5" ht="12.75">
      <c r="A145" t="s">
        <v>56</v>
      </c>
      <c r="E145" s="39" t="s">
        <v>5</v>
      </c>
    </row>
    <row r="146" spans="1:16" ht="25.5">
      <c r="A146" t="s">
        <v>49</v>
      </c>
      <c s="34" t="s">
        <v>187</v>
      </c>
      <c s="34" t="s">
        <v>2125</v>
      </c>
      <c s="35" t="s">
        <v>5</v>
      </c>
      <c s="6" t="s">
        <v>2126</v>
      </c>
      <c s="36" t="s">
        <v>63</v>
      </c>
      <c s="37">
        <v>7.9</v>
      </c>
      <c s="36">
        <v>0.017</v>
      </c>
      <c s="36">
        <f>ROUND(G146*H146,6)</f>
      </c>
      <c r="L146" s="38">
        <v>0</v>
      </c>
      <c s="32">
        <f>ROUND(ROUND(L146,2)*ROUND(G146,3),2)</f>
      </c>
      <c s="36" t="s">
        <v>196</v>
      </c>
      <c>
        <f>(M146*21)/100</f>
      </c>
      <c t="s">
        <v>27</v>
      </c>
    </row>
    <row r="147" spans="1:5" ht="12.75">
      <c r="A147" s="35" t="s">
        <v>54</v>
      </c>
      <c r="E147" s="39" t="s">
        <v>5</v>
      </c>
    </row>
    <row r="148" spans="1:5" ht="76.5">
      <c r="A148" s="35" t="s">
        <v>55</v>
      </c>
      <c r="E148" s="40" t="s">
        <v>2127</v>
      </c>
    </row>
    <row r="149" spans="1:5" ht="12.75">
      <c r="A149" t="s">
        <v>56</v>
      </c>
      <c r="E149" s="39" t="s">
        <v>5</v>
      </c>
    </row>
    <row r="150" spans="1:16" ht="25.5">
      <c r="A150" t="s">
        <v>49</v>
      </c>
      <c s="34" t="s">
        <v>193</v>
      </c>
      <c s="34" t="s">
        <v>2128</v>
      </c>
      <c s="35" t="s">
        <v>5</v>
      </c>
      <c s="6" t="s">
        <v>2129</v>
      </c>
      <c s="36" t="s">
        <v>63</v>
      </c>
      <c s="37">
        <v>1940</v>
      </c>
      <c s="36">
        <v>0.00069</v>
      </c>
      <c s="36">
        <f>ROUND(G150*H150,6)</f>
      </c>
      <c r="L150" s="38">
        <v>0</v>
      </c>
      <c s="32">
        <f>ROUND(ROUND(L150,2)*ROUND(G150,3),2)</f>
      </c>
      <c s="36" t="s">
        <v>196</v>
      </c>
      <c>
        <f>(M150*21)/100</f>
      </c>
      <c t="s">
        <v>27</v>
      </c>
    </row>
    <row r="151" spans="1:5" ht="12.75">
      <c r="A151" s="35" t="s">
        <v>54</v>
      </c>
      <c r="E151" s="39" t="s">
        <v>5</v>
      </c>
    </row>
    <row r="152" spans="1:5" ht="127.5">
      <c r="A152" s="35" t="s">
        <v>55</v>
      </c>
      <c r="E152" s="40" t="s">
        <v>2130</v>
      </c>
    </row>
    <row r="153" spans="1:5" ht="12.75">
      <c r="A153" t="s">
        <v>56</v>
      </c>
      <c r="E153" s="39" t="s">
        <v>5</v>
      </c>
    </row>
    <row r="154" spans="1:16" ht="12.75">
      <c r="A154" t="s">
        <v>49</v>
      </c>
      <c s="34" t="s">
        <v>270</v>
      </c>
      <c s="34" t="s">
        <v>2131</v>
      </c>
      <c s="35" t="s">
        <v>5</v>
      </c>
      <c s="6" t="s">
        <v>2132</v>
      </c>
      <c s="36" t="s">
        <v>70</v>
      </c>
      <c s="37">
        <v>160</v>
      </c>
      <c s="36">
        <v>0.00077</v>
      </c>
      <c s="36">
        <f>ROUND(G154*H154,6)</f>
      </c>
      <c r="L154" s="38">
        <v>0</v>
      </c>
      <c s="32">
        <f>ROUND(ROUND(L154,2)*ROUND(G154,3),2)</f>
      </c>
      <c s="36" t="s">
        <v>196</v>
      </c>
      <c>
        <f>(M154*21)/100</f>
      </c>
      <c t="s">
        <v>27</v>
      </c>
    </row>
    <row r="155" spans="1:5" ht="12.75">
      <c r="A155" s="35" t="s">
        <v>54</v>
      </c>
      <c r="E155" s="39" t="s">
        <v>5</v>
      </c>
    </row>
    <row r="156" spans="1:5" ht="12.75">
      <c r="A156" s="35" t="s">
        <v>55</v>
      </c>
      <c r="E156" s="40" t="s">
        <v>5</v>
      </c>
    </row>
    <row r="157" spans="1:5" ht="12.75">
      <c r="A157" t="s">
        <v>56</v>
      </c>
      <c r="E157" s="39" t="s">
        <v>5</v>
      </c>
    </row>
    <row r="158" spans="1:13" ht="12.75">
      <c r="A158" t="s">
        <v>46</v>
      </c>
      <c r="C158" s="31" t="s">
        <v>2133</v>
      </c>
      <c r="E158" s="33" t="s">
        <v>2134</v>
      </c>
      <c r="J158" s="32">
        <f>0</f>
      </c>
      <c s="32">
        <f>0</f>
      </c>
      <c s="32">
        <f>0+L159</f>
      </c>
      <c s="32">
        <f>0+M159</f>
      </c>
    </row>
    <row r="159" spans="1:16" ht="38.25">
      <c r="A159" t="s">
        <v>49</v>
      </c>
      <c s="34" t="s">
        <v>271</v>
      </c>
      <c s="34" t="s">
        <v>2135</v>
      </c>
      <c s="35" t="s">
        <v>5</v>
      </c>
      <c s="6" t="s">
        <v>2136</v>
      </c>
      <c s="36" t="s">
        <v>294</v>
      </c>
      <c s="37">
        <v>556.316</v>
      </c>
      <c s="36">
        <v>0</v>
      </c>
      <c s="36">
        <f>ROUND(G159*H159,6)</f>
      </c>
      <c r="L159" s="38">
        <v>0</v>
      </c>
      <c s="32">
        <f>ROUND(ROUND(L159,2)*ROUND(G159,3),2)</f>
      </c>
      <c s="36" t="s">
        <v>196</v>
      </c>
      <c>
        <f>(M159*21)/100</f>
      </c>
      <c t="s">
        <v>27</v>
      </c>
    </row>
    <row r="160" spans="1:5" ht="12.75">
      <c r="A160" s="35" t="s">
        <v>54</v>
      </c>
      <c r="E160" s="39" t="s">
        <v>5</v>
      </c>
    </row>
    <row r="161" spans="1:5" ht="12.75">
      <c r="A161" s="35" t="s">
        <v>55</v>
      </c>
      <c r="E161" s="40" t="s">
        <v>5</v>
      </c>
    </row>
    <row r="162" spans="1:5" ht="12.75">
      <c r="A162" t="s">
        <v>56</v>
      </c>
      <c r="E162" s="39" t="s">
        <v>5</v>
      </c>
    </row>
    <row r="163" spans="1:13" ht="12.75">
      <c r="A163" t="s">
        <v>46</v>
      </c>
      <c r="C163" s="31" t="s">
        <v>2137</v>
      </c>
      <c r="E163" s="33" t="s">
        <v>2138</v>
      </c>
      <c r="J163" s="32">
        <f>0</f>
      </c>
      <c s="32">
        <f>0</f>
      </c>
      <c s="32">
        <f>0+L164</f>
      </c>
      <c s="32">
        <f>0+M164</f>
      </c>
    </row>
    <row r="164" spans="1:16" ht="12.75">
      <c r="A164" t="s">
        <v>49</v>
      </c>
      <c s="34" t="s">
        <v>272</v>
      </c>
      <c s="34" t="s">
        <v>2139</v>
      </c>
      <c s="35" t="s">
        <v>5</v>
      </c>
      <c s="6" t="s">
        <v>2140</v>
      </c>
      <c s="36" t="s">
        <v>226</v>
      </c>
      <c s="37">
        <v>1</v>
      </c>
      <c s="36">
        <v>0</v>
      </c>
      <c s="36">
        <f>ROUND(G164*H164,6)</f>
      </c>
      <c r="L164" s="38">
        <v>0</v>
      </c>
      <c s="32">
        <f>ROUND(ROUND(L164,2)*ROUND(G164,3),2)</f>
      </c>
      <c s="36" t="s">
        <v>196</v>
      </c>
      <c>
        <f>(M164*21)/100</f>
      </c>
      <c t="s">
        <v>27</v>
      </c>
    </row>
    <row r="165" spans="1:5" ht="12.75">
      <c r="A165" s="35" t="s">
        <v>54</v>
      </c>
      <c r="E165" s="39" t="s">
        <v>5</v>
      </c>
    </row>
    <row r="166" spans="1:5" ht="12.75">
      <c r="A166" s="35" t="s">
        <v>55</v>
      </c>
      <c r="E166" s="40" t="s">
        <v>5</v>
      </c>
    </row>
    <row r="167" spans="1:5" ht="12.75">
      <c r="A167" t="s">
        <v>56</v>
      </c>
      <c r="E1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2141</v>
      </c>
      <c s="41">
        <f>Rekapitulace!C49</f>
      </c>
      <c s="20" t="s">
        <v>0</v>
      </c>
      <c t="s">
        <v>23</v>
      </c>
      <c t="s">
        <v>27</v>
      </c>
    </row>
    <row r="4" spans="1:16" ht="32" customHeight="1">
      <c r="A4" s="24" t="s">
        <v>20</v>
      </c>
      <c s="25" t="s">
        <v>28</v>
      </c>
      <c s="27" t="s">
        <v>2141</v>
      </c>
      <c r="E4" s="26" t="s">
        <v>2142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COUNTIFS(L8:L239,"=0",A8:A239,"P")+COUNTIFS(L8:L239,"",A8:A239,"P")+SUM(Q8:Q239)</f>
      </c>
    </row>
    <row r="8" spans="1:13" ht="12.75">
      <c r="A8" t="s">
        <v>44</v>
      </c>
      <c r="C8" s="28" t="s">
        <v>2145</v>
      </c>
      <c r="E8" s="30" t="s">
        <v>2144</v>
      </c>
      <c r="J8" s="29">
        <f>0+J9+J14+J59+J88+J97+J122+J143+J152+J173+J226</f>
      </c>
      <c s="29">
        <f>0+K9+K14+K59+K88+K97+K122+K143+K152+K173+K226</f>
      </c>
      <c s="29">
        <f>0+L9+L14+L59+L88+L97+L122+L143+L152+L173+L226</f>
      </c>
      <c s="29">
        <f>0+M9+M14+M59+M88+M97+M122+M143+M152+M173+M226</f>
      </c>
    </row>
    <row r="9" spans="1:13" ht="12.75">
      <c r="A9" t="s">
        <v>46</v>
      </c>
      <c r="C9" s="31" t="s">
        <v>605</v>
      </c>
      <c r="E9" s="33" t="s">
        <v>606</v>
      </c>
      <c r="J9" s="32">
        <f>0</f>
      </c>
      <c s="32">
        <f>0</f>
      </c>
      <c s="32">
        <f>0+L10</f>
      </c>
      <c s="32">
        <f>0+M10</f>
      </c>
    </row>
    <row r="10" spans="1:16" ht="12.75">
      <c r="A10" t="s">
        <v>49</v>
      </c>
      <c s="34" t="s">
        <v>47</v>
      </c>
      <c s="34" t="s">
        <v>1577</v>
      </c>
      <c s="35" t="s">
        <v>5</v>
      </c>
      <c s="6" t="s">
        <v>1578</v>
      </c>
      <c s="36" t="s">
        <v>165</v>
      </c>
      <c s="37">
        <v>100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609</v>
      </c>
    </row>
    <row r="14" spans="1:13" ht="12.75">
      <c r="A14" t="s">
        <v>46</v>
      </c>
      <c r="C14" s="31" t="s">
        <v>47</v>
      </c>
      <c r="E14" s="33" t="s">
        <v>48</v>
      </c>
      <c r="J14" s="32">
        <f>0</f>
      </c>
      <c s="32">
        <f>0</f>
      </c>
      <c s="32">
        <f>0+L15+L19+L23+L27+L31+L35+L39+L43+L47+L51+L55</f>
      </c>
      <c s="32">
        <f>0+M15+M19+M23+M27+M31+M35+M39+M43+M47+M51+M55</f>
      </c>
    </row>
    <row r="15" spans="1:16" ht="12.75">
      <c r="A15" t="s">
        <v>49</v>
      </c>
      <c s="34" t="s">
        <v>27</v>
      </c>
      <c s="34" t="s">
        <v>2146</v>
      </c>
      <c s="35" t="s">
        <v>5</v>
      </c>
      <c s="6" t="s">
        <v>2147</v>
      </c>
      <c s="36" t="s">
        <v>63</v>
      </c>
      <c s="37">
        <v>1131.317</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2.75">
      <c r="A18" t="s">
        <v>56</v>
      </c>
      <c r="E18" s="39" t="s">
        <v>2148</v>
      </c>
    </row>
    <row r="19" spans="1:16" ht="12.75">
      <c r="A19" t="s">
        <v>49</v>
      </c>
      <c s="34" t="s">
        <v>26</v>
      </c>
      <c s="34" t="s">
        <v>2149</v>
      </c>
      <c s="35" t="s">
        <v>5</v>
      </c>
      <c s="6" t="s">
        <v>2150</v>
      </c>
      <c s="36" t="s">
        <v>52</v>
      </c>
      <c s="37">
        <v>1526.824</v>
      </c>
      <c s="36">
        <v>0</v>
      </c>
      <c s="36">
        <f>ROUND(G19*H19,6)</f>
      </c>
      <c r="L19" s="38">
        <v>0</v>
      </c>
      <c s="32">
        <f>ROUND(ROUND(L19,2)*ROUND(G19,3),2)</f>
      </c>
      <c s="36" t="s">
        <v>53</v>
      </c>
      <c>
        <f>(M19*21)/100</f>
      </c>
      <c t="s">
        <v>27</v>
      </c>
    </row>
    <row r="20" spans="1:5" ht="12.75">
      <c r="A20" s="35" t="s">
        <v>54</v>
      </c>
      <c r="E20" s="39" t="s">
        <v>5</v>
      </c>
    </row>
    <row r="21" spans="1:5" ht="12.75">
      <c r="A21" s="35" t="s">
        <v>55</v>
      </c>
      <c r="E21" s="40" t="s">
        <v>2151</v>
      </c>
    </row>
    <row r="22" spans="1:5" ht="369.75">
      <c r="A22" t="s">
        <v>56</v>
      </c>
      <c r="E22" s="39" t="s">
        <v>2152</v>
      </c>
    </row>
    <row r="23" spans="1:16" ht="12.75">
      <c r="A23" t="s">
        <v>49</v>
      </c>
      <c s="34" t="s">
        <v>67</v>
      </c>
      <c s="34" t="s">
        <v>2153</v>
      </c>
      <c s="35" t="s">
        <v>5</v>
      </c>
      <c s="6" t="s">
        <v>2154</v>
      </c>
      <c s="36" t="s">
        <v>1664</v>
      </c>
      <c s="37">
        <v>4241.077</v>
      </c>
      <c s="36">
        <v>0</v>
      </c>
      <c s="36">
        <f>ROUND(G23*H23,6)</f>
      </c>
      <c r="L23" s="38">
        <v>0</v>
      </c>
      <c s="32">
        <f>ROUND(ROUND(L23,2)*ROUND(G23,3),2)</f>
      </c>
      <c s="36" t="s">
        <v>53</v>
      </c>
      <c>
        <f>(M23*21)/100</f>
      </c>
      <c t="s">
        <v>27</v>
      </c>
    </row>
    <row r="24" spans="1:5" ht="12.75">
      <c r="A24" s="35" t="s">
        <v>54</v>
      </c>
      <c r="E24" s="39" t="s">
        <v>5</v>
      </c>
    </row>
    <row r="25" spans="1:5" ht="12.75">
      <c r="A25" s="35" t="s">
        <v>55</v>
      </c>
      <c r="E25" s="40" t="s">
        <v>2155</v>
      </c>
    </row>
    <row r="26" spans="1:5" ht="25.5">
      <c r="A26" t="s">
        <v>56</v>
      </c>
      <c r="E26" s="39" t="s">
        <v>2156</v>
      </c>
    </row>
    <row r="27" spans="1:16" ht="12.75">
      <c r="A27" t="s">
        <v>49</v>
      </c>
      <c s="34" t="s">
        <v>72</v>
      </c>
      <c s="34" t="s">
        <v>1591</v>
      </c>
      <c s="35" t="s">
        <v>5</v>
      </c>
      <c s="6" t="s">
        <v>1592</v>
      </c>
      <c s="36" t="s">
        <v>52</v>
      </c>
      <c s="37">
        <v>1383.076</v>
      </c>
      <c s="36">
        <v>0</v>
      </c>
      <c s="36">
        <f>ROUND(G27*H27,6)</f>
      </c>
      <c r="L27" s="38">
        <v>0</v>
      </c>
      <c s="32">
        <f>ROUND(ROUND(L27,2)*ROUND(G27,3),2)</f>
      </c>
      <c s="36" t="s">
        <v>53</v>
      </c>
      <c>
        <f>(M27*21)/100</f>
      </c>
      <c t="s">
        <v>27</v>
      </c>
    </row>
    <row r="28" spans="1:5" ht="12.75">
      <c r="A28" s="35" t="s">
        <v>54</v>
      </c>
      <c r="E28" s="39" t="s">
        <v>5</v>
      </c>
    </row>
    <row r="29" spans="1:5" ht="102">
      <c r="A29" s="35" t="s">
        <v>55</v>
      </c>
      <c r="E29" s="40" t="s">
        <v>2157</v>
      </c>
    </row>
    <row r="30" spans="1:5" ht="306">
      <c r="A30" t="s">
        <v>56</v>
      </c>
      <c r="E30" s="39" t="s">
        <v>1594</v>
      </c>
    </row>
    <row r="31" spans="1:16" ht="12.75">
      <c r="A31" t="s">
        <v>49</v>
      </c>
      <c s="34" t="s">
        <v>77</v>
      </c>
      <c s="34" t="s">
        <v>1743</v>
      </c>
      <c s="35" t="s">
        <v>5</v>
      </c>
      <c s="6" t="s">
        <v>1744</v>
      </c>
      <c s="36" t="s">
        <v>52</v>
      </c>
      <c s="37">
        <v>1383.076</v>
      </c>
      <c s="36">
        <v>0</v>
      </c>
      <c s="36">
        <f>ROUND(G31*H31,6)</f>
      </c>
      <c r="L31" s="38">
        <v>0</v>
      </c>
      <c s="32">
        <f>ROUND(ROUND(L31,2)*ROUND(G31,3),2)</f>
      </c>
      <c s="36" t="s">
        <v>53</v>
      </c>
      <c>
        <f>(M31*21)/100</f>
      </c>
      <c t="s">
        <v>27</v>
      </c>
    </row>
    <row r="32" spans="1:5" ht="12.75">
      <c r="A32" s="35" t="s">
        <v>54</v>
      </c>
      <c r="E32" s="39" t="s">
        <v>5</v>
      </c>
    </row>
    <row r="33" spans="1:5" ht="102">
      <c r="A33" s="35" t="s">
        <v>55</v>
      </c>
      <c r="E33" s="40" t="s">
        <v>2158</v>
      </c>
    </row>
    <row r="34" spans="1:5" ht="267.75">
      <c r="A34" t="s">
        <v>56</v>
      </c>
      <c r="E34" s="39" t="s">
        <v>1746</v>
      </c>
    </row>
    <row r="35" spans="1:16" ht="12.75">
      <c r="A35" t="s">
        <v>49</v>
      </c>
      <c s="34" t="s">
        <v>65</v>
      </c>
      <c s="34" t="s">
        <v>1595</v>
      </c>
      <c s="35" t="s">
        <v>5</v>
      </c>
      <c s="6" t="s">
        <v>1596</v>
      </c>
      <c s="36" t="s">
        <v>52</v>
      </c>
      <c s="37">
        <v>1383.076</v>
      </c>
      <c s="36">
        <v>0</v>
      </c>
      <c s="36">
        <f>ROUND(G35*H35,6)</f>
      </c>
      <c r="L35" s="38">
        <v>0</v>
      </c>
      <c s="32">
        <f>ROUND(ROUND(L35,2)*ROUND(G35,3),2)</f>
      </c>
      <c s="36" t="s">
        <v>53</v>
      </c>
      <c>
        <f>(M35*21)/100</f>
      </c>
      <c t="s">
        <v>27</v>
      </c>
    </row>
    <row r="36" spans="1:5" ht="12.75">
      <c r="A36" s="35" t="s">
        <v>54</v>
      </c>
      <c r="E36" s="39" t="s">
        <v>5</v>
      </c>
    </row>
    <row r="37" spans="1:5" ht="12.75">
      <c r="A37" s="35" t="s">
        <v>55</v>
      </c>
      <c r="E37" s="40" t="s">
        <v>2159</v>
      </c>
    </row>
    <row r="38" spans="1:5" ht="191.25">
      <c r="A38" t="s">
        <v>56</v>
      </c>
      <c r="E38" s="39" t="s">
        <v>1598</v>
      </c>
    </row>
    <row r="39" spans="1:16" ht="12.75">
      <c r="A39" t="s">
        <v>49</v>
      </c>
      <c s="34" t="s">
        <v>82</v>
      </c>
      <c s="34" t="s">
        <v>2160</v>
      </c>
      <c s="35" t="s">
        <v>5</v>
      </c>
      <c s="6" t="s">
        <v>2161</v>
      </c>
      <c s="36" t="s">
        <v>52</v>
      </c>
      <c s="37">
        <v>0.912</v>
      </c>
      <c s="36">
        <v>0</v>
      </c>
      <c s="36">
        <f>ROUND(G39*H39,6)</f>
      </c>
      <c r="L39" s="38">
        <v>0</v>
      </c>
      <c s="32">
        <f>ROUND(ROUND(L39,2)*ROUND(G39,3),2)</f>
      </c>
      <c s="36" t="s">
        <v>53</v>
      </c>
      <c>
        <f>(M39*21)/100</f>
      </c>
      <c t="s">
        <v>27</v>
      </c>
    </row>
    <row r="40" spans="1:5" ht="12.75">
      <c r="A40" s="35" t="s">
        <v>54</v>
      </c>
      <c r="E40" s="39" t="s">
        <v>5</v>
      </c>
    </row>
    <row r="41" spans="1:5" ht="12.75">
      <c r="A41" s="35" t="s">
        <v>55</v>
      </c>
      <c r="E41" s="40" t="s">
        <v>2162</v>
      </c>
    </row>
    <row r="42" spans="1:5" ht="293.25">
      <c r="A42" t="s">
        <v>56</v>
      </c>
      <c r="E42" s="39" t="s">
        <v>2163</v>
      </c>
    </row>
    <row r="43" spans="1:16" ht="12.75">
      <c r="A43" t="s">
        <v>49</v>
      </c>
      <c s="34" t="s">
        <v>86</v>
      </c>
      <c s="34" t="s">
        <v>1762</v>
      </c>
      <c s="35" t="s">
        <v>5</v>
      </c>
      <c s="6" t="s">
        <v>1763</v>
      </c>
      <c s="36" t="s">
        <v>63</v>
      </c>
      <c s="37">
        <v>757.127</v>
      </c>
      <c s="36">
        <v>0</v>
      </c>
      <c s="36">
        <f>ROUND(G43*H43,6)</f>
      </c>
      <c r="L43" s="38">
        <v>0</v>
      </c>
      <c s="32">
        <f>ROUND(ROUND(L43,2)*ROUND(G43,3),2)</f>
      </c>
      <c s="36" t="s">
        <v>53</v>
      </c>
      <c>
        <f>(M43*21)/100</f>
      </c>
      <c t="s">
        <v>27</v>
      </c>
    </row>
    <row r="44" spans="1:5" ht="12.75">
      <c r="A44" s="35" t="s">
        <v>54</v>
      </c>
      <c r="E44" s="39" t="s">
        <v>5</v>
      </c>
    </row>
    <row r="45" spans="1:5" ht="12.75">
      <c r="A45" s="35" t="s">
        <v>55</v>
      </c>
      <c r="E45" s="40" t="s">
        <v>2164</v>
      </c>
    </row>
    <row r="46" spans="1:5" ht="25.5">
      <c r="A46" t="s">
        <v>56</v>
      </c>
      <c r="E46" s="39" t="s">
        <v>1761</v>
      </c>
    </row>
    <row r="47" spans="1:16" ht="12.75">
      <c r="A47" t="s">
        <v>49</v>
      </c>
      <c s="34" t="s">
        <v>90</v>
      </c>
      <c s="34" t="s">
        <v>1765</v>
      </c>
      <c s="35" t="s">
        <v>5</v>
      </c>
      <c s="6" t="s">
        <v>1766</v>
      </c>
      <c s="36" t="s">
        <v>63</v>
      </c>
      <c s="37">
        <v>329.48</v>
      </c>
      <c s="36">
        <v>0</v>
      </c>
      <c s="36">
        <f>ROUND(G47*H47,6)</f>
      </c>
      <c r="L47" s="38">
        <v>0</v>
      </c>
      <c s="32">
        <f>ROUND(ROUND(L47,2)*ROUND(G47,3),2)</f>
      </c>
      <c s="36" t="s">
        <v>53</v>
      </c>
      <c>
        <f>(M47*21)/100</f>
      </c>
      <c t="s">
        <v>27</v>
      </c>
    </row>
    <row r="48" spans="1:5" ht="12.75">
      <c r="A48" s="35" t="s">
        <v>54</v>
      </c>
      <c r="E48" s="39" t="s">
        <v>5</v>
      </c>
    </row>
    <row r="49" spans="1:5" ht="12.75">
      <c r="A49" s="35" t="s">
        <v>55</v>
      </c>
      <c r="E49" s="40" t="s">
        <v>2165</v>
      </c>
    </row>
    <row r="50" spans="1:5" ht="38.25">
      <c r="A50" t="s">
        <v>56</v>
      </c>
      <c r="E50" s="39" t="s">
        <v>1767</v>
      </c>
    </row>
    <row r="51" spans="1:16" ht="12.75">
      <c r="A51" t="s">
        <v>49</v>
      </c>
      <c s="34" t="s">
        <v>94</v>
      </c>
      <c s="34" t="s">
        <v>2166</v>
      </c>
      <c s="35" t="s">
        <v>5</v>
      </c>
      <c s="6" t="s">
        <v>2167</v>
      </c>
      <c s="36" t="s">
        <v>63</v>
      </c>
      <c s="37">
        <v>329.48</v>
      </c>
      <c s="36">
        <v>0</v>
      </c>
      <c s="36">
        <f>ROUND(G51*H51,6)</f>
      </c>
      <c r="L51" s="38">
        <v>0</v>
      </c>
      <c s="32">
        <f>ROUND(ROUND(L51,2)*ROUND(G51,3),2)</f>
      </c>
      <c s="36" t="s">
        <v>53</v>
      </c>
      <c>
        <f>(M51*21)/100</f>
      </c>
      <c t="s">
        <v>27</v>
      </c>
    </row>
    <row r="52" spans="1:5" ht="12.75">
      <c r="A52" s="35" t="s">
        <v>54</v>
      </c>
      <c r="E52" s="39" t="s">
        <v>5</v>
      </c>
    </row>
    <row r="53" spans="1:5" ht="12.75">
      <c r="A53" s="35" t="s">
        <v>55</v>
      </c>
      <c r="E53" s="40" t="s">
        <v>2165</v>
      </c>
    </row>
    <row r="54" spans="1:5" ht="25.5">
      <c r="A54" t="s">
        <v>56</v>
      </c>
      <c r="E54" s="39" t="s">
        <v>2168</v>
      </c>
    </row>
    <row r="55" spans="1:16" ht="12.75">
      <c r="A55" t="s">
        <v>49</v>
      </c>
      <c s="34" t="s">
        <v>99</v>
      </c>
      <c s="34" t="s">
        <v>2169</v>
      </c>
      <c s="35" t="s">
        <v>5</v>
      </c>
      <c s="6" t="s">
        <v>2170</v>
      </c>
      <c s="36" t="s">
        <v>52</v>
      </c>
      <c s="37">
        <v>13.179</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38.25">
      <c r="A58" t="s">
        <v>56</v>
      </c>
      <c r="E58" s="39" t="s">
        <v>2171</v>
      </c>
    </row>
    <row r="59" spans="1:13" ht="12.75">
      <c r="A59" t="s">
        <v>46</v>
      </c>
      <c r="C59" s="31" t="s">
        <v>27</v>
      </c>
      <c r="E59" s="33" t="s">
        <v>610</v>
      </c>
      <c r="J59" s="32">
        <f>0</f>
      </c>
      <c s="32">
        <f>0</f>
      </c>
      <c s="32">
        <f>0+L60+L64+L68+L72+L76+L80+L84</f>
      </c>
      <c s="32">
        <f>0+M60+M64+M68+M72+M76+M80+M84</f>
      </c>
    </row>
    <row r="60" spans="1:16" ht="12.75">
      <c r="A60" t="s">
        <v>49</v>
      </c>
      <c s="34" t="s">
        <v>102</v>
      </c>
      <c s="34" t="s">
        <v>2172</v>
      </c>
      <c s="35" t="s">
        <v>5</v>
      </c>
      <c s="6" t="s">
        <v>2173</v>
      </c>
      <c s="36" t="s">
        <v>70</v>
      </c>
      <c s="37">
        <v>56</v>
      </c>
      <c s="36">
        <v>0</v>
      </c>
      <c s="36">
        <f>ROUND(G60*H60,6)</f>
      </c>
      <c r="L60" s="38">
        <v>0</v>
      </c>
      <c s="32">
        <f>ROUND(ROUND(L60,2)*ROUND(G60,3),2)</f>
      </c>
      <c s="36" t="s">
        <v>53</v>
      </c>
      <c>
        <f>(M60*21)/100</f>
      </c>
      <c t="s">
        <v>27</v>
      </c>
    </row>
    <row r="61" spans="1:5" ht="12.75">
      <c r="A61" s="35" t="s">
        <v>54</v>
      </c>
      <c r="E61" s="39" t="s">
        <v>2174</v>
      </c>
    </row>
    <row r="62" spans="1:5" ht="12.75">
      <c r="A62" s="35" t="s">
        <v>55</v>
      </c>
      <c r="E62" s="40" t="s">
        <v>5</v>
      </c>
    </row>
    <row r="63" spans="1:5" ht="63.75">
      <c r="A63" t="s">
        <v>56</v>
      </c>
      <c r="E63" s="39" t="s">
        <v>1803</v>
      </c>
    </row>
    <row r="64" spans="1:16" ht="12.75">
      <c r="A64" t="s">
        <v>49</v>
      </c>
      <c s="34" t="s">
        <v>106</v>
      </c>
      <c s="34" t="s">
        <v>2175</v>
      </c>
      <c s="35" t="s">
        <v>5</v>
      </c>
      <c s="6" t="s">
        <v>2176</v>
      </c>
      <c s="36" t="s">
        <v>52</v>
      </c>
      <c s="37">
        <v>262.08</v>
      </c>
      <c s="36">
        <v>0</v>
      </c>
      <c s="36">
        <f>ROUND(G64*H64,6)</f>
      </c>
      <c r="L64" s="38">
        <v>0</v>
      </c>
      <c s="32">
        <f>ROUND(ROUND(L64,2)*ROUND(G64,3),2)</f>
      </c>
      <c s="36" t="s">
        <v>53</v>
      </c>
      <c>
        <f>(M64*21)/100</f>
      </c>
      <c t="s">
        <v>27</v>
      </c>
    </row>
    <row r="65" spans="1:5" ht="12.75">
      <c r="A65" s="35" t="s">
        <v>54</v>
      </c>
      <c r="E65" s="39" t="s">
        <v>5</v>
      </c>
    </row>
    <row r="66" spans="1:5" ht="12.75">
      <c r="A66" s="35" t="s">
        <v>55</v>
      </c>
      <c r="E66" s="40" t="s">
        <v>2177</v>
      </c>
    </row>
    <row r="67" spans="1:5" ht="369.75">
      <c r="A67" t="s">
        <v>56</v>
      </c>
      <c r="E67" s="39" t="s">
        <v>613</v>
      </c>
    </row>
    <row r="68" spans="1:16" ht="12.75">
      <c r="A68" t="s">
        <v>49</v>
      </c>
      <c s="34" t="s">
        <v>110</v>
      </c>
      <c s="34" t="s">
        <v>2178</v>
      </c>
      <c s="35" t="s">
        <v>5</v>
      </c>
      <c s="6" t="s">
        <v>2179</v>
      </c>
      <c s="36" t="s">
        <v>52</v>
      </c>
      <c s="37">
        <v>0.576</v>
      </c>
      <c s="36">
        <v>0</v>
      </c>
      <c s="36">
        <f>ROUND(G68*H68,6)</f>
      </c>
      <c r="L68" s="38">
        <v>0</v>
      </c>
      <c s="32">
        <f>ROUND(ROUND(L68,2)*ROUND(G68,3),2)</f>
      </c>
      <c s="36" t="s">
        <v>53</v>
      </c>
      <c>
        <f>(M68*21)/100</f>
      </c>
      <c t="s">
        <v>27</v>
      </c>
    </row>
    <row r="69" spans="1:5" ht="12.75">
      <c r="A69" s="35" t="s">
        <v>54</v>
      </c>
      <c r="E69" s="39" t="s">
        <v>2180</v>
      </c>
    </row>
    <row r="70" spans="1:5" ht="12.75">
      <c r="A70" s="35" t="s">
        <v>55</v>
      </c>
      <c r="E70" s="40" t="s">
        <v>2181</v>
      </c>
    </row>
    <row r="71" spans="1:5" ht="369.75">
      <c r="A71" t="s">
        <v>56</v>
      </c>
      <c r="E71" s="39" t="s">
        <v>613</v>
      </c>
    </row>
    <row r="72" spans="1:16" ht="12.75">
      <c r="A72" t="s">
        <v>49</v>
      </c>
      <c s="34" t="s">
        <v>114</v>
      </c>
      <c s="34" t="s">
        <v>1779</v>
      </c>
      <c s="35" t="s">
        <v>5</v>
      </c>
      <c s="6" t="s">
        <v>1780</v>
      </c>
      <c s="36" t="s">
        <v>52</v>
      </c>
      <c s="37">
        <v>4.285</v>
      </c>
      <c s="36">
        <v>0</v>
      </c>
      <c s="36">
        <f>ROUND(G72*H72,6)</f>
      </c>
      <c r="L72" s="38">
        <v>0</v>
      </c>
      <c s="32">
        <f>ROUND(ROUND(L72,2)*ROUND(G72,3),2)</f>
      </c>
      <c s="36" t="s">
        <v>53</v>
      </c>
      <c>
        <f>(M72*21)/100</f>
      </c>
      <c t="s">
        <v>27</v>
      </c>
    </row>
    <row r="73" spans="1:5" ht="12.75">
      <c r="A73" s="35" t="s">
        <v>54</v>
      </c>
      <c r="E73" s="39" t="s">
        <v>2182</v>
      </c>
    </row>
    <row r="74" spans="1:5" ht="12.75">
      <c r="A74" s="35" t="s">
        <v>55</v>
      </c>
      <c r="E74" s="40" t="s">
        <v>2183</v>
      </c>
    </row>
    <row r="75" spans="1:5" ht="369.75">
      <c r="A75" t="s">
        <v>56</v>
      </c>
      <c r="E75" s="39" t="s">
        <v>613</v>
      </c>
    </row>
    <row r="76" spans="1:16" ht="12.75">
      <c r="A76" t="s">
        <v>49</v>
      </c>
      <c s="34" t="s">
        <v>118</v>
      </c>
      <c s="34" t="s">
        <v>1782</v>
      </c>
      <c s="35" t="s">
        <v>5</v>
      </c>
      <c s="6" t="s">
        <v>1783</v>
      </c>
      <c s="36" t="s">
        <v>294</v>
      </c>
      <c s="37">
        <v>0.246</v>
      </c>
      <c s="36">
        <v>0</v>
      </c>
      <c s="36">
        <f>ROUND(G76*H76,6)</f>
      </c>
      <c r="L76" s="38">
        <v>0</v>
      </c>
      <c s="32">
        <f>ROUND(ROUND(L76,2)*ROUND(G76,3),2)</f>
      </c>
      <c s="36" t="s">
        <v>53</v>
      </c>
      <c>
        <f>(M76*21)/100</f>
      </c>
      <c t="s">
        <v>27</v>
      </c>
    </row>
    <row r="77" spans="1:5" ht="12.75">
      <c r="A77" s="35" t="s">
        <v>54</v>
      </c>
      <c r="E77" s="39" t="s">
        <v>5</v>
      </c>
    </row>
    <row r="78" spans="1:5" ht="12.75">
      <c r="A78" s="35" t="s">
        <v>55</v>
      </c>
      <c r="E78" s="40" t="s">
        <v>5</v>
      </c>
    </row>
    <row r="79" spans="1:5" ht="267.75">
      <c r="A79" t="s">
        <v>56</v>
      </c>
      <c r="E79" s="39" t="s">
        <v>1785</v>
      </c>
    </row>
    <row r="80" spans="1:16" ht="12.75">
      <c r="A80" t="s">
        <v>49</v>
      </c>
      <c s="34" t="s">
        <v>122</v>
      </c>
      <c s="34" t="s">
        <v>1786</v>
      </c>
      <c s="35" t="s">
        <v>5</v>
      </c>
      <c s="6" t="s">
        <v>1787</v>
      </c>
      <c s="36" t="s">
        <v>63</v>
      </c>
      <c s="37">
        <v>916.44</v>
      </c>
      <c s="36">
        <v>0</v>
      </c>
      <c s="36">
        <f>ROUND(G80*H80,6)</f>
      </c>
      <c r="L80" s="38">
        <v>0</v>
      </c>
      <c s="32">
        <f>ROUND(ROUND(L80,2)*ROUND(G80,3),2)</f>
      </c>
      <c s="36" t="s">
        <v>53</v>
      </c>
      <c>
        <f>(M80*21)/100</f>
      </c>
      <c t="s">
        <v>27</v>
      </c>
    </row>
    <row r="81" spans="1:5" ht="12.75">
      <c r="A81" s="35" t="s">
        <v>54</v>
      </c>
      <c r="E81" s="39" t="s">
        <v>5</v>
      </c>
    </row>
    <row r="82" spans="1:5" ht="12.75">
      <c r="A82" s="35" t="s">
        <v>55</v>
      </c>
      <c r="E82" s="40" t="s">
        <v>2184</v>
      </c>
    </row>
    <row r="83" spans="1:5" ht="102">
      <c r="A83" t="s">
        <v>56</v>
      </c>
      <c r="E83" s="39" t="s">
        <v>1790</v>
      </c>
    </row>
    <row r="84" spans="1:16" ht="12.75">
      <c r="A84" t="s">
        <v>49</v>
      </c>
      <c s="34" t="s">
        <v>126</v>
      </c>
      <c s="34" t="s">
        <v>1791</v>
      </c>
      <c s="35" t="s">
        <v>5</v>
      </c>
      <c s="6" t="s">
        <v>1792</v>
      </c>
      <c s="36" t="s">
        <v>63</v>
      </c>
      <c s="37">
        <v>32.256</v>
      </c>
      <c s="36">
        <v>0</v>
      </c>
      <c s="36">
        <f>ROUND(G84*H84,6)</f>
      </c>
      <c r="L84" s="38">
        <v>0</v>
      </c>
      <c s="32">
        <f>ROUND(ROUND(L84,2)*ROUND(G84,3),2)</f>
      </c>
      <c s="36" t="s">
        <v>53</v>
      </c>
      <c>
        <f>(M84*21)/100</f>
      </c>
      <c t="s">
        <v>27</v>
      </c>
    </row>
    <row r="85" spans="1:5" ht="12.75">
      <c r="A85" s="35" t="s">
        <v>54</v>
      </c>
      <c r="E85" s="39" t="s">
        <v>2185</v>
      </c>
    </row>
    <row r="86" spans="1:5" ht="12.75">
      <c r="A86" s="35" t="s">
        <v>55</v>
      </c>
      <c r="E86" s="40" t="s">
        <v>5</v>
      </c>
    </row>
    <row r="87" spans="1:5" ht="102">
      <c r="A87" t="s">
        <v>56</v>
      </c>
      <c r="E87" s="39" t="s">
        <v>1795</v>
      </c>
    </row>
    <row r="88" spans="1:13" ht="12.75">
      <c r="A88" t="s">
        <v>46</v>
      </c>
      <c r="C88" s="31" t="s">
        <v>26</v>
      </c>
      <c r="E88" s="33" t="s">
        <v>1804</v>
      </c>
      <c r="J88" s="32">
        <f>0</f>
      </c>
      <c s="32">
        <f>0</f>
      </c>
      <c s="32">
        <f>0+L89+L93</f>
      </c>
      <c s="32">
        <f>0+M89+M93</f>
      </c>
    </row>
    <row r="89" spans="1:16" ht="12.75">
      <c r="A89" t="s">
        <v>49</v>
      </c>
      <c s="34" t="s">
        <v>130</v>
      </c>
      <c s="34" t="s">
        <v>2186</v>
      </c>
      <c s="35" t="s">
        <v>5</v>
      </c>
      <c s="6" t="s">
        <v>2187</v>
      </c>
      <c s="36" t="s">
        <v>294</v>
      </c>
      <c s="37">
        <v>0.112</v>
      </c>
      <c s="36">
        <v>0</v>
      </c>
      <c s="36">
        <f>ROUND(G89*H89,6)</f>
      </c>
      <c r="L89" s="38">
        <v>0</v>
      </c>
      <c s="32">
        <f>ROUND(ROUND(L89,2)*ROUND(G89,3),2)</f>
      </c>
      <c s="36" t="s">
        <v>53</v>
      </c>
      <c>
        <f>(M89*21)/100</f>
      </c>
      <c t="s">
        <v>27</v>
      </c>
    </row>
    <row r="90" spans="1:5" ht="12.75">
      <c r="A90" s="35" t="s">
        <v>54</v>
      </c>
      <c r="E90" s="39" t="s">
        <v>2188</v>
      </c>
    </row>
    <row r="91" spans="1:5" ht="12.75">
      <c r="A91" s="35" t="s">
        <v>55</v>
      </c>
      <c r="E91" s="40" t="s">
        <v>5</v>
      </c>
    </row>
    <row r="92" spans="1:5" ht="267.75">
      <c r="A92" t="s">
        <v>56</v>
      </c>
      <c r="E92" s="39" t="s">
        <v>1785</v>
      </c>
    </row>
    <row r="93" spans="1:16" ht="12.75">
      <c r="A93" t="s">
        <v>49</v>
      </c>
      <c s="34" t="s">
        <v>134</v>
      </c>
      <c s="34" t="s">
        <v>2189</v>
      </c>
      <c s="35" t="s">
        <v>5</v>
      </c>
      <c s="6" t="s">
        <v>2190</v>
      </c>
      <c s="36" t="s">
        <v>1503</v>
      </c>
      <c s="37">
        <v>264</v>
      </c>
      <c s="36">
        <v>0</v>
      </c>
      <c s="36">
        <f>ROUND(G93*H93,6)</f>
      </c>
      <c r="L93" s="38">
        <v>0</v>
      </c>
      <c s="32">
        <f>ROUND(ROUND(L93,2)*ROUND(G93,3),2)</f>
      </c>
      <c s="36" t="s">
        <v>53</v>
      </c>
      <c>
        <f>(M93*21)/100</f>
      </c>
      <c t="s">
        <v>27</v>
      </c>
    </row>
    <row r="94" spans="1:5" ht="12.75">
      <c r="A94" s="35" t="s">
        <v>54</v>
      </c>
      <c r="E94" s="39" t="s">
        <v>5</v>
      </c>
    </row>
    <row r="95" spans="1:5" ht="12.75">
      <c r="A95" s="35" t="s">
        <v>55</v>
      </c>
      <c r="E95" s="40" t="s">
        <v>2191</v>
      </c>
    </row>
    <row r="96" spans="1:5" ht="293.25">
      <c r="A96" t="s">
        <v>56</v>
      </c>
      <c r="E96" s="39" t="s">
        <v>2192</v>
      </c>
    </row>
    <row r="97" spans="1:13" ht="12.75">
      <c r="A97" t="s">
        <v>46</v>
      </c>
      <c r="C97" s="31" t="s">
        <v>67</v>
      </c>
      <c r="E97" s="33" t="s">
        <v>1829</v>
      </c>
      <c r="J97" s="32">
        <f>0</f>
      </c>
      <c s="32">
        <f>0</f>
      </c>
      <c s="32">
        <f>0+L98+L102+L106+L110+L114+L118</f>
      </c>
      <c s="32">
        <f>0+M98+M102+M106+M110+M114+M118</f>
      </c>
    </row>
    <row r="98" spans="1:16" ht="12.75">
      <c r="A98" t="s">
        <v>49</v>
      </c>
      <c s="34" t="s">
        <v>138</v>
      </c>
      <c s="34" t="s">
        <v>1833</v>
      </c>
      <c s="35" t="s">
        <v>5</v>
      </c>
      <c s="6" t="s">
        <v>1834</v>
      </c>
      <c s="36" t="s">
        <v>52</v>
      </c>
      <c s="37">
        <v>1.024</v>
      </c>
      <c s="36">
        <v>0</v>
      </c>
      <c s="36">
        <f>ROUND(G98*H98,6)</f>
      </c>
      <c r="L98" s="38">
        <v>0</v>
      </c>
      <c s="32">
        <f>ROUND(ROUND(L98,2)*ROUND(G98,3),2)</f>
      </c>
      <c s="36" t="s">
        <v>53</v>
      </c>
      <c>
        <f>(M98*21)/100</f>
      </c>
      <c t="s">
        <v>27</v>
      </c>
    </row>
    <row r="99" spans="1:5" ht="12.75">
      <c r="A99" s="35" t="s">
        <v>54</v>
      </c>
      <c r="E99" s="39" t="s">
        <v>2193</v>
      </c>
    </row>
    <row r="100" spans="1:5" ht="12.75">
      <c r="A100" s="35" t="s">
        <v>55</v>
      </c>
      <c r="E100" s="40" t="s">
        <v>2194</v>
      </c>
    </row>
    <row r="101" spans="1:5" ht="369.75">
      <c r="A101" t="s">
        <v>56</v>
      </c>
      <c r="E101" s="39" t="s">
        <v>1820</v>
      </c>
    </row>
    <row r="102" spans="1:16" ht="12.75">
      <c r="A102" t="s">
        <v>49</v>
      </c>
      <c s="34" t="s">
        <v>142</v>
      </c>
      <c s="34" t="s">
        <v>1836</v>
      </c>
      <c s="35" t="s">
        <v>5</v>
      </c>
      <c s="6" t="s">
        <v>1837</v>
      </c>
      <c s="36" t="s">
        <v>52</v>
      </c>
      <c s="37">
        <v>16.452</v>
      </c>
      <c s="36">
        <v>0</v>
      </c>
      <c s="36">
        <f>ROUND(G102*H102,6)</f>
      </c>
      <c r="L102" s="38">
        <v>0</v>
      </c>
      <c s="32">
        <f>ROUND(ROUND(L102,2)*ROUND(G102,3),2)</f>
      </c>
      <c s="36" t="s">
        <v>53</v>
      </c>
      <c>
        <f>(M102*21)/100</f>
      </c>
      <c t="s">
        <v>27</v>
      </c>
    </row>
    <row r="103" spans="1:5" ht="12.75">
      <c r="A103" s="35" t="s">
        <v>54</v>
      </c>
      <c r="E103" s="39" t="s">
        <v>5</v>
      </c>
    </row>
    <row r="104" spans="1:5" ht="25.5">
      <c r="A104" s="35" t="s">
        <v>55</v>
      </c>
      <c r="E104" s="40" t="s">
        <v>2195</v>
      </c>
    </row>
    <row r="105" spans="1:5" ht="369.75">
      <c r="A105" t="s">
        <v>56</v>
      </c>
      <c r="E105" s="39" t="s">
        <v>1820</v>
      </c>
    </row>
    <row r="106" spans="1:16" ht="12.75">
      <c r="A106" t="s">
        <v>49</v>
      </c>
      <c s="34" t="s">
        <v>146</v>
      </c>
      <c s="34" t="s">
        <v>1840</v>
      </c>
      <c s="35" t="s">
        <v>5</v>
      </c>
      <c s="6" t="s">
        <v>1841</v>
      </c>
      <c s="36" t="s">
        <v>52</v>
      </c>
      <c s="37">
        <v>48.362</v>
      </c>
      <c s="36">
        <v>0</v>
      </c>
      <c s="36">
        <f>ROUND(G106*H106,6)</f>
      </c>
      <c r="L106" s="38">
        <v>0</v>
      </c>
      <c s="32">
        <f>ROUND(ROUND(L106,2)*ROUND(G106,3),2)</f>
      </c>
      <c s="36" t="s">
        <v>53</v>
      </c>
      <c>
        <f>(M106*21)/100</f>
      </c>
      <c t="s">
        <v>27</v>
      </c>
    </row>
    <row r="107" spans="1:5" ht="12.75">
      <c r="A107" s="35" t="s">
        <v>54</v>
      </c>
      <c r="E107" s="39" t="s">
        <v>5</v>
      </c>
    </row>
    <row r="108" spans="1:5" ht="25.5">
      <c r="A108" s="35" t="s">
        <v>55</v>
      </c>
      <c r="E108" s="40" t="s">
        <v>2196</v>
      </c>
    </row>
    <row r="109" spans="1:5" ht="369.75">
      <c r="A109" t="s">
        <v>56</v>
      </c>
      <c r="E109" s="39" t="s">
        <v>1820</v>
      </c>
    </row>
    <row r="110" spans="1:16" ht="12.75">
      <c r="A110" t="s">
        <v>49</v>
      </c>
      <c s="34" t="s">
        <v>150</v>
      </c>
      <c s="34" t="s">
        <v>2197</v>
      </c>
      <c s="35" t="s">
        <v>5</v>
      </c>
      <c s="6" t="s">
        <v>2198</v>
      </c>
      <c s="36" t="s">
        <v>294</v>
      </c>
      <c s="37">
        <v>1.77</v>
      </c>
      <c s="36">
        <v>0</v>
      </c>
      <c s="36">
        <f>ROUND(G110*H110,6)</f>
      </c>
      <c r="L110" s="38">
        <v>0</v>
      </c>
      <c s="32">
        <f>ROUND(ROUND(L110,2)*ROUND(G110,3),2)</f>
      </c>
      <c s="36" t="s">
        <v>53</v>
      </c>
      <c>
        <f>(M110*21)/100</f>
      </c>
      <c t="s">
        <v>27</v>
      </c>
    </row>
    <row r="111" spans="1:5" ht="12.75">
      <c r="A111" s="35" t="s">
        <v>54</v>
      </c>
      <c r="E111" s="39" t="s">
        <v>5</v>
      </c>
    </row>
    <row r="112" spans="1:5" ht="12.75">
      <c r="A112" s="35" t="s">
        <v>55</v>
      </c>
      <c r="E112" s="40" t="s">
        <v>2199</v>
      </c>
    </row>
    <row r="113" spans="1:5" ht="178.5">
      <c r="A113" t="s">
        <v>56</v>
      </c>
      <c r="E113" s="39" t="s">
        <v>2200</v>
      </c>
    </row>
    <row r="114" spans="1:16" ht="12.75">
      <c r="A114" t="s">
        <v>49</v>
      </c>
      <c s="34" t="s">
        <v>154</v>
      </c>
      <c s="34" t="s">
        <v>2201</v>
      </c>
      <c s="35" t="s">
        <v>5</v>
      </c>
      <c s="6" t="s">
        <v>2202</v>
      </c>
      <c s="36" t="s">
        <v>52</v>
      </c>
      <c s="37">
        <v>2.912</v>
      </c>
      <c s="36">
        <v>0</v>
      </c>
      <c s="36">
        <f>ROUND(G114*H114,6)</f>
      </c>
      <c r="L114" s="38">
        <v>0</v>
      </c>
      <c s="32">
        <f>ROUND(ROUND(L114,2)*ROUND(G114,3),2)</f>
      </c>
      <c s="36" t="s">
        <v>53</v>
      </c>
      <c>
        <f>(M114*21)/100</f>
      </c>
      <c t="s">
        <v>27</v>
      </c>
    </row>
    <row r="115" spans="1:5" ht="12.75">
      <c r="A115" s="35" t="s">
        <v>54</v>
      </c>
      <c r="E115" s="39" t="s">
        <v>5</v>
      </c>
    </row>
    <row r="116" spans="1:5" ht="12.75">
      <c r="A116" s="35" t="s">
        <v>55</v>
      </c>
      <c r="E116" s="40" t="s">
        <v>2203</v>
      </c>
    </row>
    <row r="117" spans="1:5" ht="38.25">
      <c r="A117" t="s">
        <v>56</v>
      </c>
      <c r="E117" s="39" t="s">
        <v>2204</v>
      </c>
    </row>
    <row r="118" spans="1:16" ht="12.75">
      <c r="A118" t="s">
        <v>49</v>
      </c>
      <c s="34" t="s">
        <v>158</v>
      </c>
      <c s="34" t="s">
        <v>1851</v>
      </c>
      <c s="35" t="s">
        <v>5</v>
      </c>
      <c s="6" t="s">
        <v>1852</v>
      </c>
      <c s="36" t="s">
        <v>52</v>
      </c>
      <c s="37">
        <v>9.928</v>
      </c>
      <c s="36">
        <v>0</v>
      </c>
      <c s="36">
        <f>ROUND(G118*H118,6)</f>
      </c>
      <c r="L118" s="38">
        <v>0</v>
      </c>
      <c s="32">
        <f>ROUND(ROUND(L118,2)*ROUND(G118,3),2)</f>
      </c>
      <c s="36" t="s">
        <v>53</v>
      </c>
      <c>
        <f>(M118*21)/100</f>
      </c>
      <c t="s">
        <v>27</v>
      </c>
    </row>
    <row r="119" spans="1:5" ht="12.75">
      <c r="A119" s="35" t="s">
        <v>54</v>
      </c>
      <c r="E119" s="39" t="s">
        <v>5</v>
      </c>
    </row>
    <row r="120" spans="1:5" ht="12.75">
      <c r="A120" s="35" t="s">
        <v>55</v>
      </c>
      <c r="E120" s="40" t="s">
        <v>2205</v>
      </c>
    </row>
    <row r="121" spans="1:5" ht="102">
      <c r="A121" t="s">
        <v>56</v>
      </c>
      <c r="E121" s="39" t="s">
        <v>1854</v>
      </c>
    </row>
    <row r="122" spans="1:13" ht="12.75">
      <c r="A122" t="s">
        <v>46</v>
      </c>
      <c r="C122" s="31" t="s">
        <v>72</v>
      </c>
      <c r="E122" s="33" t="s">
        <v>1497</v>
      </c>
      <c r="J122" s="32">
        <f>0</f>
      </c>
      <c s="32">
        <f>0</f>
      </c>
      <c s="32">
        <f>0+L123+L127+L131+L135+L139</f>
      </c>
      <c s="32">
        <f>0+M123+M127+M131+M135+M139</f>
      </c>
    </row>
    <row r="123" spans="1:16" ht="12.75">
      <c r="A123" t="s">
        <v>49</v>
      </c>
      <c s="34" t="s">
        <v>162</v>
      </c>
      <c s="34" t="s">
        <v>1602</v>
      </c>
      <c s="35" t="s">
        <v>5</v>
      </c>
      <c s="6" t="s">
        <v>1603</v>
      </c>
      <c s="36" t="s">
        <v>52</v>
      </c>
      <c s="37">
        <v>58.24</v>
      </c>
      <c s="36">
        <v>0</v>
      </c>
      <c s="36">
        <f>ROUND(G123*H123,6)</f>
      </c>
      <c r="L123" s="38">
        <v>0</v>
      </c>
      <c s="32">
        <f>ROUND(ROUND(L123,2)*ROUND(G123,3),2)</f>
      </c>
      <c s="36" t="s">
        <v>53</v>
      </c>
      <c>
        <f>(M123*21)/100</f>
      </c>
      <c t="s">
        <v>27</v>
      </c>
    </row>
    <row r="124" spans="1:5" ht="12.75">
      <c r="A124" s="35" t="s">
        <v>54</v>
      </c>
      <c r="E124" s="39" t="s">
        <v>2206</v>
      </c>
    </row>
    <row r="125" spans="1:5" ht="12.75">
      <c r="A125" s="35" t="s">
        <v>55</v>
      </c>
      <c r="E125" s="40" t="s">
        <v>5</v>
      </c>
    </row>
    <row r="126" spans="1:5" ht="89.25">
      <c r="A126" t="s">
        <v>56</v>
      </c>
      <c r="E126" s="39" t="s">
        <v>1601</v>
      </c>
    </row>
    <row r="127" spans="1:16" ht="12.75">
      <c r="A127" t="s">
        <v>49</v>
      </c>
      <c s="34" t="s">
        <v>167</v>
      </c>
      <c s="34" t="s">
        <v>1498</v>
      </c>
      <c s="35" t="s">
        <v>5</v>
      </c>
      <c s="6" t="s">
        <v>1499</v>
      </c>
      <c s="36" t="s">
        <v>52</v>
      </c>
      <c s="37">
        <v>172.619</v>
      </c>
      <c s="36">
        <v>0</v>
      </c>
      <c s="36">
        <f>ROUND(G127*H127,6)</f>
      </c>
      <c r="L127" s="38">
        <v>0</v>
      </c>
      <c s="32">
        <f>ROUND(ROUND(L127,2)*ROUND(G127,3),2)</f>
      </c>
      <c s="36" t="s">
        <v>53</v>
      </c>
      <c>
        <f>(M127*21)/100</f>
      </c>
      <c t="s">
        <v>27</v>
      </c>
    </row>
    <row r="128" spans="1:5" ht="12.75">
      <c r="A128" s="35" t="s">
        <v>54</v>
      </c>
      <c r="E128" s="39" t="s">
        <v>5</v>
      </c>
    </row>
    <row r="129" spans="1:5" ht="25.5">
      <c r="A129" s="35" t="s">
        <v>55</v>
      </c>
      <c r="E129" s="40" t="s">
        <v>2207</v>
      </c>
    </row>
    <row r="130" spans="1:5" ht="51">
      <c r="A130" t="s">
        <v>56</v>
      </c>
      <c r="E130" s="39" t="s">
        <v>2208</v>
      </c>
    </row>
    <row r="131" spans="1:16" ht="12.75">
      <c r="A131" t="s">
        <v>49</v>
      </c>
      <c s="34" t="s">
        <v>171</v>
      </c>
      <c s="34" t="s">
        <v>2209</v>
      </c>
      <c s="35" t="s">
        <v>5</v>
      </c>
      <c s="6" t="s">
        <v>2210</v>
      </c>
      <c s="36" t="s">
        <v>63</v>
      </c>
      <c s="37">
        <v>276.08</v>
      </c>
      <c s="36">
        <v>0</v>
      </c>
      <c s="36">
        <f>ROUND(G131*H131,6)</f>
      </c>
      <c r="L131" s="38">
        <v>0</v>
      </c>
      <c s="32">
        <f>ROUND(ROUND(L131,2)*ROUND(G131,3),2)</f>
      </c>
      <c s="36" t="s">
        <v>53</v>
      </c>
      <c>
        <f>(M131*21)/100</f>
      </c>
      <c t="s">
        <v>27</v>
      </c>
    </row>
    <row r="132" spans="1:5" ht="12.75">
      <c r="A132" s="35" t="s">
        <v>54</v>
      </c>
      <c r="E132" s="39" t="s">
        <v>2211</v>
      </c>
    </row>
    <row r="133" spans="1:5" ht="12.75">
      <c r="A133" s="35" t="s">
        <v>55</v>
      </c>
      <c r="E133" s="40" t="s">
        <v>5</v>
      </c>
    </row>
    <row r="134" spans="1:5" ht="51">
      <c r="A134" t="s">
        <v>56</v>
      </c>
      <c r="E134" s="39" t="s">
        <v>2208</v>
      </c>
    </row>
    <row r="135" spans="1:16" ht="12.75">
      <c r="A135" t="s">
        <v>49</v>
      </c>
      <c s="34" t="s">
        <v>175</v>
      </c>
      <c s="34" t="s">
        <v>2212</v>
      </c>
      <c s="35" t="s">
        <v>5</v>
      </c>
      <c s="6" t="s">
        <v>2213</v>
      </c>
      <c s="36" t="s">
        <v>63</v>
      </c>
      <c s="37">
        <v>99.884</v>
      </c>
      <c s="36">
        <v>0</v>
      </c>
      <c s="36">
        <f>ROUND(G135*H135,6)</f>
      </c>
      <c r="L135" s="38">
        <v>0</v>
      </c>
      <c s="32">
        <f>ROUND(ROUND(L135,2)*ROUND(G135,3),2)</f>
      </c>
      <c s="36" t="s">
        <v>53</v>
      </c>
      <c>
        <f>(M135*21)/100</f>
      </c>
      <c t="s">
        <v>27</v>
      </c>
    </row>
    <row r="136" spans="1:5" ht="12.75">
      <c r="A136" s="35" t="s">
        <v>54</v>
      </c>
      <c r="E136" s="39" t="s">
        <v>5</v>
      </c>
    </row>
    <row r="137" spans="1:5" ht="25.5">
      <c r="A137" s="35" t="s">
        <v>55</v>
      </c>
      <c r="E137" s="40" t="s">
        <v>2214</v>
      </c>
    </row>
    <row r="138" spans="1:5" ht="153">
      <c r="A138" t="s">
        <v>56</v>
      </c>
      <c r="E138" s="39" t="s">
        <v>2215</v>
      </c>
    </row>
    <row r="139" spans="1:16" ht="12.75">
      <c r="A139" t="s">
        <v>49</v>
      </c>
      <c s="34" t="s">
        <v>179</v>
      </c>
      <c s="34" t="s">
        <v>2216</v>
      </c>
      <c s="35" t="s">
        <v>5</v>
      </c>
      <c s="6" t="s">
        <v>2213</v>
      </c>
      <c s="36" t="s">
        <v>63</v>
      </c>
      <c s="37">
        <v>385.28</v>
      </c>
      <c s="36">
        <v>0</v>
      </c>
      <c s="36">
        <f>ROUND(G139*H139,6)</f>
      </c>
      <c r="L139" s="38">
        <v>0</v>
      </c>
      <c s="32">
        <f>ROUND(ROUND(L139,2)*ROUND(G139,3),2)</f>
      </c>
      <c s="36" t="s">
        <v>53</v>
      </c>
      <c>
        <f>(M139*21)/100</f>
      </c>
      <c t="s">
        <v>27</v>
      </c>
    </row>
    <row r="140" spans="1:5" ht="12.75">
      <c r="A140" s="35" t="s">
        <v>54</v>
      </c>
      <c r="E140" s="39" t="s">
        <v>2217</v>
      </c>
    </row>
    <row r="141" spans="1:5" ht="12.75">
      <c r="A141" s="35" t="s">
        <v>55</v>
      </c>
      <c r="E141" s="40" t="s">
        <v>2218</v>
      </c>
    </row>
    <row r="142" spans="1:5" ht="153">
      <c r="A142" t="s">
        <v>56</v>
      </c>
      <c r="E142" s="39" t="s">
        <v>2215</v>
      </c>
    </row>
    <row r="143" spans="1:13" ht="12.75">
      <c r="A143" t="s">
        <v>46</v>
      </c>
      <c r="C143" s="31" t="s">
        <v>65</v>
      </c>
      <c r="E143" s="33" t="s">
        <v>66</v>
      </c>
      <c r="J143" s="32">
        <f>0</f>
      </c>
      <c s="32">
        <f>0</f>
      </c>
      <c s="32">
        <f>0+L144+L148</f>
      </c>
      <c s="32">
        <f>0+M144+M148</f>
      </c>
    </row>
    <row r="144" spans="1:16" ht="25.5">
      <c r="A144" t="s">
        <v>49</v>
      </c>
      <c s="34" t="s">
        <v>183</v>
      </c>
      <c s="34" t="s">
        <v>1880</v>
      </c>
      <c s="35" t="s">
        <v>5</v>
      </c>
      <c s="6" t="s">
        <v>1881</v>
      </c>
      <c s="36" t="s">
        <v>63</v>
      </c>
      <c s="37">
        <v>577.64</v>
      </c>
      <c s="36">
        <v>0</v>
      </c>
      <c s="36">
        <f>ROUND(G144*H144,6)</f>
      </c>
      <c r="L144" s="38">
        <v>0</v>
      </c>
      <c s="32">
        <f>ROUND(ROUND(L144,2)*ROUND(G144,3),2)</f>
      </c>
      <c s="36" t="s">
        <v>53</v>
      </c>
      <c>
        <f>(M144*21)/100</f>
      </c>
      <c t="s">
        <v>27</v>
      </c>
    </row>
    <row r="145" spans="1:5" ht="12.75">
      <c r="A145" s="35" t="s">
        <v>54</v>
      </c>
      <c r="E145" s="39" t="s">
        <v>5</v>
      </c>
    </row>
    <row r="146" spans="1:5" ht="12.75">
      <c r="A146" s="35" t="s">
        <v>55</v>
      </c>
      <c r="E146" s="40" t="s">
        <v>2219</v>
      </c>
    </row>
    <row r="147" spans="1:5" ht="191.25">
      <c r="A147" t="s">
        <v>56</v>
      </c>
      <c r="E147" s="39" t="s">
        <v>1883</v>
      </c>
    </row>
    <row r="148" spans="1:16" ht="25.5">
      <c r="A148" t="s">
        <v>49</v>
      </c>
      <c s="34" t="s">
        <v>187</v>
      </c>
      <c s="34" t="s">
        <v>2220</v>
      </c>
      <c s="35" t="s">
        <v>5</v>
      </c>
      <c s="6" t="s">
        <v>2221</v>
      </c>
      <c s="36" t="s">
        <v>63</v>
      </c>
      <c s="37">
        <v>28.882</v>
      </c>
      <c s="36">
        <v>0</v>
      </c>
      <c s="36">
        <f>ROUND(G148*H148,6)</f>
      </c>
      <c r="L148" s="38">
        <v>0</v>
      </c>
      <c s="32">
        <f>ROUND(ROUND(L148,2)*ROUND(G148,3),2)</f>
      </c>
      <c s="36" t="s">
        <v>53</v>
      </c>
      <c>
        <f>(M148*21)/100</f>
      </c>
      <c t="s">
        <v>27</v>
      </c>
    </row>
    <row r="149" spans="1:5" ht="12.75">
      <c r="A149" s="35" t="s">
        <v>54</v>
      </c>
      <c r="E149" s="39" t="s">
        <v>5</v>
      </c>
    </row>
    <row r="150" spans="1:5" ht="12.75">
      <c r="A150" s="35" t="s">
        <v>55</v>
      </c>
      <c r="E150" s="40" t="s">
        <v>2222</v>
      </c>
    </row>
    <row r="151" spans="1:5" ht="191.25">
      <c r="A151" t="s">
        <v>56</v>
      </c>
      <c r="E151" s="39" t="s">
        <v>1883</v>
      </c>
    </row>
    <row r="152" spans="1:13" ht="12.75">
      <c r="A152" t="s">
        <v>46</v>
      </c>
      <c r="C152" s="31" t="s">
        <v>82</v>
      </c>
      <c r="E152" s="33" t="s">
        <v>1884</v>
      </c>
      <c r="J152" s="32">
        <f>0</f>
      </c>
      <c s="32">
        <f>0</f>
      </c>
      <c s="32">
        <f>0+L153+L157+L161+L165+L169</f>
      </c>
      <c s="32">
        <f>0+M153+M157+M161+M165+M169</f>
      </c>
    </row>
    <row r="153" spans="1:16" ht="12.75">
      <c r="A153" t="s">
        <v>49</v>
      </c>
      <c s="34" t="s">
        <v>193</v>
      </c>
      <c s="34" t="s">
        <v>1889</v>
      </c>
      <c s="35" t="s">
        <v>5</v>
      </c>
      <c s="6" t="s">
        <v>1890</v>
      </c>
      <c s="36" t="s">
        <v>70</v>
      </c>
      <c s="37">
        <v>340.68</v>
      </c>
      <c s="36">
        <v>0</v>
      </c>
      <c s="36">
        <f>ROUND(G153*H153,6)</f>
      </c>
      <c r="L153" s="38">
        <v>0</v>
      </c>
      <c s="32">
        <f>ROUND(ROUND(L153,2)*ROUND(G153,3),2)</f>
      </c>
      <c s="36" t="s">
        <v>53</v>
      </c>
      <c>
        <f>(M153*21)/100</f>
      </c>
      <c t="s">
        <v>27</v>
      </c>
    </row>
    <row r="154" spans="1:5" ht="12.75">
      <c r="A154" s="35" t="s">
        <v>54</v>
      </c>
      <c r="E154" s="39" t="s">
        <v>5</v>
      </c>
    </row>
    <row r="155" spans="1:5" ht="12.75">
      <c r="A155" s="35" t="s">
        <v>55</v>
      </c>
      <c r="E155" s="40" t="s">
        <v>2223</v>
      </c>
    </row>
    <row r="156" spans="1:5" ht="255">
      <c r="A156" t="s">
        <v>56</v>
      </c>
      <c r="E156" s="39" t="s">
        <v>1892</v>
      </c>
    </row>
    <row r="157" spans="1:16" ht="12.75">
      <c r="A157" t="s">
        <v>49</v>
      </c>
      <c s="34" t="s">
        <v>270</v>
      </c>
      <c s="34" t="s">
        <v>1893</v>
      </c>
      <c s="35" t="s">
        <v>5</v>
      </c>
      <c s="6" t="s">
        <v>1894</v>
      </c>
      <c s="36" t="s">
        <v>70</v>
      </c>
      <c s="37">
        <v>10</v>
      </c>
      <c s="36">
        <v>0</v>
      </c>
      <c s="36">
        <f>ROUND(G157*H157,6)</f>
      </c>
      <c r="L157" s="38">
        <v>0</v>
      </c>
      <c s="32">
        <f>ROUND(ROUND(L157,2)*ROUND(G157,3),2)</f>
      </c>
      <c s="36" t="s">
        <v>53</v>
      </c>
      <c>
        <f>(M157*21)/100</f>
      </c>
      <c t="s">
        <v>27</v>
      </c>
    </row>
    <row r="158" spans="1:5" ht="12.75">
      <c r="A158" s="35" t="s">
        <v>54</v>
      </c>
      <c r="E158" s="39" t="s">
        <v>5</v>
      </c>
    </row>
    <row r="159" spans="1:5" ht="12.75">
      <c r="A159" s="35" t="s">
        <v>55</v>
      </c>
      <c r="E159" s="40" t="s">
        <v>5</v>
      </c>
    </row>
    <row r="160" spans="1:5" ht="255">
      <c r="A160" t="s">
        <v>56</v>
      </c>
      <c r="E160" s="39" t="s">
        <v>1892</v>
      </c>
    </row>
    <row r="161" spans="1:16" ht="12.75">
      <c r="A161" t="s">
        <v>49</v>
      </c>
      <c s="34" t="s">
        <v>271</v>
      </c>
      <c s="34" t="s">
        <v>2224</v>
      </c>
      <c s="35" t="s">
        <v>5</v>
      </c>
      <c s="6" t="s">
        <v>2225</v>
      </c>
      <c s="36" t="s">
        <v>97</v>
      </c>
      <c s="37">
        <v>1</v>
      </c>
      <c s="36">
        <v>0</v>
      </c>
      <c s="36">
        <f>ROUND(G161*H161,6)</f>
      </c>
      <c r="L161" s="38">
        <v>0</v>
      </c>
      <c s="32">
        <f>ROUND(ROUND(L161,2)*ROUND(G161,3),2)</f>
      </c>
      <c s="36" t="s">
        <v>53</v>
      </c>
      <c>
        <f>(M161*21)/100</f>
      </c>
      <c t="s">
        <v>27</v>
      </c>
    </row>
    <row r="162" spans="1:5" ht="12.75">
      <c r="A162" s="35" t="s">
        <v>54</v>
      </c>
      <c r="E162" s="39" t="s">
        <v>5</v>
      </c>
    </row>
    <row r="163" spans="1:5" ht="12.75">
      <c r="A163" s="35" t="s">
        <v>55</v>
      </c>
      <c r="E163" s="40" t="s">
        <v>5</v>
      </c>
    </row>
    <row r="164" spans="1:5" ht="25.5">
      <c r="A164" t="s">
        <v>56</v>
      </c>
      <c r="E164" s="39" t="s">
        <v>2226</v>
      </c>
    </row>
    <row r="165" spans="1:16" ht="12.75">
      <c r="A165" t="s">
        <v>49</v>
      </c>
      <c s="34" t="s">
        <v>272</v>
      </c>
      <c s="34" t="s">
        <v>2227</v>
      </c>
      <c s="35" t="s">
        <v>5</v>
      </c>
      <c s="6" t="s">
        <v>2228</v>
      </c>
      <c s="36" t="s">
        <v>97</v>
      </c>
      <c s="37">
        <v>4</v>
      </c>
      <c s="36">
        <v>0</v>
      </c>
      <c s="36">
        <f>ROUND(G165*H165,6)</f>
      </c>
      <c r="L165" s="38">
        <v>0</v>
      </c>
      <c s="32">
        <f>ROUND(ROUND(L165,2)*ROUND(G165,3),2)</f>
      </c>
      <c s="36" t="s">
        <v>53</v>
      </c>
      <c>
        <f>(M165*21)/100</f>
      </c>
      <c t="s">
        <v>27</v>
      </c>
    </row>
    <row r="166" spans="1:5" ht="12.75">
      <c r="A166" s="35" t="s">
        <v>54</v>
      </c>
      <c r="E166" s="39" t="s">
        <v>5</v>
      </c>
    </row>
    <row r="167" spans="1:5" ht="12.75">
      <c r="A167" s="35" t="s">
        <v>55</v>
      </c>
      <c r="E167" s="40" t="s">
        <v>5</v>
      </c>
    </row>
    <row r="168" spans="1:5" ht="12.75">
      <c r="A168" t="s">
        <v>56</v>
      </c>
      <c r="E168" s="39" t="s">
        <v>2229</v>
      </c>
    </row>
    <row r="169" spans="1:16" ht="12.75">
      <c r="A169" t="s">
        <v>49</v>
      </c>
      <c s="34" t="s">
        <v>273</v>
      </c>
      <c s="34" t="s">
        <v>1909</v>
      </c>
      <c s="35" t="s">
        <v>5</v>
      </c>
      <c s="6" t="s">
        <v>1910</v>
      </c>
      <c s="36" t="s">
        <v>52</v>
      </c>
      <c s="37">
        <v>2.087</v>
      </c>
      <c s="36">
        <v>0</v>
      </c>
      <c s="36">
        <f>ROUND(G169*H169,6)</f>
      </c>
      <c r="L169" s="38">
        <v>0</v>
      </c>
      <c s="32">
        <f>ROUND(ROUND(L169,2)*ROUND(G169,3),2)</f>
      </c>
      <c s="36" t="s">
        <v>53</v>
      </c>
      <c>
        <f>(M169*21)/100</f>
      </c>
      <c t="s">
        <v>27</v>
      </c>
    </row>
    <row r="170" spans="1:5" ht="12.75">
      <c r="A170" s="35" t="s">
        <v>54</v>
      </c>
      <c r="E170" s="39" t="s">
        <v>5</v>
      </c>
    </row>
    <row r="171" spans="1:5" ht="12.75">
      <c r="A171" s="35" t="s">
        <v>55</v>
      </c>
      <c r="E171" s="40" t="s">
        <v>2230</v>
      </c>
    </row>
    <row r="172" spans="1:5" ht="369.75">
      <c r="A172" t="s">
        <v>56</v>
      </c>
      <c r="E172" s="39" t="s">
        <v>1820</v>
      </c>
    </row>
    <row r="173" spans="1:13" ht="12.75">
      <c r="A173" t="s">
        <v>46</v>
      </c>
      <c r="C173" s="31" t="s">
        <v>86</v>
      </c>
      <c r="E173" s="33" t="s">
        <v>729</v>
      </c>
      <c r="J173" s="32">
        <f>0</f>
      </c>
      <c s="32">
        <f>0</f>
      </c>
      <c s="32">
        <f>0+L174+L178+L182+L186+L190+L194+L198+L202+L206+L210+L214+L218+L222</f>
      </c>
      <c s="32">
        <f>0+M174+M178+M182+M186+M190+M194+M198+M202+M206+M210+M214+M218+M222</f>
      </c>
    </row>
    <row r="174" spans="1:16" ht="12.75">
      <c r="A174" t="s">
        <v>49</v>
      </c>
      <c s="34" t="s">
        <v>274</v>
      </c>
      <c s="34" t="s">
        <v>2231</v>
      </c>
      <c s="35" t="s">
        <v>5</v>
      </c>
      <c s="6" t="s">
        <v>2232</v>
      </c>
      <c s="36" t="s">
        <v>70</v>
      </c>
      <c s="37">
        <v>300.185</v>
      </c>
      <c s="36">
        <v>0</v>
      </c>
      <c s="36">
        <f>ROUND(G174*H174,6)</f>
      </c>
      <c r="L174" s="38">
        <v>0</v>
      </c>
      <c s="32">
        <f>ROUND(ROUND(L174,2)*ROUND(G174,3),2)</f>
      </c>
      <c s="36" t="s">
        <v>53</v>
      </c>
      <c>
        <f>(M174*21)/100</f>
      </c>
      <c t="s">
        <v>27</v>
      </c>
    </row>
    <row r="175" spans="1:5" ht="12.75">
      <c r="A175" s="35" t="s">
        <v>54</v>
      </c>
      <c r="E175" s="39" t="s">
        <v>5</v>
      </c>
    </row>
    <row r="176" spans="1:5" ht="12.75">
      <c r="A176" s="35" t="s">
        <v>55</v>
      </c>
      <c r="E176" s="40" t="s">
        <v>5</v>
      </c>
    </row>
    <row r="177" spans="1:5" ht="51">
      <c r="A177" t="s">
        <v>56</v>
      </c>
      <c r="E177" s="39" t="s">
        <v>2233</v>
      </c>
    </row>
    <row r="178" spans="1:16" ht="25.5">
      <c r="A178" t="s">
        <v>49</v>
      </c>
      <c s="34" t="s">
        <v>278</v>
      </c>
      <c s="34" t="s">
        <v>2234</v>
      </c>
      <c s="35" t="s">
        <v>5</v>
      </c>
      <c s="6" t="s">
        <v>2235</v>
      </c>
      <c s="36" t="s">
        <v>97</v>
      </c>
      <c s="37">
        <v>4</v>
      </c>
      <c s="36">
        <v>0</v>
      </c>
      <c s="36">
        <f>ROUND(G178*H178,6)</f>
      </c>
      <c r="L178" s="38">
        <v>0</v>
      </c>
      <c s="32">
        <f>ROUND(ROUND(L178,2)*ROUND(G178,3),2)</f>
      </c>
      <c s="36" t="s">
        <v>53</v>
      </c>
      <c>
        <f>(M178*21)/100</f>
      </c>
      <c t="s">
        <v>27</v>
      </c>
    </row>
    <row r="179" spans="1:5" ht="12.75">
      <c r="A179" s="35" t="s">
        <v>54</v>
      </c>
      <c r="E179" s="39" t="s">
        <v>5</v>
      </c>
    </row>
    <row r="180" spans="1:5" ht="12.75">
      <c r="A180" s="35" t="s">
        <v>55</v>
      </c>
      <c r="E180" s="40" t="s">
        <v>5</v>
      </c>
    </row>
    <row r="181" spans="1:5" ht="178.5">
      <c r="A181" t="s">
        <v>56</v>
      </c>
      <c r="E181" s="39" t="s">
        <v>2236</v>
      </c>
    </row>
    <row r="182" spans="1:16" ht="12.75">
      <c r="A182" t="s">
        <v>49</v>
      </c>
      <c s="34" t="s">
        <v>279</v>
      </c>
      <c s="34" t="s">
        <v>2237</v>
      </c>
      <c s="35" t="s">
        <v>5</v>
      </c>
      <c s="6" t="s">
        <v>2238</v>
      </c>
      <c s="36" t="s">
        <v>70</v>
      </c>
      <c s="37">
        <v>274.4</v>
      </c>
      <c s="36">
        <v>0</v>
      </c>
      <c s="36">
        <f>ROUND(G182*H182,6)</f>
      </c>
      <c r="L182" s="38">
        <v>0</v>
      </c>
      <c s="32">
        <f>ROUND(ROUND(L182,2)*ROUND(G182,3),2)</f>
      </c>
      <c s="36" t="s">
        <v>53</v>
      </c>
      <c>
        <f>(M182*21)/100</f>
      </c>
      <c t="s">
        <v>27</v>
      </c>
    </row>
    <row r="183" spans="1:5" ht="12.75">
      <c r="A183" s="35" t="s">
        <v>54</v>
      </c>
      <c r="E183" s="39" t="s">
        <v>5</v>
      </c>
    </row>
    <row r="184" spans="1:5" ht="12.75">
      <c r="A184" s="35" t="s">
        <v>55</v>
      </c>
      <c r="E184" s="40" t="s">
        <v>2164</v>
      </c>
    </row>
    <row r="185" spans="1:5" ht="229.5">
      <c r="A185" t="s">
        <v>56</v>
      </c>
      <c r="E185" s="39" t="s">
        <v>2239</v>
      </c>
    </row>
    <row r="186" spans="1:16" ht="25.5">
      <c r="A186" t="s">
        <v>49</v>
      </c>
      <c s="34" t="s">
        <v>280</v>
      </c>
      <c s="34" t="s">
        <v>2240</v>
      </c>
      <c s="35" t="s">
        <v>5</v>
      </c>
      <c s="6" t="s">
        <v>2241</v>
      </c>
      <c s="36" t="s">
        <v>70</v>
      </c>
      <c s="37">
        <v>8</v>
      </c>
      <c s="36">
        <v>0</v>
      </c>
      <c s="36">
        <f>ROUND(G186*H186,6)</f>
      </c>
      <c r="L186" s="38">
        <v>0</v>
      </c>
      <c s="32">
        <f>ROUND(ROUND(L186,2)*ROUND(G186,3),2)</f>
      </c>
      <c s="36" t="s">
        <v>53</v>
      </c>
      <c>
        <f>(M186*21)/100</f>
      </c>
      <c t="s">
        <v>27</v>
      </c>
    </row>
    <row r="187" spans="1:5" ht="12.75">
      <c r="A187" s="35" t="s">
        <v>54</v>
      </c>
      <c r="E187" s="39" t="s">
        <v>5</v>
      </c>
    </row>
    <row r="188" spans="1:5" ht="12.75">
      <c r="A188" s="35" t="s">
        <v>55</v>
      </c>
      <c r="E188" s="40" t="s">
        <v>2242</v>
      </c>
    </row>
    <row r="189" spans="1:5" ht="229.5">
      <c r="A189" t="s">
        <v>56</v>
      </c>
      <c r="E189" s="39" t="s">
        <v>2243</v>
      </c>
    </row>
    <row r="190" spans="1:16" ht="12.75">
      <c r="A190" t="s">
        <v>49</v>
      </c>
      <c s="34" t="s">
        <v>284</v>
      </c>
      <c s="34" t="s">
        <v>2244</v>
      </c>
      <c s="35" t="s">
        <v>5</v>
      </c>
      <c s="6" t="s">
        <v>2245</v>
      </c>
      <c s="36" t="s">
        <v>63</v>
      </c>
      <c s="37">
        <v>5.12</v>
      </c>
      <c s="36">
        <v>0</v>
      </c>
      <c s="36">
        <f>ROUND(G190*H190,6)</f>
      </c>
      <c r="L190" s="38">
        <v>0</v>
      </c>
      <c s="32">
        <f>ROUND(ROUND(L190,2)*ROUND(G190,3),2)</f>
      </c>
      <c s="36" t="s">
        <v>53</v>
      </c>
      <c>
        <f>(M190*21)/100</f>
      </c>
      <c t="s">
        <v>27</v>
      </c>
    </row>
    <row r="191" spans="1:5" ht="12.75">
      <c r="A191" s="35" t="s">
        <v>54</v>
      </c>
      <c r="E191" s="39" t="s">
        <v>5</v>
      </c>
    </row>
    <row r="192" spans="1:5" ht="12.75">
      <c r="A192" s="35" t="s">
        <v>55</v>
      </c>
      <c r="E192" s="40" t="s">
        <v>2246</v>
      </c>
    </row>
    <row r="193" spans="1:5" ht="229.5">
      <c r="A193" t="s">
        <v>56</v>
      </c>
      <c r="E193" s="39" t="s">
        <v>2247</v>
      </c>
    </row>
    <row r="194" spans="1:16" ht="12.75">
      <c r="A194" t="s">
        <v>49</v>
      </c>
      <c s="34" t="s">
        <v>290</v>
      </c>
      <c s="34" t="s">
        <v>2248</v>
      </c>
      <c s="35" t="s">
        <v>5</v>
      </c>
      <c s="6" t="s">
        <v>2249</v>
      </c>
      <c s="36" t="s">
        <v>70</v>
      </c>
      <c s="37">
        <v>5.845</v>
      </c>
      <c s="36">
        <v>0</v>
      </c>
      <c s="36">
        <f>ROUND(G194*H194,6)</f>
      </c>
      <c r="L194" s="38">
        <v>0</v>
      </c>
      <c s="32">
        <f>ROUND(ROUND(L194,2)*ROUND(G194,3),2)</f>
      </c>
      <c s="36" t="s">
        <v>53</v>
      </c>
      <c>
        <f>(M194*21)/100</f>
      </c>
      <c t="s">
        <v>27</v>
      </c>
    </row>
    <row r="195" spans="1:5" ht="12.75">
      <c r="A195" s="35" t="s">
        <v>54</v>
      </c>
      <c r="E195" s="39" t="s">
        <v>5</v>
      </c>
    </row>
    <row r="196" spans="1:5" ht="12.75">
      <c r="A196" s="35" t="s">
        <v>55</v>
      </c>
      <c r="E196" s="40" t="s">
        <v>5</v>
      </c>
    </row>
    <row r="197" spans="1:5" ht="76.5">
      <c r="A197" t="s">
        <v>56</v>
      </c>
      <c r="E197" s="39" t="s">
        <v>2250</v>
      </c>
    </row>
    <row r="198" spans="1:16" ht="12.75">
      <c r="A198" t="s">
        <v>49</v>
      </c>
      <c s="34" t="s">
        <v>297</v>
      </c>
      <c s="34" t="s">
        <v>2251</v>
      </c>
      <c s="35" t="s">
        <v>5</v>
      </c>
      <c s="6" t="s">
        <v>2252</v>
      </c>
      <c s="36" t="s">
        <v>70</v>
      </c>
      <c s="37">
        <v>475</v>
      </c>
      <c s="36">
        <v>0</v>
      </c>
      <c s="36">
        <f>ROUND(G198*H198,6)</f>
      </c>
      <c r="L198" s="38">
        <v>0</v>
      </c>
      <c s="32">
        <f>ROUND(ROUND(L198,2)*ROUND(G198,3),2)</f>
      </c>
      <c s="36" t="s">
        <v>53</v>
      </c>
      <c>
        <f>(M198*21)/100</f>
      </c>
      <c t="s">
        <v>27</v>
      </c>
    </row>
    <row r="199" spans="1:5" ht="12.75">
      <c r="A199" s="35" t="s">
        <v>54</v>
      </c>
      <c r="E199" s="39" t="s">
        <v>5</v>
      </c>
    </row>
    <row r="200" spans="1:5" ht="12.75">
      <c r="A200" s="35" t="s">
        <v>55</v>
      </c>
      <c r="E200" s="40" t="s">
        <v>5</v>
      </c>
    </row>
    <row r="201" spans="1:5" ht="178.5">
      <c r="A201" t="s">
        <v>56</v>
      </c>
      <c r="E201" s="39" t="s">
        <v>2253</v>
      </c>
    </row>
    <row r="202" spans="1:16" ht="12.75">
      <c r="A202" t="s">
        <v>49</v>
      </c>
      <c s="34" t="s">
        <v>300</v>
      </c>
      <c s="34" t="s">
        <v>2254</v>
      </c>
      <c s="35" t="s">
        <v>5</v>
      </c>
      <c s="6" t="s">
        <v>2255</v>
      </c>
      <c s="36" t="s">
        <v>52</v>
      </c>
      <c s="37">
        <v>17.6</v>
      </c>
      <c s="36">
        <v>0</v>
      </c>
      <c s="36">
        <f>ROUND(G202*H202,6)</f>
      </c>
      <c r="L202" s="38">
        <v>0</v>
      </c>
      <c s="32">
        <f>ROUND(ROUND(L202,2)*ROUND(G202,3),2)</f>
      </c>
      <c s="36" t="s">
        <v>53</v>
      </c>
      <c>
        <f>(M202*21)/100</f>
      </c>
      <c t="s">
        <v>27</v>
      </c>
    </row>
    <row r="203" spans="1:5" ht="12.75">
      <c r="A203" s="35" t="s">
        <v>54</v>
      </c>
      <c r="E203" s="39" t="s">
        <v>5</v>
      </c>
    </row>
    <row r="204" spans="1:5" ht="12.75">
      <c r="A204" s="35" t="s">
        <v>55</v>
      </c>
      <c r="E204" s="40" t="s">
        <v>5</v>
      </c>
    </row>
    <row r="205" spans="1:5" ht="114.75">
      <c r="A205" t="s">
        <v>56</v>
      </c>
      <c r="E205" s="39" t="s">
        <v>1943</v>
      </c>
    </row>
    <row r="206" spans="1:16" ht="12.75">
      <c r="A206" t="s">
        <v>49</v>
      </c>
      <c s="34" t="s">
        <v>304</v>
      </c>
      <c s="34" t="s">
        <v>2256</v>
      </c>
      <c s="35" t="s">
        <v>5</v>
      </c>
      <c s="6" t="s">
        <v>2257</v>
      </c>
      <c s="36" t="s">
        <v>70</v>
      </c>
      <c s="37">
        <v>280</v>
      </c>
      <c s="36">
        <v>0</v>
      </c>
      <c s="36">
        <f>ROUND(G206*H206,6)</f>
      </c>
      <c r="L206" s="38">
        <v>0</v>
      </c>
      <c s="32">
        <f>ROUND(ROUND(L206,2)*ROUND(G206,3),2)</f>
      </c>
      <c s="36" t="s">
        <v>53</v>
      </c>
      <c>
        <f>(M206*21)/100</f>
      </c>
      <c t="s">
        <v>27</v>
      </c>
    </row>
    <row r="207" spans="1:5" ht="38.25">
      <c r="A207" s="35" t="s">
        <v>54</v>
      </c>
      <c r="E207" s="39" t="s">
        <v>2258</v>
      </c>
    </row>
    <row r="208" spans="1:5" ht="12.75">
      <c r="A208" s="35" t="s">
        <v>55</v>
      </c>
      <c r="E208" s="40" t="s">
        <v>2164</v>
      </c>
    </row>
    <row r="209" spans="1:5" ht="229.5">
      <c r="A209" t="s">
        <v>56</v>
      </c>
      <c r="E209" s="39" t="s">
        <v>2259</v>
      </c>
    </row>
    <row r="210" spans="1:16" ht="25.5">
      <c r="A210" t="s">
        <v>49</v>
      </c>
      <c s="34" t="s">
        <v>308</v>
      </c>
      <c s="34" t="s">
        <v>2260</v>
      </c>
      <c s="35" t="s">
        <v>5</v>
      </c>
      <c s="6" t="s">
        <v>2261</v>
      </c>
      <c s="36" t="s">
        <v>70</v>
      </c>
      <c s="37">
        <v>291.4</v>
      </c>
      <c s="36">
        <v>0</v>
      </c>
      <c s="36">
        <f>ROUND(G210*H210,6)</f>
      </c>
      <c r="L210" s="38">
        <v>0</v>
      </c>
      <c s="32">
        <f>ROUND(ROUND(L210,2)*ROUND(G210,3),2)</f>
      </c>
      <c s="36" t="s">
        <v>53</v>
      </c>
      <c>
        <f>(M210*21)/100</f>
      </c>
      <c t="s">
        <v>27</v>
      </c>
    </row>
    <row r="211" spans="1:5" ht="12.75">
      <c r="A211" s="35" t="s">
        <v>54</v>
      </c>
      <c r="E211" s="39" t="s">
        <v>5</v>
      </c>
    </row>
    <row r="212" spans="1:5" ht="63.75">
      <c r="A212" s="35" t="s">
        <v>55</v>
      </c>
      <c r="E212" s="40" t="s">
        <v>2262</v>
      </c>
    </row>
    <row r="213" spans="1:5" ht="89.25">
      <c r="A213" t="s">
        <v>56</v>
      </c>
      <c r="E213" s="39" t="s">
        <v>2263</v>
      </c>
    </row>
    <row r="214" spans="1:16" ht="25.5">
      <c r="A214" t="s">
        <v>49</v>
      </c>
      <c s="34" t="s">
        <v>714</v>
      </c>
      <c s="34" t="s">
        <v>2264</v>
      </c>
      <c s="35" t="s">
        <v>5</v>
      </c>
      <c s="6" t="s">
        <v>2265</v>
      </c>
      <c s="36" t="s">
        <v>97</v>
      </c>
      <c s="37">
        <v>4</v>
      </c>
      <c s="36">
        <v>0</v>
      </c>
      <c s="36">
        <f>ROUND(G214*H214,6)</f>
      </c>
      <c r="L214" s="38">
        <v>0</v>
      </c>
      <c s="32">
        <f>ROUND(ROUND(L214,2)*ROUND(G214,3),2)</f>
      </c>
      <c s="36" t="s">
        <v>53</v>
      </c>
      <c>
        <f>(M214*21)/100</f>
      </c>
      <c t="s">
        <v>27</v>
      </c>
    </row>
    <row r="215" spans="1:5" ht="12.75">
      <c r="A215" s="35" t="s">
        <v>54</v>
      </c>
      <c r="E215" s="39" t="s">
        <v>5</v>
      </c>
    </row>
    <row r="216" spans="1:5" ht="12.75">
      <c r="A216" s="35" t="s">
        <v>55</v>
      </c>
      <c r="E216" s="40" t="s">
        <v>5</v>
      </c>
    </row>
    <row r="217" spans="1:5" ht="409.5">
      <c r="A217" t="s">
        <v>56</v>
      </c>
      <c r="E217" s="39" t="s">
        <v>2266</v>
      </c>
    </row>
    <row r="218" spans="1:16" ht="25.5">
      <c r="A218" t="s">
        <v>49</v>
      </c>
      <c s="34" t="s">
        <v>715</v>
      </c>
      <c s="34" t="s">
        <v>2267</v>
      </c>
      <c s="35" t="s">
        <v>5</v>
      </c>
      <c s="6" t="s">
        <v>2268</v>
      </c>
      <c s="36" t="s">
        <v>1550</v>
      </c>
      <c s="37">
        <v>2</v>
      </c>
      <c s="36">
        <v>0</v>
      </c>
      <c s="36">
        <f>ROUND(G218*H218,6)</f>
      </c>
      <c r="L218" s="38">
        <v>0</v>
      </c>
      <c s="32">
        <f>ROUND(ROUND(L218,2)*ROUND(G218,3),2)</f>
      </c>
      <c s="36" t="s">
        <v>196</v>
      </c>
      <c>
        <f>(M218*21)/100</f>
      </c>
      <c t="s">
        <v>27</v>
      </c>
    </row>
    <row r="219" spans="1:5" ht="12.75">
      <c r="A219" s="35" t="s">
        <v>54</v>
      </c>
      <c r="E219" s="39" t="s">
        <v>2269</v>
      </c>
    </row>
    <row r="220" spans="1:5" ht="38.25">
      <c r="A220" s="35" t="s">
        <v>55</v>
      </c>
      <c r="E220" s="40" t="s">
        <v>2270</v>
      </c>
    </row>
    <row r="221" spans="1:5" ht="12.75">
      <c r="A221" t="s">
        <v>56</v>
      </c>
      <c r="E221" s="39" t="s">
        <v>5</v>
      </c>
    </row>
    <row r="222" spans="1:16" ht="12.75">
      <c r="A222" t="s">
        <v>49</v>
      </c>
      <c s="34" t="s">
        <v>716</v>
      </c>
      <c s="34" t="s">
        <v>2271</v>
      </c>
      <c s="35" t="s">
        <v>5</v>
      </c>
      <c s="6" t="s">
        <v>2272</v>
      </c>
      <c s="36" t="s">
        <v>97</v>
      </c>
      <c s="37">
        <v>4</v>
      </c>
      <c s="36">
        <v>0</v>
      </c>
      <c s="36">
        <f>ROUND(G222*H222,6)</f>
      </c>
      <c r="L222" s="38">
        <v>0</v>
      </c>
      <c s="32">
        <f>ROUND(ROUND(L222,2)*ROUND(G222,3),2)</f>
      </c>
      <c s="36" t="s">
        <v>53</v>
      </c>
      <c>
        <f>(M222*21)/100</f>
      </c>
      <c t="s">
        <v>27</v>
      </c>
    </row>
    <row r="223" spans="1:5" ht="12.75">
      <c r="A223" s="35" t="s">
        <v>54</v>
      </c>
      <c r="E223" s="39" t="s">
        <v>2273</v>
      </c>
    </row>
    <row r="224" spans="1:5" ht="12.75">
      <c r="A224" s="35" t="s">
        <v>55</v>
      </c>
      <c r="E224" s="40" t="s">
        <v>5</v>
      </c>
    </row>
    <row r="225" spans="1:5" ht="89.25">
      <c r="A225" t="s">
        <v>56</v>
      </c>
      <c r="E225" s="39" t="s">
        <v>2274</v>
      </c>
    </row>
    <row r="226" spans="1:13" ht="12.75">
      <c r="A226" t="s">
        <v>46</v>
      </c>
      <c r="C226" s="31" t="s">
        <v>288</v>
      </c>
      <c r="E226" s="33" t="s">
        <v>289</v>
      </c>
      <c r="J226" s="32">
        <f>0</f>
      </c>
      <c s="32">
        <f>0</f>
      </c>
      <c s="32">
        <f>0+L227+L231+L235+L239</f>
      </c>
      <c s="32">
        <f>0+M227+M231+M235+M239</f>
      </c>
    </row>
    <row r="227" spans="1:16" ht="38.25">
      <c r="A227" t="s">
        <v>49</v>
      </c>
      <c s="34" t="s">
        <v>719</v>
      </c>
      <c s="34" t="s">
        <v>291</v>
      </c>
      <c s="35" t="s">
        <v>292</v>
      </c>
      <c s="6" t="s">
        <v>293</v>
      </c>
      <c s="36" t="s">
        <v>294</v>
      </c>
      <c s="37">
        <v>232.872</v>
      </c>
      <c s="36">
        <v>0</v>
      </c>
      <c s="36">
        <f>ROUND(G227*H227,6)</f>
      </c>
      <c r="L227" s="38">
        <v>0</v>
      </c>
      <c s="32">
        <f>ROUND(ROUND(L227,2)*ROUND(G227,3),2)</f>
      </c>
      <c s="36" t="s">
        <v>196</v>
      </c>
      <c>
        <f>(M227*21)/100</f>
      </c>
      <c t="s">
        <v>27</v>
      </c>
    </row>
    <row r="228" spans="1:5" ht="12.75">
      <c r="A228" s="35" t="s">
        <v>54</v>
      </c>
      <c r="E228" s="39" t="s">
        <v>295</v>
      </c>
    </row>
    <row r="229" spans="1:5" ht="12.75">
      <c r="A229" s="35" t="s">
        <v>55</v>
      </c>
      <c r="E229" s="40" t="s">
        <v>5</v>
      </c>
    </row>
    <row r="230" spans="1:5" ht="165.75">
      <c r="A230" t="s">
        <v>56</v>
      </c>
      <c r="E230" s="39" t="s">
        <v>296</v>
      </c>
    </row>
    <row r="231" spans="1:16" ht="38.25">
      <c r="A231" t="s">
        <v>49</v>
      </c>
      <c s="34" t="s">
        <v>723</v>
      </c>
      <c s="34" t="s">
        <v>298</v>
      </c>
      <c s="35" t="s">
        <v>292</v>
      </c>
      <c s="6" t="s">
        <v>299</v>
      </c>
      <c s="36" t="s">
        <v>294</v>
      </c>
      <c s="37">
        <v>303.207</v>
      </c>
      <c s="36">
        <v>0</v>
      </c>
      <c s="36">
        <f>ROUND(G231*H231,6)</f>
      </c>
      <c r="L231" s="38">
        <v>0</v>
      </c>
      <c s="32">
        <f>ROUND(ROUND(L231,2)*ROUND(G231,3),2)</f>
      </c>
      <c s="36" t="s">
        <v>196</v>
      </c>
      <c>
        <f>(M231*21)/100</f>
      </c>
      <c t="s">
        <v>27</v>
      </c>
    </row>
    <row r="232" spans="1:5" ht="12.75">
      <c r="A232" s="35" t="s">
        <v>54</v>
      </c>
      <c r="E232" s="39" t="s">
        <v>295</v>
      </c>
    </row>
    <row r="233" spans="1:5" ht="12.75">
      <c r="A233" s="35" t="s">
        <v>55</v>
      </c>
      <c r="E233" s="40" t="s">
        <v>2275</v>
      </c>
    </row>
    <row r="234" spans="1:5" ht="165.75">
      <c r="A234" t="s">
        <v>56</v>
      </c>
      <c r="E234" s="39" t="s">
        <v>296</v>
      </c>
    </row>
    <row r="235" spans="1:16" ht="38.25">
      <c r="A235" t="s">
        <v>49</v>
      </c>
      <c s="34" t="s">
        <v>726</v>
      </c>
      <c s="34" t="s">
        <v>1964</v>
      </c>
      <c s="35" t="s">
        <v>292</v>
      </c>
      <c s="6" t="s">
        <v>1965</v>
      </c>
      <c s="36" t="s">
        <v>294</v>
      </c>
      <c s="37">
        <v>12.937</v>
      </c>
      <c s="36">
        <v>0</v>
      </c>
      <c s="36">
        <f>ROUND(G235*H235,6)</f>
      </c>
      <c r="L235" s="38">
        <v>0</v>
      </c>
      <c s="32">
        <f>ROUND(ROUND(L235,2)*ROUND(G235,3),2)</f>
      </c>
      <c s="36" t="s">
        <v>196</v>
      </c>
      <c>
        <f>(M235*21)/100</f>
      </c>
      <c t="s">
        <v>27</v>
      </c>
    </row>
    <row r="236" spans="1:5" ht="38.25">
      <c r="A236" s="35" t="s">
        <v>54</v>
      </c>
      <c r="E236" s="39" t="s">
        <v>1701</v>
      </c>
    </row>
    <row r="237" spans="1:5" ht="12.75">
      <c r="A237" s="35" t="s">
        <v>55</v>
      </c>
      <c r="E237" s="40" t="s">
        <v>5</v>
      </c>
    </row>
    <row r="238" spans="1:5" ht="165.75">
      <c r="A238" t="s">
        <v>56</v>
      </c>
      <c r="E238" s="39" t="s">
        <v>296</v>
      </c>
    </row>
    <row r="239" spans="1:16" ht="38.25">
      <c r="A239" t="s">
        <v>49</v>
      </c>
      <c s="34" t="s">
        <v>730</v>
      </c>
      <c s="34" t="s">
        <v>1967</v>
      </c>
      <c s="35" t="s">
        <v>292</v>
      </c>
      <c s="6" t="s">
        <v>1968</v>
      </c>
      <c s="36" t="s">
        <v>294</v>
      </c>
      <c s="37">
        <v>12.937</v>
      </c>
      <c s="36">
        <v>0</v>
      </c>
      <c s="36">
        <f>ROUND(G239*H239,6)</f>
      </c>
      <c r="L239" s="38">
        <v>0</v>
      </c>
      <c s="32">
        <f>ROUND(ROUND(L239,2)*ROUND(G239,3),2)</f>
      </c>
      <c s="36" t="s">
        <v>196</v>
      </c>
      <c>
        <f>(M239*21)/100</f>
      </c>
      <c t="s">
        <v>27</v>
      </c>
    </row>
    <row r="240" spans="1:5" ht="51">
      <c r="A240" s="35" t="s">
        <v>54</v>
      </c>
      <c r="E240" s="39" t="s">
        <v>307</v>
      </c>
    </row>
    <row r="241" spans="1:5" ht="12.75">
      <c r="A241" s="35" t="s">
        <v>55</v>
      </c>
      <c r="E241" s="40" t="s">
        <v>5</v>
      </c>
    </row>
    <row r="242" spans="1:5" ht="165.75">
      <c r="A242" t="s">
        <v>56</v>
      </c>
      <c r="E24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2141</v>
      </c>
      <c s="41">
        <f>Rekapitulace!C49</f>
      </c>
      <c s="20" t="s">
        <v>0</v>
      </c>
      <c t="s">
        <v>23</v>
      </c>
      <c t="s">
        <v>27</v>
      </c>
    </row>
    <row r="4" spans="1:16" ht="32" customHeight="1">
      <c r="A4" s="24" t="s">
        <v>20</v>
      </c>
      <c s="25" t="s">
        <v>28</v>
      </c>
      <c s="27" t="s">
        <v>2141</v>
      </c>
      <c r="E4" s="26" t="s">
        <v>2142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2278</v>
      </c>
      <c r="E8" s="30" t="s">
        <v>2277</v>
      </c>
      <c r="J8" s="29">
        <f>0+J9+J42+J59+J76+J81+J102+J111+J132+J169+J178</f>
      </c>
      <c s="29">
        <f>0+K9+K42+K59+K76+K81+K102+K111+K132+K169+K178</f>
      </c>
      <c s="29">
        <f>0+L9+L42+L59+L76+L81+L102+L111+L132+L169+L178</f>
      </c>
      <c s="29">
        <f>0+M9+M42+M59+M76+M81+M102+M111+M132+M169+M178</f>
      </c>
    </row>
    <row r="9" spans="1:13" ht="12.75">
      <c r="A9" t="s">
        <v>46</v>
      </c>
      <c r="C9" s="31" t="s">
        <v>47</v>
      </c>
      <c r="E9" s="33" t="s">
        <v>48</v>
      </c>
      <c r="J9" s="32">
        <f>0</f>
      </c>
      <c s="32">
        <f>0</f>
      </c>
      <c s="32">
        <f>0+L10+L14+L18+L22+L26+L30+L34+L38</f>
      </c>
      <c s="32">
        <f>0+M10+M14+M18+M22+M26+M30+M34+M38</f>
      </c>
    </row>
    <row r="10" spans="1:16" ht="12.75">
      <c r="A10" t="s">
        <v>49</v>
      </c>
      <c s="34" t="s">
        <v>47</v>
      </c>
      <c s="34" t="s">
        <v>2279</v>
      </c>
      <c s="35" t="s">
        <v>5</v>
      </c>
      <c s="6" t="s">
        <v>2280</v>
      </c>
      <c s="36" t="s">
        <v>52</v>
      </c>
      <c s="37">
        <v>7.56</v>
      </c>
      <c s="36">
        <v>0</v>
      </c>
      <c s="36">
        <f>ROUND(G10*H10,6)</f>
      </c>
      <c r="L10" s="38">
        <v>0</v>
      </c>
      <c s="32">
        <f>ROUND(ROUND(L10,2)*ROUND(G10,3),2)</f>
      </c>
      <c s="36" t="s">
        <v>196</v>
      </c>
      <c>
        <f>(M10*21)/100</f>
      </c>
      <c t="s">
        <v>27</v>
      </c>
    </row>
    <row r="11" spans="1:5" ht="12.75">
      <c r="A11" s="35" t="s">
        <v>54</v>
      </c>
      <c r="E11" s="39" t="s">
        <v>5</v>
      </c>
    </row>
    <row r="12" spans="1:5" ht="51">
      <c r="A12" s="35" t="s">
        <v>55</v>
      </c>
      <c r="E12" s="40" t="s">
        <v>2281</v>
      </c>
    </row>
    <row r="13" spans="1:5" ht="63.75">
      <c r="A13" t="s">
        <v>56</v>
      </c>
      <c r="E13" s="39" t="s">
        <v>2282</v>
      </c>
    </row>
    <row r="14" spans="1:16" ht="12.75">
      <c r="A14" t="s">
        <v>49</v>
      </c>
      <c s="34" t="s">
        <v>27</v>
      </c>
      <c s="34" t="s">
        <v>1716</v>
      </c>
      <c s="35" t="s">
        <v>5</v>
      </c>
      <c s="6" t="s">
        <v>1717</v>
      </c>
      <c s="36" t="s">
        <v>52</v>
      </c>
      <c s="37">
        <v>989.29</v>
      </c>
      <c s="36">
        <v>0</v>
      </c>
      <c s="36">
        <f>ROUND(G14*H14,6)</f>
      </c>
      <c r="L14" s="38">
        <v>0</v>
      </c>
      <c s="32">
        <f>ROUND(ROUND(L14,2)*ROUND(G14,3),2)</f>
      </c>
      <c s="36" t="s">
        <v>196</v>
      </c>
      <c>
        <f>(M14*21)/100</f>
      </c>
      <c t="s">
        <v>27</v>
      </c>
    </row>
    <row r="15" spans="1:5" ht="12.75">
      <c r="A15" s="35" t="s">
        <v>54</v>
      </c>
      <c r="E15" s="39" t="s">
        <v>5</v>
      </c>
    </row>
    <row r="16" spans="1:5" ht="25.5">
      <c r="A16" s="35" t="s">
        <v>55</v>
      </c>
      <c r="E16" s="40" t="s">
        <v>2283</v>
      </c>
    </row>
    <row r="17" spans="1:5" ht="369.75">
      <c r="A17" t="s">
        <v>56</v>
      </c>
      <c r="E17" s="39" t="s">
        <v>2284</v>
      </c>
    </row>
    <row r="18" spans="1:16" ht="12.75">
      <c r="A18" t="s">
        <v>49</v>
      </c>
      <c s="34" t="s">
        <v>26</v>
      </c>
      <c s="34" t="s">
        <v>1372</v>
      </c>
      <c s="35" t="s">
        <v>5</v>
      </c>
      <c s="6" t="s">
        <v>1373</v>
      </c>
      <c s="36" t="s">
        <v>52</v>
      </c>
      <c s="37">
        <v>13.875</v>
      </c>
      <c s="36">
        <v>0</v>
      </c>
      <c s="36">
        <f>ROUND(G18*H18,6)</f>
      </c>
      <c r="L18" s="38">
        <v>0</v>
      </c>
      <c s="32">
        <f>ROUND(ROUND(L18,2)*ROUND(G18,3),2)</f>
      </c>
      <c s="36" t="s">
        <v>196</v>
      </c>
      <c>
        <f>(M18*21)/100</f>
      </c>
      <c t="s">
        <v>27</v>
      </c>
    </row>
    <row r="19" spans="1:5" ht="12.75">
      <c r="A19" s="35" t="s">
        <v>54</v>
      </c>
      <c r="E19" s="39" t="s">
        <v>5</v>
      </c>
    </row>
    <row r="20" spans="1:5" ht="25.5">
      <c r="A20" s="35" t="s">
        <v>55</v>
      </c>
      <c r="E20" s="40" t="s">
        <v>2285</v>
      </c>
    </row>
    <row r="21" spans="1:5" ht="318.75">
      <c r="A21" t="s">
        <v>56</v>
      </c>
      <c r="E21" s="39" t="s">
        <v>2286</v>
      </c>
    </row>
    <row r="22" spans="1:16" ht="12.75">
      <c r="A22" t="s">
        <v>49</v>
      </c>
      <c s="34" t="s">
        <v>67</v>
      </c>
      <c s="34" t="s">
        <v>2160</v>
      </c>
      <c s="35" t="s">
        <v>5</v>
      </c>
      <c s="6" t="s">
        <v>2161</v>
      </c>
      <c s="36" t="s">
        <v>52</v>
      </c>
      <c s="37">
        <v>823.53</v>
      </c>
      <c s="36">
        <v>0</v>
      </c>
      <c s="36">
        <f>ROUND(G22*H22,6)</f>
      </c>
      <c r="L22" s="38">
        <v>0</v>
      </c>
      <c s="32">
        <f>ROUND(ROUND(L22,2)*ROUND(G22,3),2)</f>
      </c>
      <c s="36" t="s">
        <v>196</v>
      </c>
      <c>
        <f>(M22*21)/100</f>
      </c>
      <c t="s">
        <v>27</v>
      </c>
    </row>
    <row r="23" spans="1:5" ht="12.75">
      <c r="A23" s="35" t="s">
        <v>54</v>
      </c>
      <c r="E23" s="39" t="s">
        <v>5</v>
      </c>
    </row>
    <row r="24" spans="1:5" ht="38.25">
      <c r="A24" s="35" t="s">
        <v>55</v>
      </c>
      <c r="E24" s="40" t="s">
        <v>2287</v>
      </c>
    </row>
    <row r="25" spans="1:5" ht="293.25">
      <c r="A25" t="s">
        <v>56</v>
      </c>
      <c r="E25" s="39" t="s">
        <v>2288</v>
      </c>
    </row>
    <row r="26" spans="1:16" ht="12.75">
      <c r="A26" t="s">
        <v>49</v>
      </c>
      <c s="34" t="s">
        <v>72</v>
      </c>
      <c s="34" t="s">
        <v>1758</v>
      </c>
      <c s="35" t="s">
        <v>5</v>
      </c>
      <c s="6" t="s">
        <v>1759</v>
      </c>
      <c s="36" t="s">
        <v>63</v>
      </c>
      <c s="37">
        <v>957.5</v>
      </c>
      <c s="36">
        <v>0</v>
      </c>
      <c s="36">
        <f>ROUND(G26*H26,6)</f>
      </c>
      <c r="L26" s="38">
        <v>0</v>
      </c>
      <c s="32">
        <f>ROUND(ROUND(L26,2)*ROUND(G26,3),2)</f>
      </c>
      <c s="36" t="s">
        <v>196</v>
      </c>
      <c>
        <f>(M26*21)/100</f>
      </c>
      <c t="s">
        <v>27</v>
      </c>
    </row>
    <row r="27" spans="1:5" ht="12.75">
      <c r="A27" s="35" t="s">
        <v>54</v>
      </c>
      <c r="E27" s="39" t="s">
        <v>5</v>
      </c>
    </row>
    <row r="28" spans="1:5" ht="38.25">
      <c r="A28" s="35" t="s">
        <v>55</v>
      </c>
      <c r="E28" s="40" t="s">
        <v>2289</v>
      </c>
    </row>
    <row r="29" spans="1:5" ht="25.5">
      <c r="A29" t="s">
        <v>56</v>
      </c>
      <c r="E29" s="39" t="s">
        <v>1761</v>
      </c>
    </row>
    <row r="30" spans="1:16" ht="12.75">
      <c r="A30" t="s">
        <v>49</v>
      </c>
      <c s="34" t="s">
        <v>77</v>
      </c>
      <c s="34" t="s">
        <v>2290</v>
      </c>
      <c s="35" t="s">
        <v>5</v>
      </c>
      <c s="6" t="s">
        <v>2291</v>
      </c>
      <c s="36" t="s">
        <v>63</v>
      </c>
      <c s="37">
        <v>959.87</v>
      </c>
      <c s="36">
        <v>0</v>
      </c>
      <c s="36">
        <f>ROUND(G30*H30,6)</f>
      </c>
      <c r="L30" s="38">
        <v>0</v>
      </c>
      <c s="32">
        <f>ROUND(ROUND(L30,2)*ROUND(G30,3),2)</f>
      </c>
      <c s="36" t="s">
        <v>196</v>
      </c>
      <c>
        <f>(M30*21)/100</f>
      </c>
      <c t="s">
        <v>27</v>
      </c>
    </row>
    <row r="31" spans="1:5" ht="12.75">
      <c r="A31" s="35" t="s">
        <v>54</v>
      </c>
      <c r="E31" s="39" t="s">
        <v>5</v>
      </c>
    </row>
    <row r="32" spans="1:5" ht="63.75">
      <c r="A32" s="35" t="s">
        <v>55</v>
      </c>
      <c r="E32" s="40" t="s">
        <v>2292</v>
      </c>
    </row>
    <row r="33" spans="1:5" ht="38.25">
      <c r="A33" t="s">
        <v>56</v>
      </c>
      <c r="E33" s="39" t="s">
        <v>2293</v>
      </c>
    </row>
    <row r="34" spans="1:16" ht="12.75">
      <c r="A34" t="s">
        <v>49</v>
      </c>
      <c s="34" t="s">
        <v>65</v>
      </c>
      <c s="34" t="s">
        <v>2166</v>
      </c>
      <c s="35" t="s">
        <v>5</v>
      </c>
      <c s="6" t="s">
        <v>2167</v>
      </c>
      <c s="36" t="s">
        <v>63</v>
      </c>
      <c s="37">
        <v>959.87</v>
      </c>
      <c s="36">
        <v>0</v>
      </c>
      <c s="36">
        <f>ROUND(G34*H34,6)</f>
      </c>
      <c r="L34" s="38">
        <v>0</v>
      </c>
      <c s="32">
        <f>ROUND(ROUND(L34,2)*ROUND(G34,3),2)</f>
      </c>
      <c s="36" t="s">
        <v>196</v>
      </c>
      <c>
        <f>(M34*21)/100</f>
      </c>
      <c t="s">
        <v>27</v>
      </c>
    </row>
    <row r="35" spans="1:5" ht="12.75">
      <c r="A35" s="35" t="s">
        <v>54</v>
      </c>
      <c r="E35" s="39" t="s">
        <v>5</v>
      </c>
    </row>
    <row r="36" spans="1:5" ht="63.75">
      <c r="A36" s="35" t="s">
        <v>55</v>
      </c>
      <c r="E36" s="40" t="s">
        <v>2292</v>
      </c>
    </row>
    <row r="37" spans="1:5" ht="25.5">
      <c r="A37" t="s">
        <v>56</v>
      </c>
      <c r="E37" s="39" t="s">
        <v>2168</v>
      </c>
    </row>
    <row r="38" spans="1:16" ht="12.75">
      <c r="A38" t="s">
        <v>49</v>
      </c>
      <c s="34" t="s">
        <v>82</v>
      </c>
      <c s="34" t="s">
        <v>2294</v>
      </c>
      <c s="35" t="s">
        <v>5</v>
      </c>
      <c s="6" t="s">
        <v>2295</v>
      </c>
      <c s="36" t="s">
        <v>63</v>
      </c>
      <c s="37">
        <v>959.87</v>
      </c>
      <c s="36">
        <v>0</v>
      </c>
      <c s="36">
        <f>ROUND(G38*H38,6)</f>
      </c>
      <c r="L38" s="38">
        <v>0</v>
      </c>
      <c s="32">
        <f>ROUND(ROUND(L38,2)*ROUND(G38,3),2)</f>
      </c>
      <c s="36" t="s">
        <v>196</v>
      </c>
      <c>
        <f>(M38*21)/100</f>
      </c>
      <c t="s">
        <v>27</v>
      </c>
    </row>
    <row r="39" spans="1:5" ht="12.75">
      <c r="A39" s="35" t="s">
        <v>54</v>
      </c>
      <c r="E39" s="39" t="s">
        <v>5</v>
      </c>
    </row>
    <row r="40" spans="1:5" ht="25.5">
      <c r="A40" s="35" t="s">
        <v>55</v>
      </c>
      <c r="E40" s="40" t="s">
        <v>2296</v>
      </c>
    </row>
    <row r="41" spans="1:5" ht="38.25">
      <c r="A41" t="s">
        <v>56</v>
      </c>
      <c r="E41" s="39" t="s">
        <v>2297</v>
      </c>
    </row>
    <row r="42" spans="1:13" ht="12.75">
      <c r="A42" t="s">
        <v>46</v>
      </c>
      <c r="C42" s="31" t="s">
        <v>27</v>
      </c>
      <c r="E42" s="33" t="s">
        <v>610</v>
      </c>
      <c r="J42" s="32">
        <f>0</f>
      </c>
      <c s="32">
        <f>0</f>
      </c>
      <c s="32">
        <f>0+L43+L47+L51+L55</f>
      </c>
      <c s="32">
        <f>0+M43+M47+M51+M55</f>
      </c>
    </row>
    <row r="43" spans="1:16" ht="12.75">
      <c r="A43" t="s">
        <v>49</v>
      </c>
      <c s="34" t="s">
        <v>86</v>
      </c>
      <c s="34" t="s">
        <v>2172</v>
      </c>
      <c s="35" t="s">
        <v>5</v>
      </c>
      <c s="6" t="s">
        <v>2173</v>
      </c>
      <c s="36" t="s">
        <v>70</v>
      </c>
      <c s="37">
        <v>56</v>
      </c>
      <c s="36">
        <v>0</v>
      </c>
      <c s="36">
        <f>ROUND(G43*H43,6)</f>
      </c>
      <c r="L43" s="38">
        <v>0</v>
      </c>
      <c s="32">
        <f>ROUND(ROUND(L43,2)*ROUND(G43,3),2)</f>
      </c>
      <c s="36" t="s">
        <v>196</v>
      </c>
      <c>
        <f>(M43*21)/100</f>
      </c>
      <c t="s">
        <v>27</v>
      </c>
    </row>
    <row r="44" spans="1:5" ht="12.75">
      <c r="A44" s="35" t="s">
        <v>54</v>
      </c>
      <c r="E44" s="39" t="s">
        <v>5</v>
      </c>
    </row>
    <row r="45" spans="1:5" ht="12.75">
      <c r="A45" s="35" t="s">
        <v>55</v>
      </c>
      <c r="E45" s="40" t="s">
        <v>5</v>
      </c>
    </row>
    <row r="46" spans="1:5" ht="63.75">
      <c r="A46" t="s">
        <v>56</v>
      </c>
      <c r="E46" s="39" t="s">
        <v>2298</v>
      </c>
    </row>
    <row r="47" spans="1:16" ht="12.75">
      <c r="A47" t="s">
        <v>49</v>
      </c>
      <c s="34" t="s">
        <v>90</v>
      </c>
      <c s="34" t="s">
        <v>2175</v>
      </c>
      <c s="35" t="s">
        <v>5</v>
      </c>
      <c s="6" t="s">
        <v>2176</v>
      </c>
      <c s="36" t="s">
        <v>52</v>
      </c>
      <c s="37">
        <v>277.876</v>
      </c>
      <c s="36">
        <v>0</v>
      </c>
      <c s="36">
        <f>ROUND(G47*H47,6)</f>
      </c>
      <c r="L47" s="38">
        <v>0</v>
      </c>
      <c s="32">
        <f>ROUND(ROUND(L47,2)*ROUND(G47,3),2)</f>
      </c>
      <c s="36" t="s">
        <v>196</v>
      </c>
      <c>
        <f>(M47*21)/100</f>
      </c>
      <c t="s">
        <v>27</v>
      </c>
    </row>
    <row r="48" spans="1:5" ht="12.75">
      <c r="A48" s="35" t="s">
        <v>54</v>
      </c>
      <c r="E48" s="39" t="s">
        <v>5</v>
      </c>
    </row>
    <row r="49" spans="1:5" ht="140.25">
      <c r="A49" s="35" t="s">
        <v>55</v>
      </c>
      <c r="E49" s="40" t="s">
        <v>2299</v>
      </c>
    </row>
    <row r="50" spans="1:5" ht="369.75">
      <c r="A50" t="s">
        <v>56</v>
      </c>
      <c r="E50" s="39" t="s">
        <v>757</v>
      </c>
    </row>
    <row r="51" spans="1:16" ht="12.75">
      <c r="A51" t="s">
        <v>49</v>
      </c>
      <c s="34" t="s">
        <v>94</v>
      </c>
      <c s="34" t="s">
        <v>1786</v>
      </c>
      <c s="35" t="s">
        <v>5</v>
      </c>
      <c s="6" t="s">
        <v>1787</v>
      </c>
      <c s="36" t="s">
        <v>63</v>
      </c>
      <c s="37">
        <v>916.44</v>
      </c>
      <c s="36">
        <v>0</v>
      </c>
      <c s="36">
        <f>ROUND(G51*H51,6)</f>
      </c>
      <c r="L51" s="38">
        <v>0</v>
      </c>
      <c s="32">
        <f>ROUND(ROUND(L51,2)*ROUND(G51,3),2)</f>
      </c>
      <c s="36" t="s">
        <v>196</v>
      </c>
      <c>
        <f>(M51*21)/100</f>
      </c>
      <c t="s">
        <v>27</v>
      </c>
    </row>
    <row r="52" spans="1:5" ht="12.75">
      <c r="A52" s="35" t="s">
        <v>54</v>
      </c>
      <c r="E52" s="39" t="s">
        <v>5</v>
      </c>
    </row>
    <row r="53" spans="1:5" ht="12.75">
      <c r="A53" s="35" t="s">
        <v>55</v>
      </c>
      <c r="E53" s="40" t="s">
        <v>2184</v>
      </c>
    </row>
    <row r="54" spans="1:5" ht="102">
      <c r="A54" t="s">
        <v>56</v>
      </c>
      <c r="E54" s="39" t="s">
        <v>2300</v>
      </c>
    </row>
    <row r="55" spans="1:16" ht="12.75">
      <c r="A55" t="s">
        <v>49</v>
      </c>
      <c s="34" t="s">
        <v>99</v>
      </c>
      <c s="34" t="s">
        <v>1791</v>
      </c>
      <c s="35" t="s">
        <v>5</v>
      </c>
      <c s="6" t="s">
        <v>1792</v>
      </c>
      <c s="36" t="s">
        <v>63</v>
      </c>
      <c s="37">
        <v>32.256</v>
      </c>
      <c s="36">
        <v>0</v>
      </c>
      <c s="36">
        <f>ROUND(G55*H55,6)</f>
      </c>
      <c r="L55" s="38">
        <v>0</v>
      </c>
      <c s="32">
        <f>ROUND(ROUND(L55,2)*ROUND(G55,3),2)</f>
      </c>
      <c s="36" t="s">
        <v>196</v>
      </c>
      <c>
        <f>(M55*21)/100</f>
      </c>
      <c t="s">
        <v>27</v>
      </c>
    </row>
    <row r="56" spans="1:5" ht="12.75">
      <c r="A56" s="35" t="s">
        <v>54</v>
      </c>
      <c r="E56" s="39" t="s">
        <v>5</v>
      </c>
    </row>
    <row r="57" spans="1:5" ht="12.75">
      <c r="A57" s="35" t="s">
        <v>55</v>
      </c>
      <c r="E57" s="40" t="s">
        <v>5</v>
      </c>
    </row>
    <row r="58" spans="1:5" ht="102">
      <c r="A58" t="s">
        <v>56</v>
      </c>
      <c r="E58" s="39" t="s">
        <v>2301</v>
      </c>
    </row>
    <row r="59" spans="1:13" ht="12.75">
      <c r="A59" t="s">
        <v>46</v>
      </c>
      <c r="C59" s="31" t="s">
        <v>26</v>
      </c>
      <c r="E59" s="33" t="s">
        <v>1804</v>
      </c>
      <c r="J59" s="32">
        <f>0</f>
      </c>
      <c s="32">
        <f>0</f>
      </c>
      <c s="32">
        <f>0+L60+L64+L68+L72</f>
      </c>
      <c s="32">
        <f>0+M60+M64+M68+M72</f>
      </c>
    </row>
    <row r="60" spans="1:16" ht="12.75">
      <c r="A60" t="s">
        <v>49</v>
      </c>
      <c s="34" t="s">
        <v>102</v>
      </c>
      <c s="34" t="s">
        <v>2302</v>
      </c>
      <c s="35" t="s">
        <v>5</v>
      </c>
      <c s="6" t="s">
        <v>2303</v>
      </c>
      <c s="36" t="s">
        <v>52</v>
      </c>
      <c s="37">
        <v>3.835</v>
      </c>
      <c s="36">
        <v>0</v>
      </c>
      <c s="36">
        <f>ROUND(G60*H60,6)</f>
      </c>
      <c r="L60" s="38">
        <v>0</v>
      </c>
      <c s="32">
        <f>ROUND(ROUND(L60,2)*ROUND(G60,3),2)</f>
      </c>
      <c s="36" t="s">
        <v>196</v>
      </c>
      <c>
        <f>(M60*21)/100</f>
      </c>
      <c t="s">
        <v>27</v>
      </c>
    </row>
    <row r="61" spans="1:5" ht="12.75">
      <c r="A61" s="35" t="s">
        <v>54</v>
      </c>
      <c r="E61" s="39" t="s">
        <v>5</v>
      </c>
    </row>
    <row r="62" spans="1:5" ht="102">
      <c r="A62" s="35" t="s">
        <v>55</v>
      </c>
      <c r="E62" s="40" t="s">
        <v>2304</v>
      </c>
    </row>
    <row r="63" spans="1:5" ht="369.75">
      <c r="A63" t="s">
        <v>56</v>
      </c>
      <c r="E63" s="39" t="s">
        <v>2305</v>
      </c>
    </row>
    <row r="64" spans="1:16" ht="12.75">
      <c r="A64" t="s">
        <v>49</v>
      </c>
      <c s="34" t="s">
        <v>106</v>
      </c>
      <c s="34" t="s">
        <v>1817</v>
      </c>
      <c s="35" t="s">
        <v>5</v>
      </c>
      <c s="6" t="s">
        <v>1818</v>
      </c>
      <c s="36" t="s">
        <v>52</v>
      </c>
      <c s="37">
        <v>7.634</v>
      </c>
      <c s="36">
        <v>0</v>
      </c>
      <c s="36">
        <f>ROUND(G64*H64,6)</f>
      </c>
      <c r="L64" s="38">
        <v>0</v>
      </c>
      <c s="32">
        <f>ROUND(ROUND(L64,2)*ROUND(G64,3),2)</f>
      </c>
      <c s="36" t="s">
        <v>196</v>
      </c>
      <c>
        <f>(M64*21)/100</f>
      </c>
      <c t="s">
        <v>27</v>
      </c>
    </row>
    <row r="65" spans="1:5" ht="12.75">
      <c r="A65" s="35" t="s">
        <v>54</v>
      </c>
      <c r="E65" s="39" t="s">
        <v>5</v>
      </c>
    </row>
    <row r="66" spans="1:5" ht="63.75">
      <c r="A66" s="35" t="s">
        <v>55</v>
      </c>
      <c r="E66" s="40" t="s">
        <v>2306</v>
      </c>
    </row>
    <row r="67" spans="1:5" ht="369.75">
      <c r="A67" t="s">
        <v>56</v>
      </c>
      <c r="E67" s="39" t="s">
        <v>2305</v>
      </c>
    </row>
    <row r="68" spans="1:16" ht="12.75">
      <c r="A68" t="s">
        <v>49</v>
      </c>
      <c s="34" t="s">
        <v>110</v>
      </c>
      <c s="34" t="s">
        <v>2186</v>
      </c>
      <c s="35" t="s">
        <v>5</v>
      </c>
      <c s="6" t="s">
        <v>2187</v>
      </c>
      <c s="36" t="s">
        <v>294</v>
      </c>
      <c s="37">
        <v>0.635</v>
      </c>
      <c s="36">
        <v>0</v>
      </c>
      <c s="36">
        <f>ROUND(G68*H68,6)</f>
      </c>
      <c r="L68" s="38">
        <v>0</v>
      </c>
      <c s="32">
        <f>ROUND(ROUND(L68,2)*ROUND(G68,3),2)</f>
      </c>
      <c s="36" t="s">
        <v>196</v>
      </c>
      <c>
        <f>(M68*21)/100</f>
      </c>
      <c t="s">
        <v>27</v>
      </c>
    </row>
    <row r="69" spans="1:5" ht="12.75">
      <c r="A69" s="35" t="s">
        <v>54</v>
      </c>
      <c r="E69" s="39" t="s">
        <v>5</v>
      </c>
    </row>
    <row r="70" spans="1:5" ht="63.75">
      <c r="A70" s="35" t="s">
        <v>55</v>
      </c>
      <c r="E70" s="40" t="s">
        <v>2307</v>
      </c>
    </row>
    <row r="71" spans="1:5" ht="267.75">
      <c r="A71" t="s">
        <v>56</v>
      </c>
      <c r="E71" s="39" t="s">
        <v>2308</v>
      </c>
    </row>
    <row r="72" spans="1:16" ht="12.75">
      <c r="A72" t="s">
        <v>49</v>
      </c>
      <c s="34" t="s">
        <v>114</v>
      </c>
      <c s="34" t="s">
        <v>2309</v>
      </c>
      <c s="35" t="s">
        <v>5</v>
      </c>
      <c s="6" t="s">
        <v>2310</v>
      </c>
      <c s="36" t="s">
        <v>1503</v>
      </c>
      <c s="37">
        <v>10498.8</v>
      </c>
      <c s="36">
        <v>0</v>
      </c>
      <c s="36">
        <f>ROUND(G72*H72,6)</f>
      </c>
      <c r="L72" s="38">
        <v>0</v>
      </c>
      <c s="32">
        <f>ROUND(ROUND(L72,2)*ROUND(G72,3),2)</f>
      </c>
      <c s="36" t="s">
        <v>196</v>
      </c>
      <c>
        <f>(M72*21)/100</f>
      </c>
      <c t="s">
        <v>27</v>
      </c>
    </row>
    <row r="73" spans="1:5" ht="12.75">
      <c r="A73" s="35" t="s">
        <v>54</v>
      </c>
      <c r="E73" s="39" t="s">
        <v>5</v>
      </c>
    </row>
    <row r="74" spans="1:5" ht="216.75">
      <c r="A74" s="35" t="s">
        <v>55</v>
      </c>
      <c r="E74" s="40" t="s">
        <v>2311</v>
      </c>
    </row>
    <row r="75" spans="1:5" ht="293.25">
      <c r="A75" t="s">
        <v>56</v>
      </c>
      <c r="E75" s="39" t="s">
        <v>2312</v>
      </c>
    </row>
    <row r="76" spans="1:13" ht="12.75">
      <c r="A76" t="s">
        <v>46</v>
      </c>
      <c r="C76" s="31" t="s">
        <v>67</v>
      </c>
      <c r="E76" s="33" t="s">
        <v>1829</v>
      </c>
      <c r="J76" s="32">
        <f>0</f>
      </c>
      <c s="32">
        <f>0</f>
      </c>
      <c s="32">
        <f>0+L77</f>
      </c>
      <c s="32">
        <f>0+M77</f>
      </c>
    </row>
    <row r="77" spans="1:16" ht="12.75">
      <c r="A77" t="s">
        <v>49</v>
      </c>
      <c s="34" t="s">
        <v>118</v>
      </c>
      <c s="34" t="s">
        <v>2313</v>
      </c>
      <c s="35" t="s">
        <v>5</v>
      </c>
      <c s="6" t="s">
        <v>2314</v>
      </c>
      <c s="36" t="s">
        <v>52</v>
      </c>
      <c s="37">
        <v>30.747</v>
      </c>
      <c s="36">
        <v>0</v>
      </c>
      <c s="36">
        <f>ROUND(G77*H77,6)</f>
      </c>
      <c r="L77" s="38">
        <v>0</v>
      </c>
      <c s="32">
        <f>ROUND(ROUND(L77,2)*ROUND(G77,3),2)</f>
      </c>
      <c s="36" t="s">
        <v>196</v>
      </c>
      <c>
        <f>(M77*21)/100</f>
      </c>
      <c t="s">
        <v>27</v>
      </c>
    </row>
    <row r="78" spans="1:5" ht="12.75">
      <c r="A78" s="35" t="s">
        <v>54</v>
      </c>
      <c r="E78" s="39" t="s">
        <v>5</v>
      </c>
    </row>
    <row r="79" spans="1:5" ht="38.25">
      <c r="A79" s="35" t="s">
        <v>55</v>
      </c>
      <c r="E79" s="40" t="s">
        <v>2315</v>
      </c>
    </row>
    <row r="80" spans="1:5" ht="38.25">
      <c r="A80" t="s">
        <v>56</v>
      </c>
      <c r="E80" s="39" t="s">
        <v>2316</v>
      </c>
    </row>
    <row r="81" spans="1:13" ht="12.75">
      <c r="A81" t="s">
        <v>46</v>
      </c>
      <c r="C81" s="31" t="s">
        <v>72</v>
      </c>
      <c r="E81" s="33" t="s">
        <v>1497</v>
      </c>
      <c r="J81" s="32">
        <f>0</f>
      </c>
      <c s="32">
        <f>0</f>
      </c>
      <c s="32">
        <f>0+L82+L86+L90+L94+L98</f>
      </c>
      <c s="32">
        <f>0+M82+M86+M90+M94+M98</f>
      </c>
    </row>
    <row r="82" spans="1:16" ht="12.75">
      <c r="A82" t="s">
        <v>49</v>
      </c>
      <c s="34" t="s">
        <v>122</v>
      </c>
      <c s="34" t="s">
        <v>2317</v>
      </c>
      <c s="35" t="s">
        <v>5</v>
      </c>
      <c s="6" t="s">
        <v>2318</v>
      </c>
      <c s="36" t="s">
        <v>63</v>
      </c>
      <c s="37">
        <v>689.122</v>
      </c>
      <c s="36">
        <v>0</v>
      </c>
      <c s="36">
        <f>ROUND(G82*H82,6)</f>
      </c>
      <c r="L82" s="38">
        <v>0</v>
      </c>
      <c s="32">
        <f>ROUND(ROUND(L82,2)*ROUND(G82,3),2)</f>
      </c>
      <c s="36" t="s">
        <v>196</v>
      </c>
      <c>
        <f>(M82*21)/100</f>
      </c>
      <c t="s">
        <v>27</v>
      </c>
    </row>
    <row r="83" spans="1:5" ht="12.75">
      <c r="A83" s="35" t="s">
        <v>54</v>
      </c>
      <c r="E83" s="39" t="s">
        <v>5</v>
      </c>
    </row>
    <row r="84" spans="1:5" ht="63.75">
      <c r="A84" s="35" t="s">
        <v>55</v>
      </c>
      <c r="E84" s="40" t="s">
        <v>2319</v>
      </c>
    </row>
    <row r="85" spans="1:5" ht="51">
      <c r="A85" t="s">
        <v>56</v>
      </c>
      <c r="E85" s="39" t="s">
        <v>2320</v>
      </c>
    </row>
    <row r="86" spans="1:16" ht="12.75">
      <c r="A86" t="s">
        <v>49</v>
      </c>
      <c s="34" t="s">
        <v>126</v>
      </c>
      <c s="34" t="s">
        <v>2321</v>
      </c>
      <c s="35" t="s">
        <v>5</v>
      </c>
      <c s="6" t="s">
        <v>2322</v>
      </c>
      <c s="36" t="s">
        <v>63</v>
      </c>
      <c s="37">
        <v>678.08</v>
      </c>
      <c s="36">
        <v>0</v>
      </c>
      <c s="36">
        <f>ROUND(G86*H86,6)</f>
      </c>
      <c r="L86" s="38">
        <v>0</v>
      </c>
      <c s="32">
        <f>ROUND(ROUND(L86,2)*ROUND(G86,3),2)</f>
      </c>
      <c s="36" t="s">
        <v>196</v>
      </c>
      <c>
        <f>(M86*21)/100</f>
      </c>
      <c t="s">
        <v>27</v>
      </c>
    </row>
    <row r="87" spans="1:5" ht="12.75">
      <c r="A87" s="35" t="s">
        <v>54</v>
      </c>
      <c r="E87" s="39" t="s">
        <v>5</v>
      </c>
    </row>
    <row r="88" spans="1:5" ht="76.5">
      <c r="A88" s="35" t="s">
        <v>55</v>
      </c>
      <c r="E88" s="40" t="s">
        <v>2323</v>
      </c>
    </row>
    <row r="89" spans="1:5" ht="153">
      <c r="A89" t="s">
        <v>56</v>
      </c>
      <c r="E89" s="39" t="s">
        <v>2324</v>
      </c>
    </row>
    <row r="90" spans="1:16" ht="25.5">
      <c r="A90" t="s">
        <v>49</v>
      </c>
      <c s="34" t="s">
        <v>130</v>
      </c>
      <c s="34" t="s">
        <v>2325</v>
      </c>
      <c s="35" t="s">
        <v>5</v>
      </c>
      <c s="6" t="s">
        <v>2326</v>
      </c>
      <c s="36" t="s">
        <v>63</v>
      </c>
      <c s="37">
        <v>5.232</v>
      </c>
      <c s="36">
        <v>0</v>
      </c>
      <c s="36">
        <f>ROUND(G90*H90,6)</f>
      </c>
      <c r="L90" s="38">
        <v>0</v>
      </c>
      <c s="32">
        <f>ROUND(ROUND(L90,2)*ROUND(G90,3),2)</f>
      </c>
      <c s="36" t="s">
        <v>196</v>
      </c>
      <c>
        <f>(M90*21)/100</f>
      </c>
      <c t="s">
        <v>27</v>
      </c>
    </row>
    <row r="91" spans="1:5" ht="12.75">
      <c r="A91" s="35" t="s">
        <v>54</v>
      </c>
      <c r="E91" s="39" t="s">
        <v>5</v>
      </c>
    </row>
    <row r="92" spans="1:5" ht="63.75">
      <c r="A92" s="35" t="s">
        <v>55</v>
      </c>
      <c r="E92" s="40" t="s">
        <v>2327</v>
      </c>
    </row>
    <row r="93" spans="1:5" ht="153">
      <c r="A93" t="s">
        <v>56</v>
      </c>
      <c r="E93" s="39" t="s">
        <v>2324</v>
      </c>
    </row>
    <row r="94" spans="1:16" ht="25.5">
      <c r="A94" t="s">
        <v>49</v>
      </c>
      <c s="34" t="s">
        <v>134</v>
      </c>
      <c s="34" t="s">
        <v>2328</v>
      </c>
      <c s="35" t="s">
        <v>5</v>
      </c>
      <c s="6" t="s">
        <v>2329</v>
      </c>
      <c s="36" t="s">
        <v>63</v>
      </c>
      <c s="37">
        <v>5.81</v>
      </c>
      <c s="36">
        <v>0</v>
      </c>
      <c s="36">
        <f>ROUND(G94*H94,6)</f>
      </c>
      <c r="L94" s="38">
        <v>0</v>
      </c>
      <c s="32">
        <f>ROUND(ROUND(L94,2)*ROUND(G94,3),2)</f>
      </c>
      <c s="36" t="s">
        <v>196</v>
      </c>
      <c>
        <f>(M94*21)/100</f>
      </c>
      <c t="s">
        <v>27</v>
      </c>
    </row>
    <row r="95" spans="1:5" ht="12.75">
      <c r="A95" s="35" t="s">
        <v>54</v>
      </c>
      <c r="E95" s="39" t="s">
        <v>5</v>
      </c>
    </row>
    <row r="96" spans="1:5" ht="51">
      <c r="A96" s="35" t="s">
        <v>55</v>
      </c>
      <c r="E96" s="40" t="s">
        <v>2330</v>
      </c>
    </row>
    <row r="97" spans="1:5" ht="153">
      <c r="A97" t="s">
        <v>56</v>
      </c>
      <c r="E97" s="39" t="s">
        <v>2324</v>
      </c>
    </row>
    <row r="98" spans="1:16" ht="25.5">
      <c r="A98" t="s">
        <v>49</v>
      </c>
      <c s="34" t="s">
        <v>138</v>
      </c>
      <c s="34" t="s">
        <v>2331</v>
      </c>
      <c s="35" t="s">
        <v>5</v>
      </c>
      <c s="6" t="s">
        <v>2332</v>
      </c>
      <c s="36" t="s">
        <v>63</v>
      </c>
      <c s="37">
        <v>2.48</v>
      </c>
      <c s="36">
        <v>0</v>
      </c>
      <c s="36">
        <f>ROUND(G98*H98,6)</f>
      </c>
      <c r="L98" s="38">
        <v>0</v>
      </c>
      <c s="32">
        <f>ROUND(ROUND(L98,2)*ROUND(G98,3),2)</f>
      </c>
      <c s="36" t="s">
        <v>196</v>
      </c>
      <c>
        <f>(M98*21)/100</f>
      </c>
      <c t="s">
        <v>27</v>
      </c>
    </row>
    <row r="99" spans="1:5" ht="12.75">
      <c r="A99" s="35" t="s">
        <v>54</v>
      </c>
      <c r="E99" s="39" t="s">
        <v>5</v>
      </c>
    </row>
    <row r="100" spans="1:5" ht="38.25">
      <c r="A100" s="35" t="s">
        <v>55</v>
      </c>
      <c r="E100" s="40" t="s">
        <v>2333</v>
      </c>
    </row>
    <row r="101" spans="1:5" ht="153">
      <c r="A101" t="s">
        <v>56</v>
      </c>
      <c r="E101" s="39" t="s">
        <v>2334</v>
      </c>
    </row>
    <row r="102" spans="1:13" ht="12.75">
      <c r="A102" t="s">
        <v>46</v>
      </c>
      <c r="C102" s="31" t="s">
        <v>65</v>
      </c>
      <c r="E102" s="33" t="s">
        <v>66</v>
      </c>
      <c r="J102" s="32">
        <f>0</f>
      </c>
      <c s="32">
        <f>0</f>
      </c>
      <c s="32">
        <f>0+L103+L107</f>
      </c>
      <c s="32">
        <f>0+M103+M107</f>
      </c>
    </row>
    <row r="103" spans="1:16" ht="25.5">
      <c r="A103" t="s">
        <v>49</v>
      </c>
      <c s="34" t="s">
        <v>142</v>
      </c>
      <c s="34" t="s">
        <v>1880</v>
      </c>
      <c s="35" t="s">
        <v>5</v>
      </c>
      <c s="6" t="s">
        <v>1881</v>
      </c>
      <c s="36" t="s">
        <v>63</v>
      </c>
      <c s="37">
        <v>802.079</v>
      </c>
      <c s="36">
        <v>0</v>
      </c>
      <c s="36">
        <f>ROUND(G103*H103,6)</f>
      </c>
      <c r="L103" s="38">
        <v>0</v>
      </c>
      <c s="32">
        <f>ROUND(ROUND(L103,2)*ROUND(G103,3),2)</f>
      </c>
      <c s="36" t="s">
        <v>196</v>
      </c>
      <c>
        <f>(M103*21)/100</f>
      </c>
      <c t="s">
        <v>27</v>
      </c>
    </row>
    <row r="104" spans="1:5" ht="12.75">
      <c r="A104" s="35" t="s">
        <v>54</v>
      </c>
      <c r="E104" s="39" t="s">
        <v>5</v>
      </c>
    </row>
    <row r="105" spans="1:5" ht="127.5">
      <c r="A105" s="35" t="s">
        <v>55</v>
      </c>
      <c r="E105" s="40" t="s">
        <v>2335</v>
      </c>
    </row>
    <row r="106" spans="1:5" ht="191.25">
      <c r="A106" t="s">
        <v>56</v>
      </c>
      <c r="E106" s="39" t="s">
        <v>2336</v>
      </c>
    </row>
    <row r="107" spans="1:16" ht="25.5">
      <c r="A107" t="s">
        <v>49</v>
      </c>
      <c s="34" t="s">
        <v>146</v>
      </c>
      <c s="34" t="s">
        <v>2220</v>
      </c>
      <c s="35" t="s">
        <v>5</v>
      </c>
      <c s="6" t="s">
        <v>2221</v>
      </c>
      <c s="36" t="s">
        <v>63</v>
      </c>
      <c s="37">
        <v>159.526</v>
      </c>
      <c s="36">
        <v>0</v>
      </c>
      <c s="36">
        <f>ROUND(G107*H107,6)</f>
      </c>
      <c r="L107" s="38">
        <v>0</v>
      </c>
      <c s="32">
        <f>ROUND(ROUND(L107,2)*ROUND(G107,3),2)</f>
      </c>
      <c s="36" t="s">
        <v>196</v>
      </c>
      <c>
        <f>(M107*21)/100</f>
      </c>
      <c t="s">
        <v>27</v>
      </c>
    </row>
    <row r="108" spans="1:5" ht="12.75">
      <c r="A108" s="35" t="s">
        <v>54</v>
      </c>
      <c r="E108" s="39" t="s">
        <v>5</v>
      </c>
    </row>
    <row r="109" spans="1:5" ht="51">
      <c r="A109" s="35" t="s">
        <v>55</v>
      </c>
      <c r="E109" s="40" t="s">
        <v>2337</v>
      </c>
    </row>
    <row r="110" spans="1:5" ht="191.25">
      <c r="A110" t="s">
        <v>56</v>
      </c>
      <c r="E110" s="39" t="s">
        <v>2336</v>
      </c>
    </row>
    <row r="111" spans="1:13" ht="12.75">
      <c r="A111" t="s">
        <v>46</v>
      </c>
      <c r="C111" s="31" t="s">
        <v>82</v>
      </c>
      <c r="E111" s="33" t="s">
        <v>1884</v>
      </c>
      <c r="J111" s="32">
        <f>0</f>
      </c>
      <c s="32">
        <f>0</f>
      </c>
      <c s="32">
        <f>0+L112+L116+L120+L124+L128</f>
      </c>
      <c s="32">
        <f>0+M112+M116+M120+M124+M128</f>
      </c>
    </row>
    <row r="112" spans="1:16" ht="12.75">
      <c r="A112" t="s">
        <v>49</v>
      </c>
      <c s="34" t="s">
        <v>150</v>
      </c>
      <c s="34" t="s">
        <v>1889</v>
      </c>
      <c s="35" t="s">
        <v>5</v>
      </c>
      <c s="6" t="s">
        <v>1890</v>
      </c>
      <c s="36" t="s">
        <v>70</v>
      </c>
      <c s="37">
        <v>6.65</v>
      </c>
      <c s="36">
        <v>0</v>
      </c>
      <c s="36">
        <f>ROUND(G112*H112,6)</f>
      </c>
      <c r="L112" s="38">
        <v>0</v>
      </c>
      <c s="32">
        <f>ROUND(ROUND(L112,2)*ROUND(G112,3),2)</f>
      </c>
      <c s="36" t="s">
        <v>196</v>
      </c>
      <c>
        <f>(M112*21)/100</f>
      </c>
      <c t="s">
        <v>27</v>
      </c>
    </row>
    <row r="113" spans="1:5" ht="12.75">
      <c r="A113" s="35" t="s">
        <v>54</v>
      </c>
      <c r="E113" s="39" t="s">
        <v>5</v>
      </c>
    </row>
    <row r="114" spans="1:5" ht="25.5">
      <c r="A114" s="35" t="s">
        <v>55</v>
      </c>
      <c r="E114" s="40" t="s">
        <v>2338</v>
      </c>
    </row>
    <row r="115" spans="1:5" ht="255">
      <c r="A115" t="s">
        <v>56</v>
      </c>
      <c r="E115" s="39" t="s">
        <v>2339</v>
      </c>
    </row>
    <row r="116" spans="1:16" ht="12.75">
      <c r="A116" t="s">
        <v>49</v>
      </c>
      <c s="34" t="s">
        <v>154</v>
      </c>
      <c s="34" t="s">
        <v>1899</v>
      </c>
      <c s="35" t="s">
        <v>5</v>
      </c>
      <c s="6" t="s">
        <v>1900</v>
      </c>
      <c s="36" t="s">
        <v>70</v>
      </c>
      <c s="37">
        <v>407</v>
      </c>
      <c s="36">
        <v>0</v>
      </c>
      <c s="36">
        <f>ROUND(G116*H116,6)</f>
      </c>
      <c r="L116" s="38">
        <v>0</v>
      </c>
      <c s="32">
        <f>ROUND(ROUND(L116,2)*ROUND(G116,3),2)</f>
      </c>
      <c s="36" t="s">
        <v>196</v>
      </c>
      <c>
        <f>(M116*21)/100</f>
      </c>
      <c t="s">
        <v>27</v>
      </c>
    </row>
    <row r="117" spans="1:5" ht="12.75">
      <c r="A117" s="35" t="s">
        <v>54</v>
      </c>
      <c r="E117" s="39" t="s">
        <v>5</v>
      </c>
    </row>
    <row r="118" spans="1:5" ht="38.25">
      <c r="A118" s="35" t="s">
        <v>55</v>
      </c>
      <c r="E118" s="40" t="s">
        <v>2340</v>
      </c>
    </row>
    <row r="119" spans="1:5" ht="242.25">
      <c r="A119" t="s">
        <v>56</v>
      </c>
      <c r="E119" s="39" t="s">
        <v>2341</v>
      </c>
    </row>
    <row r="120" spans="1:16" ht="12.75">
      <c r="A120" t="s">
        <v>49</v>
      </c>
      <c s="34" t="s">
        <v>158</v>
      </c>
      <c s="34" t="s">
        <v>2342</v>
      </c>
      <c s="35" t="s">
        <v>5</v>
      </c>
      <c s="6" t="s">
        <v>2343</v>
      </c>
      <c s="36" t="s">
        <v>97</v>
      </c>
      <c s="37">
        <v>2</v>
      </c>
      <c s="36">
        <v>0</v>
      </c>
      <c s="36">
        <f>ROUND(G120*H120,6)</f>
      </c>
      <c r="L120" s="38">
        <v>0</v>
      </c>
      <c s="32">
        <f>ROUND(ROUND(L120,2)*ROUND(G120,3),2)</f>
      </c>
      <c s="36" t="s">
        <v>196</v>
      </c>
      <c>
        <f>(M120*21)/100</f>
      </c>
      <c t="s">
        <v>27</v>
      </c>
    </row>
    <row r="121" spans="1:5" ht="12.75">
      <c r="A121" s="35" t="s">
        <v>54</v>
      </c>
      <c r="E121" s="39" t="s">
        <v>5</v>
      </c>
    </row>
    <row r="122" spans="1:5" ht="25.5">
      <c r="A122" s="35" t="s">
        <v>55</v>
      </c>
      <c r="E122" s="40" t="s">
        <v>2344</v>
      </c>
    </row>
    <row r="123" spans="1:5" ht="63.75">
      <c r="A123" t="s">
        <v>56</v>
      </c>
      <c r="E123" s="39" t="s">
        <v>2345</v>
      </c>
    </row>
    <row r="124" spans="1:16" ht="12.75">
      <c r="A124" t="s">
        <v>49</v>
      </c>
      <c s="34" t="s">
        <v>162</v>
      </c>
      <c s="34" t="s">
        <v>2346</v>
      </c>
      <c s="35" t="s">
        <v>5</v>
      </c>
      <c s="6" t="s">
        <v>2347</v>
      </c>
      <c s="36" t="s">
        <v>97</v>
      </c>
      <c s="37">
        <v>2</v>
      </c>
      <c s="36">
        <v>0</v>
      </c>
      <c s="36">
        <f>ROUND(G124*H124,6)</f>
      </c>
      <c r="L124" s="38">
        <v>0</v>
      </c>
      <c s="32">
        <f>ROUND(ROUND(L124,2)*ROUND(G124,3),2)</f>
      </c>
      <c s="36" t="s">
        <v>196</v>
      </c>
      <c>
        <f>(M124*21)/100</f>
      </c>
      <c t="s">
        <v>27</v>
      </c>
    </row>
    <row r="125" spans="1:5" ht="12.75">
      <c r="A125" s="35" t="s">
        <v>54</v>
      </c>
      <c r="E125" s="39" t="s">
        <v>5</v>
      </c>
    </row>
    <row r="126" spans="1:5" ht="38.25">
      <c r="A126" s="35" t="s">
        <v>55</v>
      </c>
      <c r="E126" s="40" t="s">
        <v>2348</v>
      </c>
    </row>
    <row r="127" spans="1:5" ht="25.5">
      <c r="A127" t="s">
        <v>56</v>
      </c>
      <c r="E127" s="39" t="s">
        <v>2349</v>
      </c>
    </row>
    <row r="128" spans="1:16" ht="12.75">
      <c r="A128" t="s">
        <v>49</v>
      </c>
      <c s="34" t="s">
        <v>167</v>
      </c>
      <c s="34" t="s">
        <v>1909</v>
      </c>
      <c s="35" t="s">
        <v>5</v>
      </c>
      <c s="6" t="s">
        <v>1910</v>
      </c>
      <c s="36" t="s">
        <v>52</v>
      </c>
      <c s="37">
        <v>4.625</v>
      </c>
      <c s="36">
        <v>0</v>
      </c>
      <c s="36">
        <f>ROUND(G128*H128,6)</f>
      </c>
      <c r="L128" s="38">
        <v>0</v>
      </c>
      <c s="32">
        <f>ROUND(ROUND(L128,2)*ROUND(G128,3),2)</f>
      </c>
      <c s="36" t="s">
        <v>196</v>
      </c>
      <c>
        <f>(M128*21)/100</f>
      </c>
      <c t="s">
        <v>27</v>
      </c>
    </row>
    <row r="129" spans="1:5" ht="12.75">
      <c r="A129" s="35" t="s">
        <v>54</v>
      </c>
      <c r="E129" s="39" t="s">
        <v>5</v>
      </c>
    </row>
    <row r="130" spans="1:5" ht="25.5">
      <c r="A130" s="35" t="s">
        <v>55</v>
      </c>
      <c r="E130" s="40" t="s">
        <v>2350</v>
      </c>
    </row>
    <row r="131" spans="1:5" ht="369.75">
      <c r="A131" t="s">
        <v>56</v>
      </c>
      <c r="E131" s="39" t="s">
        <v>2305</v>
      </c>
    </row>
    <row r="132" spans="1:13" ht="12.75">
      <c r="A132" t="s">
        <v>46</v>
      </c>
      <c r="C132" s="31" t="s">
        <v>86</v>
      </c>
      <c r="E132" s="33" t="s">
        <v>729</v>
      </c>
      <c r="J132" s="32">
        <f>0</f>
      </c>
      <c s="32">
        <f>0</f>
      </c>
      <c s="32">
        <f>0+L133+L137+L141+L145+L149+L153+L157+L161+L165</f>
      </c>
      <c s="32">
        <f>0+M133+M137+M141+M145+M149+M153+M157+M161+M165</f>
      </c>
    </row>
    <row r="133" spans="1:16" ht="12.75">
      <c r="A133" t="s">
        <v>49</v>
      </c>
      <c s="34" t="s">
        <v>171</v>
      </c>
      <c s="34" t="s">
        <v>2231</v>
      </c>
      <c s="35" t="s">
        <v>5</v>
      </c>
      <c s="6" t="s">
        <v>2232</v>
      </c>
      <c s="36" t="s">
        <v>70</v>
      </c>
      <c s="37">
        <v>259.12</v>
      </c>
      <c s="36">
        <v>0</v>
      </c>
      <c s="36">
        <f>ROUND(G133*H133,6)</f>
      </c>
      <c r="L133" s="38">
        <v>0</v>
      </c>
      <c s="32">
        <f>ROUND(ROUND(L133,2)*ROUND(G133,3),2)</f>
      </c>
      <c s="36" t="s">
        <v>196</v>
      </c>
      <c>
        <f>(M133*21)/100</f>
      </c>
      <c t="s">
        <v>27</v>
      </c>
    </row>
    <row r="134" spans="1:5" ht="12.75">
      <c r="A134" s="35" t="s">
        <v>54</v>
      </c>
      <c r="E134" s="39" t="s">
        <v>5</v>
      </c>
    </row>
    <row r="135" spans="1:5" ht="89.25">
      <c r="A135" s="35" t="s">
        <v>55</v>
      </c>
      <c r="E135" s="40" t="s">
        <v>2351</v>
      </c>
    </row>
    <row r="136" spans="1:5" ht="51">
      <c r="A136" t="s">
        <v>56</v>
      </c>
      <c r="E136" s="39" t="s">
        <v>2352</v>
      </c>
    </row>
    <row r="137" spans="1:16" ht="12.75">
      <c r="A137" t="s">
        <v>49</v>
      </c>
      <c s="34" t="s">
        <v>175</v>
      </c>
      <c s="34" t="s">
        <v>2353</v>
      </c>
      <c s="35" t="s">
        <v>5</v>
      </c>
      <c s="6" t="s">
        <v>2354</v>
      </c>
      <c s="36" t="s">
        <v>70</v>
      </c>
      <c s="37">
        <v>124</v>
      </c>
      <c s="36">
        <v>0</v>
      </c>
      <c s="36">
        <f>ROUND(G137*H137,6)</f>
      </c>
      <c r="L137" s="38">
        <v>0</v>
      </c>
      <c s="32">
        <f>ROUND(ROUND(L137,2)*ROUND(G137,3),2)</f>
      </c>
      <c s="36" t="s">
        <v>196</v>
      </c>
      <c>
        <f>(M137*21)/100</f>
      </c>
      <c t="s">
        <v>27</v>
      </c>
    </row>
    <row r="138" spans="1:5" ht="12.75">
      <c r="A138" s="35" t="s">
        <v>54</v>
      </c>
      <c r="E138" s="39" t="s">
        <v>5</v>
      </c>
    </row>
    <row r="139" spans="1:5" ht="76.5">
      <c r="A139" s="35" t="s">
        <v>55</v>
      </c>
      <c r="E139" s="40" t="s">
        <v>2355</v>
      </c>
    </row>
    <row r="140" spans="1:5" ht="229.5">
      <c r="A140" t="s">
        <v>56</v>
      </c>
      <c r="E140" s="39" t="s">
        <v>2356</v>
      </c>
    </row>
    <row r="141" spans="1:16" ht="25.5">
      <c r="A141" t="s">
        <v>49</v>
      </c>
      <c s="34" t="s">
        <v>179</v>
      </c>
      <c s="34" t="s">
        <v>2234</v>
      </c>
      <c s="35" t="s">
        <v>5</v>
      </c>
      <c s="6" t="s">
        <v>2235</v>
      </c>
      <c s="36" t="s">
        <v>97</v>
      </c>
      <c s="37">
        <v>4</v>
      </c>
      <c s="36">
        <v>0</v>
      </c>
      <c s="36">
        <f>ROUND(G141*H141,6)</f>
      </c>
      <c r="L141" s="38">
        <v>0</v>
      </c>
      <c s="32">
        <f>ROUND(ROUND(L141,2)*ROUND(G141,3),2)</f>
      </c>
      <c s="36" t="s">
        <v>196</v>
      </c>
      <c>
        <f>(M141*21)/100</f>
      </c>
      <c t="s">
        <v>27</v>
      </c>
    </row>
    <row r="142" spans="1:5" ht="12.75">
      <c r="A142" s="35" t="s">
        <v>54</v>
      </c>
      <c r="E142" s="39" t="s">
        <v>5</v>
      </c>
    </row>
    <row r="143" spans="1:5" ht="12.75">
      <c r="A143" s="35" t="s">
        <v>55</v>
      </c>
      <c r="E143" s="40" t="s">
        <v>2357</v>
      </c>
    </row>
    <row r="144" spans="1:5" ht="178.5">
      <c r="A144" t="s">
        <v>56</v>
      </c>
      <c r="E144" s="39" t="s">
        <v>2358</v>
      </c>
    </row>
    <row r="145" spans="1:16" ht="25.5">
      <c r="A145" t="s">
        <v>49</v>
      </c>
      <c s="34" t="s">
        <v>183</v>
      </c>
      <c s="34" t="s">
        <v>2359</v>
      </c>
      <c s="35" t="s">
        <v>5</v>
      </c>
      <c s="6" t="s">
        <v>2360</v>
      </c>
      <c s="36" t="s">
        <v>70</v>
      </c>
      <c s="37">
        <v>280</v>
      </c>
      <c s="36">
        <v>0</v>
      </c>
      <c s="36">
        <f>ROUND(G145*H145,6)</f>
      </c>
      <c r="L145" s="38">
        <v>0</v>
      </c>
      <c s="32">
        <f>ROUND(ROUND(L145,2)*ROUND(G145,3),2)</f>
      </c>
      <c s="36" t="s">
        <v>196</v>
      </c>
      <c>
        <f>(M145*21)/100</f>
      </c>
      <c t="s">
        <v>27</v>
      </c>
    </row>
    <row r="146" spans="1:5" ht="12.75">
      <c r="A146" s="35" t="s">
        <v>54</v>
      </c>
      <c r="E146" s="39" t="s">
        <v>5</v>
      </c>
    </row>
    <row r="147" spans="1:5" ht="76.5">
      <c r="A147" s="35" t="s">
        <v>55</v>
      </c>
      <c r="E147" s="40" t="s">
        <v>2361</v>
      </c>
    </row>
    <row r="148" spans="1:5" ht="89.25">
      <c r="A148" t="s">
        <v>56</v>
      </c>
      <c r="E148" s="39" t="s">
        <v>2362</v>
      </c>
    </row>
    <row r="149" spans="1:16" ht="12.75">
      <c r="A149" t="s">
        <v>49</v>
      </c>
      <c s="34" t="s">
        <v>187</v>
      </c>
      <c s="34" t="s">
        <v>2363</v>
      </c>
      <c s="35" t="s">
        <v>5</v>
      </c>
      <c s="6" t="s">
        <v>2364</v>
      </c>
      <c s="36" t="s">
        <v>70</v>
      </c>
      <c s="37">
        <v>92</v>
      </c>
      <c s="36">
        <v>0</v>
      </c>
      <c s="36">
        <f>ROUND(G149*H149,6)</f>
      </c>
      <c r="L149" s="38">
        <v>0</v>
      </c>
      <c s="32">
        <f>ROUND(ROUND(L149,2)*ROUND(G149,3),2)</f>
      </c>
      <c s="36" t="s">
        <v>196</v>
      </c>
      <c>
        <f>(M149*21)/100</f>
      </c>
      <c t="s">
        <v>27</v>
      </c>
    </row>
    <row r="150" spans="1:5" ht="12.75">
      <c r="A150" s="35" t="s">
        <v>54</v>
      </c>
      <c r="E150" s="39" t="s">
        <v>5</v>
      </c>
    </row>
    <row r="151" spans="1:5" ht="76.5">
      <c r="A151" s="35" t="s">
        <v>55</v>
      </c>
      <c r="E151" s="40" t="s">
        <v>2365</v>
      </c>
    </row>
    <row r="152" spans="1:5" ht="76.5">
      <c r="A152" t="s">
        <v>56</v>
      </c>
      <c r="E152" s="39" t="s">
        <v>2366</v>
      </c>
    </row>
    <row r="153" spans="1:16" ht="12.75">
      <c r="A153" t="s">
        <v>49</v>
      </c>
      <c s="34" t="s">
        <v>193</v>
      </c>
      <c s="34" t="s">
        <v>2251</v>
      </c>
      <c s="35" t="s">
        <v>5</v>
      </c>
      <c s="6" t="s">
        <v>2252</v>
      </c>
      <c s="36" t="s">
        <v>70</v>
      </c>
      <c s="37">
        <v>503</v>
      </c>
      <c s="36">
        <v>0</v>
      </c>
      <c s="36">
        <f>ROUND(G153*H153,6)</f>
      </c>
      <c r="L153" s="38">
        <v>0</v>
      </c>
      <c s="32">
        <f>ROUND(ROUND(L153,2)*ROUND(G153,3),2)</f>
      </c>
      <c s="36" t="s">
        <v>196</v>
      </c>
      <c>
        <f>(M153*21)/100</f>
      </c>
      <c t="s">
        <v>27</v>
      </c>
    </row>
    <row r="154" spans="1:5" ht="12.75">
      <c r="A154" s="35" t="s">
        <v>54</v>
      </c>
      <c r="E154" s="39" t="s">
        <v>5</v>
      </c>
    </row>
    <row r="155" spans="1:5" ht="63.75">
      <c r="A155" s="35" t="s">
        <v>55</v>
      </c>
      <c r="E155" s="40" t="s">
        <v>2367</v>
      </c>
    </row>
    <row r="156" spans="1:5" ht="178.5">
      <c r="A156" t="s">
        <v>56</v>
      </c>
      <c r="E156" s="39" t="s">
        <v>2368</v>
      </c>
    </row>
    <row r="157" spans="1:16" ht="12.75">
      <c r="A157" t="s">
        <v>49</v>
      </c>
      <c s="34" t="s">
        <v>270</v>
      </c>
      <c s="34" t="s">
        <v>2254</v>
      </c>
      <c s="35" t="s">
        <v>5</v>
      </c>
      <c s="6" t="s">
        <v>2255</v>
      </c>
      <c s="36" t="s">
        <v>52</v>
      </c>
      <c s="37">
        <v>14.762</v>
      </c>
      <c s="36">
        <v>0</v>
      </c>
      <c s="36">
        <f>ROUND(G157*H157,6)</f>
      </c>
      <c r="L157" s="38">
        <v>0</v>
      </c>
      <c s="32">
        <f>ROUND(ROUND(L157,2)*ROUND(G157,3),2)</f>
      </c>
      <c s="36" t="s">
        <v>196</v>
      </c>
      <c>
        <f>(M157*21)/100</f>
      </c>
      <c t="s">
        <v>27</v>
      </c>
    </row>
    <row r="158" spans="1:5" ht="12.75">
      <c r="A158" s="35" t="s">
        <v>54</v>
      </c>
      <c r="E158" s="39" t="s">
        <v>5</v>
      </c>
    </row>
    <row r="159" spans="1:5" ht="76.5">
      <c r="A159" s="35" t="s">
        <v>55</v>
      </c>
      <c r="E159" s="40" t="s">
        <v>2369</v>
      </c>
    </row>
    <row r="160" spans="1:5" ht="114.75">
      <c r="A160" t="s">
        <v>56</v>
      </c>
      <c r="E160" s="39" t="s">
        <v>2370</v>
      </c>
    </row>
    <row r="161" spans="1:16" ht="12.75">
      <c r="A161" t="s">
        <v>49</v>
      </c>
      <c s="34" t="s">
        <v>271</v>
      </c>
      <c s="34" t="s">
        <v>2256</v>
      </c>
      <c s="35" t="s">
        <v>5</v>
      </c>
      <c s="6" t="s">
        <v>2257</v>
      </c>
      <c s="36" t="s">
        <v>70</v>
      </c>
      <c s="37">
        <v>280</v>
      </c>
      <c s="36">
        <v>0</v>
      </c>
      <c s="36">
        <f>ROUND(G161*H161,6)</f>
      </c>
      <c r="L161" s="38">
        <v>0</v>
      </c>
      <c s="32">
        <f>ROUND(ROUND(L161,2)*ROUND(G161,3),2)</f>
      </c>
      <c s="36" t="s">
        <v>196</v>
      </c>
      <c>
        <f>(M161*21)/100</f>
      </c>
      <c t="s">
        <v>27</v>
      </c>
    </row>
    <row r="162" spans="1:5" ht="38.25">
      <c r="A162" s="35" t="s">
        <v>54</v>
      </c>
      <c r="E162" s="39" t="s">
        <v>2258</v>
      </c>
    </row>
    <row r="163" spans="1:5" ht="12.75">
      <c r="A163" s="35" t="s">
        <v>55</v>
      </c>
      <c r="E163" s="40" t="s">
        <v>2164</v>
      </c>
    </row>
    <row r="164" spans="1:5" ht="229.5">
      <c r="A164" t="s">
        <v>56</v>
      </c>
      <c r="E164" s="39" t="s">
        <v>2356</v>
      </c>
    </row>
    <row r="165" spans="1:16" ht="25.5">
      <c r="A165" t="s">
        <v>49</v>
      </c>
      <c s="34" t="s">
        <v>272</v>
      </c>
      <c s="34" t="s">
        <v>2371</v>
      </c>
      <c s="35" t="s">
        <v>5</v>
      </c>
      <c s="6" t="s">
        <v>2372</v>
      </c>
      <c s="36" t="s">
        <v>70</v>
      </c>
      <c s="37">
        <v>2.2</v>
      </c>
      <c s="36">
        <v>0</v>
      </c>
      <c s="36">
        <f>ROUND(G165*H165,6)</f>
      </c>
      <c r="L165" s="38">
        <v>0</v>
      </c>
      <c s="32">
        <f>ROUND(ROUND(L165,2)*ROUND(G165,3),2)</f>
      </c>
      <c s="36" t="s">
        <v>196</v>
      </c>
      <c>
        <f>(M165*21)/100</f>
      </c>
      <c t="s">
        <v>27</v>
      </c>
    </row>
    <row r="166" spans="1:5" ht="12.75">
      <c r="A166" s="35" t="s">
        <v>54</v>
      </c>
      <c r="E166" s="39" t="s">
        <v>5</v>
      </c>
    </row>
    <row r="167" spans="1:5" ht="25.5">
      <c r="A167" s="35" t="s">
        <v>55</v>
      </c>
      <c r="E167" s="40" t="s">
        <v>2373</v>
      </c>
    </row>
    <row r="168" spans="1:5" ht="89.25">
      <c r="A168" t="s">
        <v>56</v>
      </c>
      <c r="E168" s="39" t="s">
        <v>2362</v>
      </c>
    </row>
    <row r="169" spans="1:13" ht="12.75">
      <c r="A169" t="s">
        <v>46</v>
      </c>
      <c r="C169" s="31" t="s">
        <v>288</v>
      </c>
      <c r="E169" s="33" t="s">
        <v>289</v>
      </c>
      <c r="J169" s="32">
        <f>0</f>
      </c>
      <c s="32">
        <f>0</f>
      </c>
      <c s="32">
        <f>0+L170+L174</f>
      </c>
      <c s="32">
        <f>0+M170+M174</f>
      </c>
    </row>
    <row r="170" spans="1:16" ht="38.25">
      <c r="A170" t="s">
        <v>49</v>
      </c>
      <c s="34" t="s">
        <v>273</v>
      </c>
      <c s="34" t="s">
        <v>1479</v>
      </c>
      <c s="35" t="s">
        <v>292</v>
      </c>
      <c s="6" t="s">
        <v>1480</v>
      </c>
      <c s="36" t="s">
        <v>294</v>
      </c>
      <c s="37">
        <v>1780.722</v>
      </c>
      <c s="36">
        <v>0</v>
      </c>
      <c s="36">
        <f>ROUND(G170*H170,6)</f>
      </c>
      <c r="L170" s="38">
        <v>0</v>
      </c>
      <c s="32">
        <f>ROUND(ROUND(L170,2)*ROUND(G170,3),2)</f>
      </c>
      <c s="36" t="s">
        <v>196</v>
      </c>
      <c>
        <f>(M170*21)/100</f>
      </c>
      <c t="s">
        <v>27</v>
      </c>
    </row>
    <row r="171" spans="1:5" ht="12.75">
      <c r="A171" s="35" t="s">
        <v>54</v>
      </c>
      <c r="E171" s="39" t="s">
        <v>295</v>
      </c>
    </row>
    <row r="172" spans="1:5" ht="25.5">
      <c r="A172" s="35" t="s">
        <v>55</v>
      </c>
      <c r="E172" s="40" t="s">
        <v>2374</v>
      </c>
    </row>
    <row r="173" spans="1:5" ht="165.75">
      <c r="A173" t="s">
        <v>56</v>
      </c>
      <c r="E173" s="39" t="s">
        <v>2375</v>
      </c>
    </row>
    <row r="174" spans="1:16" ht="38.25">
      <c r="A174" t="s">
        <v>49</v>
      </c>
      <c s="34" t="s">
        <v>274</v>
      </c>
      <c s="34" t="s">
        <v>298</v>
      </c>
      <c s="35" t="s">
        <v>292</v>
      </c>
      <c s="6" t="s">
        <v>299</v>
      </c>
      <c s="36" t="s">
        <v>294</v>
      </c>
      <c s="37">
        <v>377.639</v>
      </c>
      <c s="36">
        <v>0</v>
      </c>
      <c s="36">
        <f>ROUND(G174*H174,6)</f>
      </c>
      <c r="L174" s="38">
        <v>0</v>
      </c>
      <c s="32">
        <f>ROUND(ROUND(L174,2)*ROUND(G174,3),2)</f>
      </c>
      <c s="36" t="s">
        <v>196</v>
      </c>
      <c>
        <f>(M174*21)/100</f>
      </c>
      <c t="s">
        <v>27</v>
      </c>
    </row>
    <row r="175" spans="1:5" ht="12.75">
      <c r="A175" s="35" t="s">
        <v>54</v>
      </c>
      <c r="E175" s="39" t="s">
        <v>295</v>
      </c>
    </row>
    <row r="176" spans="1:5" ht="153">
      <c r="A176" s="35" t="s">
        <v>55</v>
      </c>
      <c r="E176" s="40" t="s">
        <v>2376</v>
      </c>
    </row>
    <row r="177" spans="1:5" ht="165.75">
      <c r="A177" t="s">
        <v>56</v>
      </c>
      <c r="E177" s="39" t="s">
        <v>2375</v>
      </c>
    </row>
    <row r="178" spans="1:13" ht="12.75">
      <c r="A178" t="s">
        <v>46</v>
      </c>
      <c r="C178" s="31" t="s">
        <v>191</v>
      </c>
      <c r="E178" s="33" t="s">
        <v>2138</v>
      </c>
      <c r="J178" s="32">
        <f>0</f>
      </c>
      <c s="32">
        <f>0</f>
      </c>
      <c s="32">
        <f>0+L179+L183+L187+L191</f>
      </c>
      <c s="32">
        <f>0+M179+M183+M187+M191</f>
      </c>
    </row>
    <row r="179" spans="1:16" ht="12.75">
      <c r="A179" t="s">
        <v>49</v>
      </c>
      <c s="34" t="s">
        <v>278</v>
      </c>
      <c s="34" t="s">
        <v>2377</v>
      </c>
      <c s="35" t="s">
        <v>5</v>
      </c>
      <c s="6" t="s">
        <v>2378</v>
      </c>
      <c s="36" t="s">
        <v>97</v>
      </c>
      <c s="37">
        <v>4</v>
      </c>
      <c s="36">
        <v>0</v>
      </c>
      <c s="36">
        <f>ROUND(G179*H179,6)</f>
      </c>
      <c r="L179" s="38">
        <v>0</v>
      </c>
      <c s="32">
        <f>ROUND(ROUND(L179,2)*ROUND(G179,3),2)</f>
      </c>
      <c s="36" t="s">
        <v>196</v>
      </c>
      <c>
        <f>(M179*21)/100</f>
      </c>
      <c t="s">
        <v>27</v>
      </c>
    </row>
    <row r="180" spans="1:5" ht="12.75">
      <c r="A180" s="35" t="s">
        <v>54</v>
      </c>
      <c r="E180" s="39" t="s">
        <v>5</v>
      </c>
    </row>
    <row r="181" spans="1:5" ht="12.75">
      <c r="A181" s="35" t="s">
        <v>55</v>
      </c>
      <c r="E181" s="40" t="s">
        <v>2379</v>
      </c>
    </row>
    <row r="182" spans="1:5" ht="12.75">
      <c r="A182" t="s">
        <v>56</v>
      </c>
      <c r="E182" s="39" t="s">
        <v>5</v>
      </c>
    </row>
    <row r="183" spans="1:16" ht="25.5">
      <c r="A183" t="s">
        <v>49</v>
      </c>
      <c s="34" t="s">
        <v>279</v>
      </c>
      <c s="34" t="s">
        <v>2380</v>
      </c>
      <c s="35" t="s">
        <v>5</v>
      </c>
      <c s="6" t="s">
        <v>2381</v>
      </c>
      <c s="36" t="s">
        <v>1550</v>
      </c>
      <c s="37">
        <v>4</v>
      </c>
      <c s="36">
        <v>0</v>
      </c>
      <c s="36">
        <f>ROUND(G183*H183,6)</f>
      </c>
      <c r="L183" s="38">
        <v>0</v>
      </c>
      <c s="32">
        <f>ROUND(ROUND(L183,2)*ROUND(G183,3),2)</f>
      </c>
      <c s="36" t="s">
        <v>196</v>
      </c>
      <c>
        <f>(M183*21)/100</f>
      </c>
      <c t="s">
        <v>27</v>
      </c>
    </row>
    <row r="184" spans="1:5" ht="12.75">
      <c r="A184" s="35" t="s">
        <v>54</v>
      </c>
      <c r="E184" s="39" t="s">
        <v>2382</v>
      </c>
    </row>
    <row r="185" spans="1:5" ht="38.25">
      <c r="A185" s="35" t="s">
        <v>55</v>
      </c>
      <c r="E185" s="40" t="s">
        <v>2383</v>
      </c>
    </row>
    <row r="186" spans="1:5" ht="12.75">
      <c r="A186" t="s">
        <v>56</v>
      </c>
      <c r="E186" s="39" t="s">
        <v>5</v>
      </c>
    </row>
    <row r="187" spans="1:16" ht="25.5">
      <c r="A187" t="s">
        <v>49</v>
      </c>
      <c s="34" t="s">
        <v>280</v>
      </c>
      <c s="34" t="s">
        <v>2267</v>
      </c>
      <c s="35" t="s">
        <v>5</v>
      </c>
      <c s="6" t="s">
        <v>2268</v>
      </c>
      <c s="36" t="s">
        <v>1550</v>
      </c>
      <c s="37">
        <v>2</v>
      </c>
      <c s="36">
        <v>0</v>
      </c>
      <c s="36">
        <f>ROUND(G187*H187,6)</f>
      </c>
      <c r="L187" s="38">
        <v>0</v>
      </c>
      <c s="32">
        <f>ROUND(ROUND(L187,2)*ROUND(G187,3),2)</f>
      </c>
      <c s="36" t="s">
        <v>196</v>
      </c>
      <c>
        <f>(M187*21)/100</f>
      </c>
      <c t="s">
        <v>27</v>
      </c>
    </row>
    <row r="188" spans="1:5" ht="12.75">
      <c r="A188" s="35" t="s">
        <v>54</v>
      </c>
      <c r="E188" s="39" t="s">
        <v>2384</v>
      </c>
    </row>
    <row r="189" spans="1:5" ht="38.25">
      <c r="A189" s="35" t="s">
        <v>55</v>
      </c>
      <c r="E189" s="40" t="s">
        <v>2270</v>
      </c>
    </row>
    <row r="190" spans="1:5" ht="12.75">
      <c r="A190" t="s">
        <v>56</v>
      </c>
      <c r="E190" s="39" t="s">
        <v>5</v>
      </c>
    </row>
    <row r="191" spans="1:16" ht="12.75">
      <c r="A191" t="s">
        <v>49</v>
      </c>
      <c s="34" t="s">
        <v>284</v>
      </c>
      <c s="34" t="s">
        <v>2385</v>
      </c>
      <c s="35" t="s">
        <v>5</v>
      </c>
      <c s="6" t="s">
        <v>2386</v>
      </c>
      <c s="36" t="s">
        <v>1550</v>
      </c>
      <c s="37">
        <v>4</v>
      </c>
      <c s="36">
        <v>0</v>
      </c>
      <c s="36">
        <f>ROUND(G191*H191,6)</f>
      </c>
      <c r="L191" s="38">
        <v>0</v>
      </c>
      <c s="32">
        <f>ROUND(ROUND(L191,2)*ROUND(G191,3),2)</f>
      </c>
      <c s="36" t="s">
        <v>196</v>
      </c>
      <c>
        <f>(M191*21)/100</f>
      </c>
      <c t="s">
        <v>27</v>
      </c>
    </row>
    <row r="192" spans="1:5" ht="12.75">
      <c r="A192" s="35" t="s">
        <v>54</v>
      </c>
      <c r="E192" s="39" t="s">
        <v>2387</v>
      </c>
    </row>
    <row r="193" spans="1:5" ht="51">
      <c r="A193" s="35" t="s">
        <v>55</v>
      </c>
      <c r="E193" s="40" t="s">
        <v>2388</v>
      </c>
    </row>
    <row r="194" spans="1:5" ht="12.75">
      <c r="A194" t="s">
        <v>56</v>
      </c>
      <c r="E1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COUNTIFS(L8:L269,"=0",A8:A269,"P")+COUNTIFS(L8:L269,"",A8:A269,"P")+SUM(Q8:Q269)</f>
      </c>
    </row>
    <row r="8" spans="1:13" ht="12.75">
      <c r="A8" t="s">
        <v>44</v>
      </c>
      <c r="C8" s="28" t="s">
        <v>2393</v>
      </c>
      <c r="E8" s="30" t="s">
        <v>2392</v>
      </c>
      <c r="J8" s="29">
        <f>0+J9+J46+J91+J132+J177+J214+J239+J264</f>
      </c>
      <c s="29">
        <f>0+K9+K46+K91+K132+K177+K214+K239+K264</f>
      </c>
      <c s="29">
        <f>0+L9+L46+L91+L132+L177+L214+L239+L264</f>
      </c>
      <c s="29">
        <f>0+M9+M46+M91+M132+M177+M214+M239+M264</f>
      </c>
    </row>
    <row r="9" spans="1:13" ht="12.75">
      <c r="A9" t="s">
        <v>46</v>
      </c>
      <c r="C9" s="31" t="s">
        <v>47</v>
      </c>
      <c r="E9" s="33" t="s">
        <v>48</v>
      </c>
      <c r="J9" s="32">
        <f>0</f>
      </c>
      <c s="32">
        <f>0</f>
      </c>
      <c s="32">
        <f>0+L10+L14+L18+L22+L26+L30+L34+L38+L42</f>
      </c>
      <c s="32">
        <f>0+M10+M14+M18+M22+M26+M30+M34+M38+M42</f>
      </c>
    </row>
    <row r="10" spans="1:16" ht="12.75">
      <c r="A10" t="s">
        <v>49</v>
      </c>
      <c s="34" t="s">
        <v>47</v>
      </c>
      <c s="34" t="s">
        <v>2394</v>
      </c>
      <c s="35" t="s">
        <v>5</v>
      </c>
      <c s="6" t="s">
        <v>2395</v>
      </c>
      <c s="36" t="s">
        <v>52</v>
      </c>
      <c s="37">
        <v>249.8</v>
      </c>
      <c s="36">
        <v>0</v>
      </c>
      <c s="36">
        <f>ROUND(G10*H10,6)</f>
      </c>
      <c r="L10" s="38">
        <v>0</v>
      </c>
      <c s="32">
        <f>ROUND(ROUND(L10,2)*ROUND(G10,3),2)</f>
      </c>
      <c s="36" t="s">
        <v>196</v>
      </c>
      <c>
        <f>(M10*21)/100</f>
      </c>
      <c t="s">
        <v>27</v>
      </c>
    </row>
    <row r="11" spans="1:5" ht="51">
      <c r="A11" s="35" t="s">
        <v>54</v>
      </c>
      <c r="E11" s="39" t="s">
        <v>2396</v>
      </c>
    </row>
    <row r="12" spans="1:5" ht="12.75">
      <c r="A12" s="35" t="s">
        <v>55</v>
      </c>
      <c r="E12" s="40" t="s">
        <v>2397</v>
      </c>
    </row>
    <row r="13" spans="1:5" ht="38.25">
      <c r="A13" t="s">
        <v>56</v>
      </c>
      <c r="E13" s="39" t="s">
        <v>2398</v>
      </c>
    </row>
    <row r="14" spans="1:16" ht="12.75">
      <c r="A14" t="s">
        <v>49</v>
      </c>
      <c s="34" t="s">
        <v>27</v>
      </c>
      <c s="34" t="s">
        <v>2399</v>
      </c>
      <c s="35" t="s">
        <v>5</v>
      </c>
      <c s="6" t="s">
        <v>2400</v>
      </c>
      <c s="36" t="s">
        <v>52</v>
      </c>
      <c s="37">
        <v>249.8</v>
      </c>
      <c s="36">
        <v>0</v>
      </c>
      <c s="36">
        <f>ROUND(G14*H14,6)</f>
      </c>
      <c r="L14" s="38">
        <v>0</v>
      </c>
      <c s="32">
        <f>ROUND(ROUND(L14,2)*ROUND(G14,3),2)</f>
      </c>
      <c s="36" t="s">
        <v>196</v>
      </c>
      <c>
        <f>(M14*21)/100</f>
      </c>
      <c t="s">
        <v>27</v>
      </c>
    </row>
    <row r="15" spans="1:5" ht="25.5">
      <c r="A15" s="35" t="s">
        <v>54</v>
      </c>
      <c r="E15" s="39" t="s">
        <v>2401</v>
      </c>
    </row>
    <row r="16" spans="1:5" ht="12.75">
      <c r="A16" s="35" t="s">
        <v>55</v>
      </c>
      <c r="E16" s="40" t="s">
        <v>2402</v>
      </c>
    </row>
    <row r="17" spans="1:5" ht="306">
      <c r="A17" t="s">
        <v>56</v>
      </c>
      <c r="E17" s="39" t="s">
        <v>2403</v>
      </c>
    </row>
    <row r="18" spans="1:16" ht="12.75">
      <c r="A18" t="s">
        <v>49</v>
      </c>
      <c s="34" t="s">
        <v>26</v>
      </c>
      <c s="34" t="s">
        <v>2404</v>
      </c>
      <c s="35" t="s">
        <v>5</v>
      </c>
      <c s="6" t="s">
        <v>2405</v>
      </c>
      <c s="36" t="s">
        <v>52</v>
      </c>
      <c s="37">
        <v>1523.499</v>
      </c>
      <c s="36">
        <v>0</v>
      </c>
      <c s="36">
        <f>ROUND(G18*H18,6)</f>
      </c>
      <c r="L18" s="38">
        <v>0</v>
      </c>
      <c s="32">
        <f>ROUND(ROUND(L18,2)*ROUND(G18,3),2)</f>
      </c>
      <c s="36" t="s">
        <v>196</v>
      </c>
      <c>
        <f>(M18*21)/100</f>
      </c>
      <c t="s">
        <v>27</v>
      </c>
    </row>
    <row r="19" spans="1:5" ht="51">
      <c r="A19" s="35" t="s">
        <v>54</v>
      </c>
      <c r="E19" s="39" t="s">
        <v>2406</v>
      </c>
    </row>
    <row r="20" spans="1:5" ht="140.25">
      <c r="A20" s="35" t="s">
        <v>55</v>
      </c>
      <c r="E20" s="40" t="s">
        <v>2407</v>
      </c>
    </row>
    <row r="21" spans="1:5" ht="318.75">
      <c r="A21" t="s">
        <v>56</v>
      </c>
      <c r="E21" s="39" t="s">
        <v>2286</v>
      </c>
    </row>
    <row r="22" spans="1:16" ht="12.75">
      <c r="A22" t="s">
        <v>49</v>
      </c>
      <c s="34" t="s">
        <v>67</v>
      </c>
      <c s="34" t="s">
        <v>2408</v>
      </c>
      <c s="35" t="s">
        <v>5</v>
      </c>
      <c s="6" t="s">
        <v>2409</v>
      </c>
      <c s="36" t="s">
        <v>52</v>
      </c>
      <c s="37">
        <v>171.341</v>
      </c>
      <c s="36">
        <v>0</v>
      </c>
      <c s="36">
        <f>ROUND(G22*H22,6)</f>
      </c>
      <c r="L22" s="38">
        <v>0</v>
      </c>
      <c s="32">
        <f>ROUND(ROUND(L22,2)*ROUND(G22,3),2)</f>
      </c>
      <c s="36" t="s">
        <v>196</v>
      </c>
      <c>
        <f>(M22*21)/100</f>
      </c>
      <c t="s">
        <v>27</v>
      </c>
    </row>
    <row r="23" spans="1:5" ht="12.75">
      <c r="A23" s="35" t="s">
        <v>54</v>
      </c>
      <c r="E23" s="39" t="s">
        <v>5</v>
      </c>
    </row>
    <row r="24" spans="1:5" ht="89.25">
      <c r="A24" s="35" t="s">
        <v>55</v>
      </c>
      <c r="E24" s="40" t="s">
        <v>2410</v>
      </c>
    </row>
    <row r="25" spans="1:5" ht="318.75">
      <c r="A25" t="s">
        <v>56</v>
      </c>
      <c r="E25" s="39" t="s">
        <v>2411</v>
      </c>
    </row>
    <row r="26" spans="1:16" ht="12.75">
      <c r="A26" t="s">
        <v>49</v>
      </c>
      <c s="34" t="s">
        <v>72</v>
      </c>
      <c s="34" t="s">
        <v>1743</v>
      </c>
      <c s="35" t="s">
        <v>5</v>
      </c>
      <c s="6" t="s">
        <v>1744</v>
      </c>
      <c s="36" t="s">
        <v>52</v>
      </c>
      <c s="37">
        <v>249.8</v>
      </c>
      <c s="36">
        <v>0</v>
      </c>
      <c s="36">
        <f>ROUND(G26*H26,6)</f>
      </c>
      <c r="L26" s="38">
        <v>0</v>
      </c>
      <c s="32">
        <f>ROUND(ROUND(L26,2)*ROUND(G26,3),2)</f>
      </c>
      <c s="36" t="s">
        <v>196</v>
      </c>
      <c>
        <f>(M26*21)/100</f>
      </c>
      <c t="s">
        <v>27</v>
      </c>
    </row>
    <row r="27" spans="1:5" ht="25.5">
      <c r="A27" s="35" t="s">
        <v>54</v>
      </c>
      <c r="E27" s="39" t="s">
        <v>2412</v>
      </c>
    </row>
    <row r="28" spans="1:5" ht="12.75">
      <c r="A28" s="35" t="s">
        <v>55</v>
      </c>
      <c r="E28" s="40" t="s">
        <v>2413</v>
      </c>
    </row>
    <row r="29" spans="1:5" ht="267.75">
      <c r="A29" t="s">
        <v>56</v>
      </c>
      <c r="E29" s="39" t="s">
        <v>2414</v>
      </c>
    </row>
    <row r="30" spans="1:16" ht="12.75">
      <c r="A30" t="s">
        <v>49</v>
      </c>
      <c s="34" t="s">
        <v>77</v>
      </c>
      <c s="34" t="s">
        <v>58</v>
      </c>
      <c s="35" t="s">
        <v>5</v>
      </c>
      <c s="6" t="s">
        <v>59</v>
      </c>
      <c s="36" t="s">
        <v>52</v>
      </c>
      <c s="37">
        <v>249.8</v>
      </c>
      <c s="36">
        <v>0</v>
      </c>
      <c s="36">
        <f>ROUND(G30*H30,6)</f>
      </c>
      <c r="L30" s="38">
        <v>0</v>
      </c>
      <c s="32">
        <f>ROUND(ROUND(L30,2)*ROUND(G30,3),2)</f>
      </c>
      <c s="36" t="s">
        <v>196</v>
      </c>
      <c>
        <f>(M30*21)/100</f>
      </c>
      <c t="s">
        <v>27</v>
      </c>
    </row>
    <row r="31" spans="1:5" ht="12.75">
      <c r="A31" s="35" t="s">
        <v>54</v>
      </c>
      <c r="E31" s="39" t="s">
        <v>2415</v>
      </c>
    </row>
    <row r="32" spans="1:5" ht="12.75">
      <c r="A32" s="35" t="s">
        <v>55</v>
      </c>
      <c r="E32" s="40" t="s">
        <v>2402</v>
      </c>
    </row>
    <row r="33" spans="1:5" ht="229.5">
      <c r="A33" t="s">
        <v>56</v>
      </c>
      <c r="E33" s="39" t="s">
        <v>750</v>
      </c>
    </row>
    <row r="34" spans="1:16" ht="12.75">
      <c r="A34" t="s">
        <v>49</v>
      </c>
      <c s="34" t="s">
        <v>65</v>
      </c>
      <c s="34" t="s">
        <v>2160</v>
      </c>
      <c s="35" t="s">
        <v>5</v>
      </c>
      <c s="6" t="s">
        <v>2161</v>
      </c>
      <c s="36" t="s">
        <v>52</v>
      </c>
      <c s="37">
        <v>50.301</v>
      </c>
      <c s="36">
        <v>0</v>
      </c>
      <c s="36">
        <f>ROUND(G34*H34,6)</f>
      </c>
      <c r="L34" s="38">
        <v>0</v>
      </c>
      <c s="32">
        <f>ROUND(ROUND(L34,2)*ROUND(G34,3),2)</f>
      </c>
      <c s="36" t="s">
        <v>196</v>
      </c>
      <c>
        <f>(M34*21)/100</f>
      </c>
      <c t="s">
        <v>27</v>
      </c>
    </row>
    <row r="35" spans="1:5" ht="25.5">
      <c r="A35" s="35" t="s">
        <v>54</v>
      </c>
      <c r="E35" s="39" t="s">
        <v>2416</v>
      </c>
    </row>
    <row r="36" spans="1:5" ht="38.25">
      <c r="A36" s="35" t="s">
        <v>55</v>
      </c>
      <c r="E36" s="40" t="s">
        <v>2417</v>
      </c>
    </row>
    <row r="37" spans="1:5" ht="293.25">
      <c r="A37" t="s">
        <v>56</v>
      </c>
      <c r="E37" s="39" t="s">
        <v>2288</v>
      </c>
    </row>
    <row r="38" spans="1:16" ht="12.75">
      <c r="A38" t="s">
        <v>49</v>
      </c>
      <c s="34" t="s">
        <v>82</v>
      </c>
      <c s="34" t="s">
        <v>2166</v>
      </c>
      <c s="35" t="s">
        <v>5</v>
      </c>
      <c s="6" t="s">
        <v>2167</v>
      </c>
      <c s="36" t="s">
        <v>63</v>
      </c>
      <c s="37">
        <v>640</v>
      </c>
      <c s="36">
        <v>0</v>
      </c>
      <c s="36">
        <f>ROUND(G38*H38,6)</f>
      </c>
      <c r="L38" s="38">
        <v>0</v>
      </c>
      <c s="32">
        <f>ROUND(ROUND(L38,2)*ROUND(G38,3),2)</f>
      </c>
      <c s="36" t="s">
        <v>196</v>
      </c>
      <c>
        <f>(M38*21)/100</f>
      </c>
      <c t="s">
        <v>27</v>
      </c>
    </row>
    <row r="39" spans="1:5" ht="12.75">
      <c r="A39" s="35" t="s">
        <v>54</v>
      </c>
      <c r="E39" s="39" t="s">
        <v>2418</v>
      </c>
    </row>
    <row r="40" spans="1:5" ht="38.25">
      <c r="A40" s="35" t="s">
        <v>55</v>
      </c>
      <c r="E40" s="40" t="s">
        <v>2419</v>
      </c>
    </row>
    <row r="41" spans="1:5" ht="25.5">
      <c r="A41" t="s">
        <v>56</v>
      </c>
      <c r="E41" s="39" t="s">
        <v>2168</v>
      </c>
    </row>
    <row r="42" spans="1:16" ht="12.75">
      <c r="A42" t="s">
        <v>49</v>
      </c>
      <c s="34" t="s">
        <v>86</v>
      </c>
      <c s="34" t="s">
        <v>1768</v>
      </c>
      <c s="35" t="s">
        <v>5</v>
      </c>
      <c s="6" t="s">
        <v>1769</v>
      </c>
      <c s="36" t="s">
        <v>63</v>
      </c>
      <c s="37">
        <v>126</v>
      </c>
      <c s="36">
        <v>0</v>
      </c>
      <c s="36">
        <f>ROUND(G42*H42,6)</f>
      </c>
      <c r="L42" s="38">
        <v>0</v>
      </c>
      <c s="32">
        <f>ROUND(ROUND(L42,2)*ROUND(G42,3),2)</f>
      </c>
      <c s="36" t="s">
        <v>196</v>
      </c>
      <c>
        <f>(M42*21)/100</f>
      </c>
      <c t="s">
        <v>27</v>
      </c>
    </row>
    <row r="43" spans="1:5" ht="25.5">
      <c r="A43" s="35" t="s">
        <v>54</v>
      </c>
      <c r="E43" s="39" t="s">
        <v>2420</v>
      </c>
    </row>
    <row r="44" spans="1:5" ht="12.75">
      <c r="A44" s="35" t="s">
        <v>55</v>
      </c>
      <c r="E44" s="40" t="s">
        <v>2421</v>
      </c>
    </row>
    <row r="45" spans="1:5" ht="25.5">
      <c r="A45" t="s">
        <v>56</v>
      </c>
      <c r="E45" s="39" t="s">
        <v>1770</v>
      </c>
    </row>
    <row r="46" spans="1:13" ht="12.75">
      <c r="A46" t="s">
        <v>46</v>
      </c>
      <c r="C46" s="31" t="s">
        <v>27</v>
      </c>
      <c r="E46" s="33" t="s">
        <v>610</v>
      </c>
      <c r="J46" s="32">
        <f>0</f>
      </c>
      <c s="32">
        <f>0</f>
      </c>
      <c s="32">
        <f>0+L47+L51+L55+L59+L63+L67+L71+L75+L79+L83+L87</f>
      </c>
      <c s="32">
        <f>0+M47+M51+M55+M59+M63+M67+M71+M75+M79+M83+M87</f>
      </c>
    </row>
    <row r="47" spans="1:16" ht="12.75">
      <c r="A47" t="s">
        <v>49</v>
      </c>
      <c s="34" t="s">
        <v>90</v>
      </c>
      <c s="34" t="s">
        <v>2422</v>
      </c>
      <c s="35" t="s">
        <v>5</v>
      </c>
      <c s="6" t="s">
        <v>2423</v>
      </c>
      <c s="36" t="s">
        <v>294</v>
      </c>
      <c s="37">
        <v>4.047</v>
      </c>
      <c s="36">
        <v>0</v>
      </c>
      <c s="36">
        <f>ROUND(G47*H47,6)</f>
      </c>
      <c r="L47" s="38">
        <v>0</v>
      </c>
      <c s="32">
        <f>ROUND(ROUND(L47,2)*ROUND(G47,3),2)</f>
      </c>
      <c s="36" t="s">
        <v>196</v>
      </c>
      <c>
        <f>(M47*21)/100</f>
      </c>
      <c t="s">
        <v>27</v>
      </c>
    </row>
    <row r="48" spans="1:5" ht="38.25">
      <c r="A48" s="35" t="s">
        <v>54</v>
      </c>
      <c r="E48" s="39" t="s">
        <v>2424</v>
      </c>
    </row>
    <row r="49" spans="1:5" ht="12.75">
      <c r="A49" s="35" t="s">
        <v>55</v>
      </c>
      <c r="E49" s="40" t="s">
        <v>2425</v>
      </c>
    </row>
    <row r="50" spans="1:5" ht="38.25">
      <c r="A50" t="s">
        <v>56</v>
      </c>
      <c r="E50" s="39" t="s">
        <v>2426</v>
      </c>
    </row>
    <row r="51" spans="1:16" ht="12.75">
      <c r="A51" t="s">
        <v>49</v>
      </c>
      <c s="34" t="s">
        <v>94</v>
      </c>
      <c s="34" t="s">
        <v>2427</v>
      </c>
      <c s="35" t="s">
        <v>5</v>
      </c>
      <c s="6" t="s">
        <v>2428</v>
      </c>
      <c s="36" t="s">
        <v>63</v>
      </c>
      <c s="37">
        <v>57.926</v>
      </c>
      <c s="36">
        <v>0</v>
      </c>
      <c s="36">
        <f>ROUND(G51*H51,6)</f>
      </c>
      <c r="L51" s="38">
        <v>0</v>
      </c>
      <c s="32">
        <f>ROUND(ROUND(L51,2)*ROUND(G51,3),2)</f>
      </c>
      <c s="36" t="s">
        <v>196</v>
      </c>
      <c>
        <f>(M51*21)/100</f>
      </c>
      <c t="s">
        <v>27</v>
      </c>
    </row>
    <row r="52" spans="1:5" ht="25.5">
      <c r="A52" s="35" t="s">
        <v>54</v>
      </c>
      <c r="E52" s="39" t="s">
        <v>2429</v>
      </c>
    </row>
    <row r="53" spans="1:5" ht="12.75">
      <c r="A53" s="35" t="s">
        <v>55</v>
      </c>
      <c r="E53" s="40" t="s">
        <v>2430</v>
      </c>
    </row>
    <row r="54" spans="1:5" ht="25.5">
      <c r="A54" t="s">
        <v>56</v>
      </c>
      <c r="E54" s="39" t="s">
        <v>2431</v>
      </c>
    </row>
    <row r="55" spans="1:16" ht="25.5">
      <c r="A55" t="s">
        <v>49</v>
      </c>
      <c s="34" t="s">
        <v>99</v>
      </c>
      <c s="34" t="s">
        <v>2432</v>
      </c>
      <c s="35" t="s">
        <v>5</v>
      </c>
      <c s="6" t="s">
        <v>2433</v>
      </c>
      <c s="36" t="s">
        <v>70</v>
      </c>
      <c s="37">
        <v>24</v>
      </c>
      <c s="36">
        <v>0</v>
      </c>
      <c s="36">
        <f>ROUND(G55*H55,6)</f>
      </c>
      <c r="L55" s="38">
        <v>0</v>
      </c>
      <c s="32">
        <f>ROUND(ROUND(L55,2)*ROUND(G55,3),2)</f>
      </c>
      <c s="36" t="s">
        <v>196</v>
      </c>
      <c>
        <f>(M55*21)/100</f>
      </c>
      <c t="s">
        <v>27</v>
      </c>
    </row>
    <row r="56" spans="1:5" ht="25.5">
      <c r="A56" s="35" t="s">
        <v>54</v>
      </c>
      <c r="E56" s="39" t="s">
        <v>2434</v>
      </c>
    </row>
    <row r="57" spans="1:5" ht="12.75">
      <c r="A57" s="35" t="s">
        <v>55</v>
      </c>
      <c r="E57" s="40" t="s">
        <v>2435</v>
      </c>
    </row>
    <row r="58" spans="1:5" ht="63.75">
      <c r="A58" t="s">
        <v>56</v>
      </c>
      <c r="E58" s="39" t="s">
        <v>2298</v>
      </c>
    </row>
    <row r="59" spans="1:16" ht="25.5">
      <c r="A59" t="s">
        <v>49</v>
      </c>
      <c s="34" t="s">
        <v>102</v>
      </c>
      <c s="34" t="s">
        <v>2436</v>
      </c>
      <c s="35" t="s">
        <v>5</v>
      </c>
      <c s="6" t="s">
        <v>2437</v>
      </c>
      <c s="36" t="s">
        <v>70</v>
      </c>
      <c s="37">
        <v>36</v>
      </c>
      <c s="36">
        <v>0</v>
      </c>
      <c s="36">
        <f>ROUND(G59*H59,6)</f>
      </c>
      <c r="L59" s="38">
        <v>0</v>
      </c>
      <c s="32">
        <f>ROUND(ROUND(L59,2)*ROUND(G59,3),2)</f>
      </c>
      <c s="36" t="s">
        <v>196</v>
      </c>
      <c>
        <f>(M59*21)/100</f>
      </c>
      <c t="s">
        <v>27</v>
      </c>
    </row>
    <row r="60" spans="1:5" ht="76.5">
      <c r="A60" s="35" t="s">
        <v>54</v>
      </c>
      <c r="E60" s="39" t="s">
        <v>2438</v>
      </c>
    </row>
    <row r="61" spans="1:5" ht="12.75">
      <c r="A61" s="35" t="s">
        <v>55</v>
      </c>
      <c r="E61" s="40" t="s">
        <v>2439</v>
      </c>
    </row>
    <row r="62" spans="1:5" ht="63.75">
      <c r="A62" t="s">
        <v>56</v>
      </c>
      <c r="E62" s="39" t="s">
        <v>2298</v>
      </c>
    </row>
    <row r="63" spans="1:16" ht="25.5">
      <c r="A63" t="s">
        <v>49</v>
      </c>
      <c s="34" t="s">
        <v>106</v>
      </c>
      <c s="34" t="s">
        <v>2440</v>
      </c>
      <c s="35" t="s">
        <v>5</v>
      </c>
      <c s="6" t="s">
        <v>2441</v>
      </c>
      <c s="36" t="s">
        <v>70</v>
      </c>
      <c s="37">
        <v>75</v>
      </c>
      <c s="36">
        <v>0</v>
      </c>
      <c s="36">
        <f>ROUND(G63*H63,6)</f>
      </c>
      <c r="L63" s="38">
        <v>0</v>
      </c>
      <c s="32">
        <f>ROUND(ROUND(L63,2)*ROUND(G63,3),2)</f>
      </c>
      <c s="36" t="s">
        <v>196</v>
      </c>
      <c>
        <f>(M63*21)/100</f>
      </c>
      <c t="s">
        <v>27</v>
      </c>
    </row>
    <row r="64" spans="1:5" ht="38.25">
      <c r="A64" s="35" t="s">
        <v>54</v>
      </c>
      <c r="E64" s="39" t="s">
        <v>2442</v>
      </c>
    </row>
    <row r="65" spans="1:5" ht="12.75">
      <c r="A65" s="35" t="s">
        <v>55</v>
      </c>
      <c r="E65" s="40" t="s">
        <v>2443</v>
      </c>
    </row>
    <row r="66" spans="1:5" ht="63.75">
      <c r="A66" t="s">
        <v>56</v>
      </c>
      <c r="E66" s="39" t="s">
        <v>2298</v>
      </c>
    </row>
    <row r="67" spans="1:16" ht="12.75">
      <c r="A67" t="s">
        <v>49</v>
      </c>
      <c s="34" t="s">
        <v>110</v>
      </c>
      <c s="34" t="s">
        <v>2444</v>
      </c>
      <c s="35" t="s">
        <v>5</v>
      </c>
      <c s="6" t="s">
        <v>2445</v>
      </c>
      <c s="36" t="s">
        <v>52</v>
      </c>
      <c s="37">
        <v>39.41</v>
      </c>
      <c s="36">
        <v>0</v>
      </c>
      <c s="36">
        <f>ROUND(G67*H67,6)</f>
      </c>
      <c r="L67" s="38">
        <v>0</v>
      </c>
      <c s="32">
        <f>ROUND(ROUND(L67,2)*ROUND(G67,3),2)</f>
      </c>
      <c s="36" t="s">
        <v>196</v>
      </c>
      <c>
        <f>(M67*21)/100</f>
      </c>
      <c t="s">
        <v>27</v>
      </c>
    </row>
    <row r="68" spans="1:5" ht="12.75">
      <c r="A68" s="35" t="s">
        <v>54</v>
      </c>
      <c r="E68" s="39" t="s">
        <v>2446</v>
      </c>
    </row>
    <row r="69" spans="1:5" ht="38.25">
      <c r="A69" s="35" t="s">
        <v>55</v>
      </c>
      <c r="E69" s="40" t="s">
        <v>2447</v>
      </c>
    </row>
    <row r="70" spans="1:5" ht="38.25">
      <c r="A70" t="s">
        <v>56</v>
      </c>
      <c r="E70" s="39" t="s">
        <v>2316</v>
      </c>
    </row>
    <row r="71" spans="1:16" ht="12.75">
      <c r="A71" t="s">
        <v>49</v>
      </c>
      <c s="34" t="s">
        <v>114</v>
      </c>
      <c s="34" t="s">
        <v>2178</v>
      </c>
      <c s="35" t="s">
        <v>5</v>
      </c>
      <c s="6" t="s">
        <v>2179</v>
      </c>
      <c s="36" t="s">
        <v>52</v>
      </c>
      <c s="37">
        <v>12.45</v>
      </c>
      <c s="36">
        <v>0</v>
      </c>
      <c s="36">
        <f>ROUND(G71*H71,6)</f>
      </c>
      <c r="L71" s="38">
        <v>0</v>
      </c>
      <c s="32">
        <f>ROUND(ROUND(L71,2)*ROUND(G71,3),2)</f>
      </c>
      <c s="36" t="s">
        <v>196</v>
      </c>
      <c>
        <f>(M71*21)/100</f>
      </c>
      <c t="s">
        <v>27</v>
      </c>
    </row>
    <row r="72" spans="1:5" ht="25.5">
      <c r="A72" s="35" t="s">
        <v>54</v>
      </c>
      <c r="E72" s="39" t="s">
        <v>2448</v>
      </c>
    </row>
    <row r="73" spans="1:5" ht="51">
      <c r="A73" s="35" t="s">
        <v>55</v>
      </c>
      <c r="E73" s="40" t="s">
        <v>2449</v>
      </c>
    </row>
    <row r="74" spans="1:5" ht="369.75">
      <c r="A74" t="s">
        <v>56</v>
      </c>
      <c r="E74" s="39" t="s">
        <v>757</v>
      </c>
    </row>
    <row r="75" spans="1:16" ht="12.75">
      <c r="A75" t="s">
        <v>49</v>
      </c>
      <c s="34" t="s">
        <v>118</v>
      </c>
      <c s="34" t="s">
        <v>1779</v>
      </c>
      <c s="35" t="s">
        <v>5</v>
      </c>
      <c s="6" t="s">
        <v>1780</v>
      </c>
      <c s="36" t="s">
        <v>52</v>
      </c>
      <c s="37">
        <v>97.663</v>
      </c>
      <c s="36">
        <v>0</v>
      </c>
      <c s="36">
        <f>ROUND(G75*H75,6)</f>
      </c>
      <c r="L75" s="38">
        <v>0</v>
      </c>
      <c s="32">
        <f>ROUND(ROUND(L75,2)*ROUND(G75,3),2)</f>
      </c>
      <c s="36" t="s">
        <v>196</v>
      </c>
      <c>
        <f>(M75*21)/100</f>
      </c>
      <c t="s">
        <v>27</v>
      </c>
    </row>
    <row r="76" spans="1:5" ht="12.75">
      <c r="A76" s="35" t="s">
        <v>54</v>
      </c>
      <c r="E76" s="39" t="s">
        <v>2450</v>
      </c>
    </row>
    <row r="77" spans="1:5" ht="216.75">
      <c r="A77" s="35" t="s">
        <v>55</v>
      </c>
      <c r="E77" s="40" t="s">
        <v>2451</v>
      </c>
    </row>
    <row r="78" spans="1:5" ht="369.75">
      <c r="A78" t="s">
        <v>56</v>
      </c>
      <c r="E78" s="39" t="s">
        <v>757</v>
      </c>
    </row>
    <row r="79" spans="1:16" ht="12.75">
      <c r="A79" t="s">
        <v>49</v>
      </c>
      <c s="34" t="s">
        <v>122</v>
      </c>
      <c s="34" t="s">
        <v>2452</v>
      </c>
      <c s="35" t="s">
        <v>5</v>
      </c>
      <c s="6" t="s">
        <v>2453</v>
      </c>
      <c s="36" t="s">
        <v>294</v>
      </c>
      <c s="37">
        <v>8.572</v>
      </c>
      <c s="36">
        <v>0</v>
      </c>
      <c s="36">
        <f>ROUND(G79*H79,6)</f>
      </c>
      <c r="L79" s="38">
        <v>0</v>
      </c>
      <c s="32">
        <f>ROUND(ROUND(L79,2)*ROUND(G79,3),2)</f>
      </c>
      <c s="36" t="s">
        <v>196</v>
      </c>
      <c>
        <f>(M79*21)/100</f>
      </c>
      <c t="s">
        <v>27</v>
      </c>
    </row>
    <row r="80" spans="1:5" ht="38.25">
      <c r="A80" s="35" t="s">
        <v>54</v>
      </c>
      <c r="E80" s="39" t="s">
        <v>2454</v>
      </c>
    </row>
    <row r="81" spans="1:5" ht="25.5">
      <c r="A81" s="35" t="s">
        <v>55</v>
      </c>
      <c r="E81" s="40" t="s">
        <v>2455</v>
      </c>
    </row>
    <row r="82" spans="1:5" ht="267.75">
      <c r="A82" t="s">
        <v>56</v>
      </c>
      <c r="E82" s="39" t="s">
        <v>2308</v>
      </c>
    </row>
    <row r="83" spans="1:16" ht="12.75">
      <c r="A83" t="s">
        <v>49</v>
      </c>
      <c s="34" t="s">
        <v>126</v>
      </c>
      <c s="34" t="s">
        <v>1782</v>
      </c>
      <c s="35" t="s">
        <v>5</v>
      </c>
      <c s="6" t="s">
        <v>1783</v>
      </c>
      <c s="36" t="s">
        <v>294</v>
      </c>
      <c s="37">
        <v>0.601</v>
      </c>
      <c s="36">
        <v>0</v>
      </c>
      <c s="36">
        <f>ROUND(G83*H83,6)</f>
      </c>
      <c r="L83" s="38">
        <v>0</v>
      </c>
      <c s="32">
        <f>ROUND(ROUND(L83,2)*ROUND(G83,3),2)</f>
      </c>
      <c s="36" t="s">
        <v>196</v>
      </c>
      <c>
        <f>(M83*21)/100</f>
      </c>
      <c t="s">
        <v>27</v>
      </c>
    </row>
    <row r="84" spans="1:5" ht="25.5">
      <c r="A84" s="35" t="s">
        <v>54</v>
      </c>
      <c r="E84" s="39" t="s">
        <v>2456</v>
      </c>
    </row>
    <row r="85" spans="1:5" ht="51">
      <c r="A85" s="35" t="s">
        <v>55</v>
      </c>
      <c r="E85" s="40" t="s">
        <v>2457</v>
      </c>
    </row>
    <row r="86" spans="1:5" ht="267.75">
      <c r="A86" t="s">
        <v>56</v>
      </c>
      <c r="E86" s="39" t="s">
        <v>2308</v>
      </c>
    </row>
    <row r="87" spans="1:16" ht="12.75">
      <c r="A87" t="s">
        <v>49</v>
      </c>
      <c s="34" t="s">
        <v>130</v>
      </c>
      <c s="34" t="s">
        <v>1791</v>
      </c>
      <c s="35" t="s">
        <v>5</v>
      </c>
      <c s="6" t="s">
        <v>1792</v>
      </c>
      <c s="36" t="s">
        <v>63</v>
      </c>
      <c s="37">
        <v>82.11</v>
      </c>
      <c s="36">
        <v>0</v>
      </c>
      <c s="36">
        <f>ROUND(G87*H87,6)</f>
      </c>
      <c r="L87" s="38">
        <v>0</v>
      </c>
      <c s="32">
        <f>ROUND(ROUND(L87,2)*ROUND(G87,3),2)</f>
      </c>
      <c s="36" t="s">
        <v>196</v>
      </c>
      <c>
        <f>(M87*21)/100</f>
      </c>
      <c t="s">
        <v>27</v>
      </c>
    </row>
    <row r="88" spans="1:5" ht="12.75">
      <c r="A88" s="35" t="s">
        <v>54</v>
      </c>
      <c r="E88" s="39" t="s">
        <v>2458</v>
      </c>
    </row>
    <row r="89" spans="1:5" ht="12.75">
      <c r="A89" s="35" t="s">
        <v>55</v>
      </c>
      <c r="E89" s="40" t="s">
        <v>2459</v>
      </c>
    </row>
    <row r="90" spans="1:5" ht="102">
      <c r="A90" t="s">
        <v>56</v>
      </c>
      <c r="E90" s="39" t="s">
        <v>2301</v>
      </c>
    </row>
    <row r="91" spans="1:13" ht="12.75">
      <c r="A91" t="s">
        <v>46</v>
      </c>
      <c r="C91" s="31" t="s">
        <v>26</v>
      </c>
      <c r="E91" s="33" t="s">
        <v>1804</v>
      </c>
      <c r="J91" s="32">
        <f>0</f>
      </c>
      <c s="32">
        <f>0</f>
      </c>
      <c s="32">
        <f>0+L92+L96+L100+L104+L108+L112+L116+L120+L124+L128</f>
      </c>
      <c s="32">
        <f>0+M92+M96+M100+M104+M108+M112+M116+M120+M124+M128</f>
      </c>
    </row>
    <row r="92" spans="1:16" ht="12.75">
      <c r="A92" t="s">
        <v>49</v>
      </c>
      <c s="34" t="s">
        <v>134</v>
      </c>
      <c s="34" t="s">
        <v>2460</v>
      </c>
      <c s="35" t="s">
        <v>5</v>
      </c>
      <c s="6" t="s">
        <v>2461</v>
      </c>
      <c s="36" t="s">
        <v>52</v>
      </c>
      <c s="37">
        <v>2.222</v>
      </c>
      <c s="36">
        <v>0</v>
      </c>
      <c s="36">
        <f>ROUND(G92*H92,6)</f>
      </c>
      <c r="L92" s="38">
        <v>0</v>
      </c>
      <c s="32">
        <f>ROUND(ROUND(L92,2)*ROUND(G92,3),2)</f>
      </c>
      <c s="36" t="s">
        <v>196</v>
      </c>
      <c>
        <f>(M92*21)/100</f>
      </c>
      <c t="s">
        <v>27</v>
      </c>
    </row>
    <row r="93" spans="1:5" ht="12.75">
      <c r="A93" s="35" t="s">
        <v>54</v>
      </c>
      <c r="E93" s="39" t="s">
        <v>2462</v>
      </c>
    </row>
    <row r="94" spans="1:5" ht="12.75">
      <c r="A94" s="35" t="s">
        <v>55</v>
      </c>
      <c r="E94" s="40" t="s">
        <v>2463</v>
      </c>
    </row>
    <row r="95" spans="1:5" ht="382.5">
      <c r="A95" t="s">
        <v>56</v>
      </c>
      <c r="E95" s="39" t="s">
        <v>2464</v>
      </c>
    </row>
    <row r="96" spans="1:16" ht="12.75">
      <c r="A96" t="s">
        <v>49</v>
      </c>
      <c s="34" t="s">
        <v>138</v>
      </c>
      <c s="34" t="s">
        <v>2465</v>
      </c>
      <c s="35" t="s">
        <v>5</v>
      </c>
      <c s="6" t="s">
        <v>2466</v>
      </c>
      <c s="36" t="s">
        <v>294</v>
      </c>
      <c s="37">
        <v>0.383</v>
      </c>
      <c s="36">
        <v>0</v>
      </c>
      <c s="36">
        <f>ROUND(G96*H96,6)</f>
      </c>
      <c r="L96" s="38">
        <v>0</v>
      </c>
      <c s="32">
        <f>ROUND(ROUND(L96,2)*ROUND(G96,3),2)</f>
      </c>
      <c s="36" t="s">
        <v>196</v>
      </c>
      <c>
        <f>(M96*21)/100</f>
      </c>
      <c t="s">
        <v>27</v>
      </c>
    </row>
    <row r="97" spans="1:5" ht="12.75">
      <c r="A97" s="35" t="s">
        <v>54</v>
      </c>
      <c r="E97" s="39" t="s">
        <v>2467</v>
      </c>
    </row>
    <row r="98" spans="1:5" ht="12.75">
      <c r="A98" s="35" t="s">
        <v>55</v>
      </c>
      <c r="E98" s="40" t="s">
        <v>2468</v>
      </c>
    </row>
    <row r="99" spans="1:5" ht="242.25">
      <c r="A99" t="s">
        <v>56</v>
      </c>
      <c r="E99" s="39" t="s">
        <v>2469</v>
      </c>
    </row>
    <row r="100" spans="1:16" ht="12.75">
      <c r="A100" t="s">
        <v>49</v>
      </c>
      <c s="34" t="s">
        <v>142</v>
      </c>
      <c s="34" t="s">
        <v>2470</v>
      </c>
      <c s="35" t="s">
        <v>5</v>
      </c>
      <c s="6" t="s">
        <v>2471</v>
      </c>
      <c s="36" t="s">
        <v>63</v>
      </c>
      <c s="37">
        <v>41.28</v>
      </c>
      <c s="36">
        <v>0</v>
      </c>
      <c s="36">
        <f>ROUND(G100*H100,6)</f>
      </c>
      <c r="L100" s="38">
        <v>0</v>
      </c>
      <c s="32">
        <f>ROUND(ROUND(L100,2)*ROUND(G100,3),2)</f>
      </c>
      <c s="36" t="s">
        <v>196</v>
      </c>
      <c>
        <f>(M100*21)/100</f>
      </c>
      <c t="s">
        <v>27</v>
      </c>
    </row>
    <row r="101" spans="1:5" ht="38.25">
      <c r="A101" s="35" t="s">
        <v>54</v>
      </c>
      <c r="E101" s="39" t="s">
        <v>2472</v>
      </c>
    </row>
    <row r="102" spans="1:5" ht="12.75">
      <c r="A102" s="35" t="s">
        <v>55</v>
      </c>
      <c r="E102" s="40" t="s">
        <v>2473</v>
      </c>
    </row>
    <row r="103" spans="1:5" ht="102">
      <c r="A103" t="s">
        <v>56</v>
      </c>
      <c r="E103" s="39" t="s">
        <v>2474</v>
      </c>
    </row>
    <row r="104" spans="1:16" ht="12.75">
      <c r="A104" t="s">
        <v>49</v>
      </c>
      <c s="34" t="s">
        <v>146</v>
      </c>
      <c s="34" t="s">
        <v>2475</v>
      </c>
      <c s="35" t="s">
        <v>5</v>
      </c>
      <c s="6" t="s">
        <v>2476</v>
      </c>
      <c s="36" t="s">
        <v>52</v>
      </c>
      <c s="37">
        <v>4.5</v>
      </c>
      <c s="36">
        <v>0</v>
      </c>
      <c s="36">
        <f>ROUND(G104*H104,6)</f>
      </c>
      <c r="L104" s="38">
        <v>0</v>
      </c>
      <c s="32">
        <f>ROUND(ROUND(L104,2)*ROUND(G104,3),2)</f>
      </c>
      <c s="36" t="s">
        <v>196</v>
      </c>
      <c>
        <f>(M104*21)/100</f>
      </c>
      <c t="s">
        <v>27</v>
      </c>
    </row>
    <row r="105" spans="1:5" ht="12.75">
      <c r="A105" s="35" t="s">
        <v>54</v>
      </c>
      <c r="E105" s="39" t="s">
        <v>2477</v>
      </c>
    </row>
    <row r="106" spans="1:5" ht="12.75">
      <c r="A106" s="35" t="s">
        <v>55</v>
      </c>
      <c r="E106" s="40" t="s">
        <v>2478</v>
      </c>
    </row>
    <row r="107" spans="1:5" ht="229.5">
      <c r="A107" t="s">
        <v>56</v>
      </c>
      <c r="E107" s="39" t="s">
        <v>2479</v>
      </c>
    </row>
    <row r="108" spans="1:16" ht="12.75">
      <c r="A108" t="s">
        <v>49</v>
      </c>
      <c s="34" t="s">
        <v>150</v>
      </c>
      <c s="34" t="s">
        <v>2480</v>
      </c>
      <c s="35" t="s">
        <v>5</v>
      </c>
      <c s="6" t="s">
        <v>2481</v>
      </c>
      <c s="36" t="s">
        <v>294</v>
      </c>
      <c s="37">
        <v>0.563</v>
      </c>
      <c s="36">
        <v>0</v>
      </c>
      <c s="36">
        <f>ROUND(G108*H108,6)</f>
      </c>
      <c r="L108" s="38">
        <v>0</v>
      </c>
      <c s="32">
        <f>ROUND(ROUND(L108,2)*ROUND(G108,3),2)</f>
      </c>
      <c s="36" t="s">
        <v>196</v>
      </c>
      <c>
        <f>(M108*21)/100</f>
      </c>
      <c t="s">
        <v>27</v>
      </c>
    </row>
    <row r="109" spans="1:5" ht="12.75">
      <c r="A109" s="35" t="s">
        <v>54</v>
      </c>
      <c r="E109" s="39" t="s">
        <v>2482</v>
      </c>
    </row>
    <row r="110" spans="1:5" ht="12.75">
      <c r="A110" s="35" t="s">
        <v>55</v>
      </c>
      <c r="E110" s="40" t="s">
        <v>2483</v>
      </c>
    </row>
    <row r="111" spans="1:5" ht="267.75">
      <c r="A111" t="s">
        <v>56</v>
      </c>
      <c r="E111" s="39" t="s">
        <v>2308</v>
      </c>
    </row>
    <row r="112" spans="1:16" ht="12.75">
      <c r="A112" t="s">
        <v>49</v>
      </c>
      <c s="34" t="s">
        <v>154</v>
      </c>
      <c s="34" t="s">
        <v>2484</v>
      </c>
      <c s="35" t="s">
        <v>5</v>
      </c>
      <c s="6" t="s">
        <v>2485</v>
      </c>
      <c s="36" t="s">
        <v>294</v>
      </c>
      <c s="37">
        <v>0.684</v>
      </c>
      <c s="36">
        <v>0</v>
      </c>
      <c s="36">
        <f>ROUND(G112*H112,6)</f>
      </c>
      <c r="L112" s="38">
        <v>0</v>
      </c>
      <c s="32">
        <f>ROUND(ROUND(L112,2)*ROUND(G112,3),2)</f>
      </c>
      <c s="36" t="s">
        <v>196</v>
      </c>
      <c>
        <f>(M112*21)/100</f>
      </c>
      <c t="s">
        <v>27</v>
      </c>
    </row>
    <row r="113" spans="1:5" ht="12.75">
      <c r="A113" s="35" t="s">
        <v>54</v>
      </c>
      <c r="E113" s="39" t="s">
        <v>2486</v>
      </c>
    </row>
    <row r="114" spans="1:5" ht="12.75">
      <c r="A114" s="35" t="s">
        <v>55</v>
      </c>
      <c r="E114" s="40" t="s">
        <v>2487</v>
      </c>
    </row>
    <row r="115" spans="1:5" ht="409.5">
      <c r="A115" t="s">
        <v>56</v>
      </c>
      <c r="E115" s="39" t="s">
        <v>2488</v>
      </c>
    </row>
    <row r="116" spans="1:16" ht="12.75">
      <c r="A116" t="s">
        <v>49</v>
      </c>
      <c s="34" t="s">
        <v>158</v>
      </c>
      <c s="34" t="s">
        <v>2189</v>
      </c>
      <c s="35" t="s">
        <v>5</v>
      </c>
      <c s="6" t="s">
        <v>2190</v>
      </c>
      <c s="36" t="s">
        <v>1503</v>
      </c>
      <c s="37">
        <v>1190.47</v>
      </c>
      <c s="36">
        <v>0</v>
      </c>
      <c s="36">
        <f>ROUND(G116*H116,6)</f>
      </c>
      <c r="L116" s="38">
        <v>0</v>
      </c>
      <c s="32">
        <f>ROUND(ROUND(L116,2)*ROUND(G116,3),2)</f>
      </c>
      <c s="36" t="s">
        <v>196</v>
      </c>
      <c>
        <f>(M116*21)/100</f>
      </c>
      <c t="s">
        <v>27</v>
      </c>
    </row>
    <row r="117" spans="1:5" ht="12.75">
      <c r="A117" s="35" t="s">
        <v>54</v>
      </c>
      <c r="E117" s="39" t="s">
        <v>2489</v>
      </c>
    </row>
    <row r="118" spans="1:5" ht="38.25">
      <c r="A118" s="35" t="s">
        <v>55</v>
      </c>
      <c r="E118" s="40" t="s">
        <v>2490</v>
      </c>
    </row>
    <row r="119" spans="1:5" ht="293.25">
      <c r="A119" t="s">
        <v>56</v>
      </c>
      <c r="E119" s="39" t="s">
        <v>2312</v>
      </c>
    </row>
    <row r="120" spans="1:16" ht="12.75">
      <c r="A120" t="s">
        <v>49</v>
      </c>
      <c s="34" t="s">
        <v>162</v>
      </c>
      <c s="34" t="s">
        <v>2491</v>
      </c>
      <c s="35" t="s">
        <v>5</v>
      </c>
      <c s="6" t="s">
        <v>2492</v>
      </c>
      <c s="36" t="s">
        <v>52</v>
      </c>
      <c s="37">
        <v>93.601</v>
      </c>
      <c s="36">
        <v>0</v>
      </c>
      <c s="36">
        <f>ROUND(G120*H120,6)</f>
      </c>
      <c r="L120" s="38">
        <v>0</v>
      </c>
      <c s="32">
        <f>ROUND(ROUND(L120,2)*ROUND(G120,3),2)</f>
      </c>
      <c s="36" t="s">
        <v>196</v>
      </c>
      <c>
        <f>(M120*21)/100</f>
      </c>
      <c t="s">
        <v>27</v>
      </c>
    </row>
    <row r="121" spans="1:5" ht="38.25">
      <c r="A121" s="35" t="s">
        <v>54</v>
      </c>
      <c r="E121" s="39" t="s">
        <v>2493</v>
      </c>
    </row>
    <row r="122" spans="1:5" ht="140.25">
      <c r="A122" s="35" t="s">
        <v>55</v>
      </c>
      <c r="E122" s="40" t="s">
        <v>2494</v>
      </c>
    </row>
    <row r="123" spans="1:5" ht="369.75">
      <c r="A123" t="s">
        <v>56</v>
      </c>
      <c r="E123" s="39" t="s">
        <v>2305</v>
      </c>
    </row>
    <row r="124" spans="1:16" ht="12.75">
      <c r="A124" t="s">
        <v>49</v>
      </c>
      <c s="34" t="s">
        <v>167</v>
      </c>
      <c s="34" t="s">
        <v>2495</v>
      </c>
      <c s="35" t="s">
        <v>5</v>
      </c>
      <c s="6" t="s">
        <v>2496</v>
      </c>
      <c s="36" t="s">
        <v>294</v>
      </c>
      <c s="37">
        <v>16.104</v>
      </c>
      <c s="36">
        <v>0</v>
      </c>
      <c s="36">
        <f>ROUND(G124*H124,6)</f>
      </c>
      <c r="L124" s="38">
        <v>0</v>
      </c>
      <c s="32">
        <f>ROUND(ROUND(L124,2)*ROUND(G124,3),2)</f>
      </c>
      <c s="36" t="s">
        <v>196</v>
      </c>
      <c>
        <f>(M124*21)/100</f>
      </c>
      <c t="s">
        <v>27</v>
      </c>
    </row>
    <row r="125" spans="1:5" ht="51">
      <c r="A125" s="35" t="s">
        <v>54</v>
      </c>
      <c r="E125" s="39" t="s">
        <v>2497</v>
      </c>
    </row>
    <row r="126" spans="1:5" ht="63.75">
      <c r="A126" s="35" t="s">
        <v>55</v>
      </c>
      <c r="E126" s="40" t="s">
        <v>2498</v>
      </c>
    </row>
    <row r="127" spans="1:5" ht="267.75">
      <c r="A127" t="s">
        <v>56</v>
      </c>
      <c r="E127" s="39" t="s">
        <v>2308</v>
      </c>
    </row>
    <row r="128" spans="1:16" ht="12.75">
      <c r="A128" t="s">
        <v>49</v>
      </c>
      <c s="34" t="s">
        <v>171</v>
      </c>
      <c s="34" t="s">
        <v>2499</v>
      </c>
      <c s="35" t="s">
        <v>5</v>
      </c>
      <c s="6" t="s">
        <v>2500</v>
      </c>
      <c s="36" t="s">
        <v>63</v>
      </c>
      <c s="37">
        <v>674.94</v>
      </c>
      <c s="36">
        <v>0</v>
      </c>
      <c s="36">
        <f>ROUND(G128*H128,6)</f>
      </c>
      <c r="L128" s="38">
        <v>0</v>
      </c>
      <c s="32">
        <f>ROUND(ROUND(L128,2)*ROUND(G128,3),2)</f>
      </c>
      <c s="36" t="s">
        <v>196</v>
      </c>
      <c>
        <f>(M128*21)/100</f>
      </c>
      <c t="s">
        <v>27</v>
      </c>
    </row>
    <row r="129" spans="1:5" ht="63.75">
      <c r="A129" s="35" t="s">
        <v>54</v>
      </c>
      <c r="E129" s="39" t="s">
        <v>2501</v>
      </c>
    </row>
    <row r="130" spans="1:5" ht="51">
      <c r="A130" s="35" t="s">
        <v>55</v>
      </c>
      <c r="E130" s="40" t="s">
        <v>2502</v>
      </c>
    </row>
    <row r="131" spans="1:5" ht="38.25">
      <c r="A131" t="s">
        <v>56</v>
      </c>
      <c r="E131" s="39" t="s">
        <v>2204</v>
      </c>
    </row>
    <row r="132" spans="1:13" ht="12.75">
      <c r="A132" t="s">
        <v>46</v>
      </c>
      <c r="C132" s="31" t="s">
        <v>67</v>
      </c>
      <c r="E132" s="33" t="s">
        <v>1829</v>
      </c>
      <c r="J132" s="32">
        <f>0</f>
      </c>
      <c s="32">
        <f>0</f>
      </c>
      <c s="32">
        <f>0+L133+L137+L141+L145+L149+L153+L157+L161+L165+L169+L173</f>
      </c>
      <c s="32">
        <f>0+M133+M137+M141+M145+M149+M153+M157+M161+M165+M169+M173</f>
      </c>
    </row>
    <row r="133" spans="1:16" ht="12.75">
      <c r="A133" t="s">
        <v>49</v>
      </c>
      <c s="34" t="s">
        <v>175</v>
      </c>
      <c s="34" t="s">
        <v>2503</v>
      </c>
      <c s="35" t="s">
        <v>5</v>
      </c>
      <c s="6" t="s">
        <v>2504</v>
      </c>
      <c s="36" t="s">
        <v>97</v>
      </c>
      <c s="37">
        <v>16</v>
      </c>
      <c s="36">
        <v>0</v>
      </c>
      <c s="36">
        <f>ROUND(G133*H133,6)</f>
      </c>
      <c r="L133" s="38">
        <v>0</v>
      </c>
      <c s="32">
        <f>ROUND(ROUND(L133,2)*ROUND(G133,3),2)</f>
      </c>
      <c s="36" t="s">
        <v>196</v>
      </c>
      <c>
        <f>(M133*21)/100</f>
      </c>
      <c t="s">
        <v>27</v>
      </c>
    </row>
    <row r="134" spans="1:5" ht="25.5">
      <c r="A134" s="35" t="s">
        <v>54</v>
      </c>
      <c r="E134" s="39" t="s">
        <v>2505</v>
      </c>
    </row>
    <row r="135" spans="1:5" ht="12.75">
      <c r="A135" s="35" t="s">
        <v>55</v>
      </c>
      <c r="E135" s="40" t="s">
        <v>2506</v>
      </c>
    </row>
    <row r="136" spans="1:5" ht="229.5">
      <c r="A136" t="s">
        <v>56</v>
      </c>
      <c r="E136" s="39" t="s">
        <v>2507</v>
      </c>
    </row>
    <row r="137" spans="1:16" ht="12.75">
      <c r="A137" t="s">
        <v>49</v>
      </c>
      <c s="34" t="s">
        <v>179</v>
      </c>
      <c s="34" t="s">
        <v>1833</v>
      </c>
      <c s="35" t="s">
        <v>5</v>
      </c>
      <c s="6" t="s">
        <v>1834</v>
      </c>
      <c s="36" t="s">
        <v>52</v>
      </c>
      <c s="37">
        <v>28.614</v>
      </c>
      <c s="36">
        <v>0</v>
      </c>
      <c s="36">
        <f>ROUND(G137*H137,6)</f>
      </c>
      <c r="L137" s="38">
        <v>0</v>
      </c>
      <c s="32">
        <f>ROUND(ROUND(L137,2)*ROUND(G137,3),2)</f>
      </c>
      <c s="36" t="s">
        <v>196</v>
      </c>
      <c>
        <f>(M137*21)/100</f>
      </c>
      <c t="s">
        <v>27</v>
      </c>
    </row>
    <row r="138" spans="1:5" ht="38.25">
      <c r="A138" s="35" t="s">
        <v>54</v>
      </c>
      <c r="E138" s="39" t="s">
        <v>2508</v>
      </c>
    </row>
    <row r="139" spans="1:5" ht="127.5">
      <c r="A139" s="35" t="s">
        <v>55</v>
      </c>
      <c r="E139" s="40" t="s">
        <v>2509</v>
      </c>
    </row>
    <row r="140" spans="1:5" ht="369.75">
      <c r="A140" t="s">
        <v>56</v>
      </c>
      <c r="E140" s="39" t="s">
        <v>2305</v>
      </c>
    </row>
    <row r="141" spans="1:16" ht="12.75">
      <c r="A141" t="s">
        <v>49</v>
      </c>
      <c s="34" t="s">
        <v>183</v>
      </c>
      <c s="34" t="s">
        <v>1836</v>
      </c>
      <c s="35" t="s">
        <v>5</v>
      </c>
      <c s="6" t="s">
        <v>1837</v>
      </c>
      <c s="36" t="s">
        <v>52</v>
      </c>
      <c s="37">
        <v>17.116</v>
      </c>
      <c s="36">
        <v>0</v>
      </c>
      <c s="36">
        <f>ROUND(G141*H141,6)</f>
      </c>
      <c r="L141" s="38">
        <v>0</v>
      </c>
      <c s="32">
        <f>ROUND(ROUND(L141,2)*ROUND(G141,3),2)</f>
      </c>
      <c s="36" t="s">
        <v>196</v>
      </c>
      <c>
        <f>(M141*21)/100</f>
      </c>
      <c t="s">
        <v>27</v>
      </c>
    </row>
    <row r="142" spans="1:5" ht="25.5">
      <c r="A142" s="35" t="s">
        <v>54</v>
      </c>
      <c r="E142" s="39" t="s">
        <v>2510</v>
      </c>
    </row>
    <row r="143" spans="1:5" ht="127.5">
      <c r="A143" s="35" t="s">
        <v>55</v>
      </c>
      <c r="E143" s="40" t="s">
        <v>2511</v>
      </c>
    </row>
    <row r="144" spans="1:5" ht="369.75">
      <c r="A144" t="s">
        <v>56</v>
      </c>
      <c r="E144" s="39" t="s">
        <v>2305</v>
      </c>
    </row>
    <row r="145" spans="1:16" ht="12.75">
      <c r="A145" t="s">
        <v>49</v>
      </c>
      <c s="34" t="s">
        <v>187</v>
      </c>
      <c s="34" t="s">
        <v>2197</v>
      </c>
      <c s="35" t="s">
        <v>5</v>
      </c>
      <c s="6" t="s">
        <v>2198</v>
      </c>
      <c s="36" t="s">
        <v>294</v>
      </c>
      <c s="37">
        <v>1.329</v>
      </c>
      <c s="36">
        <v>0</v>
      </c>
      <c s="36">
        <f>ROUND(G145*H145,6)</f>
      </c>
      <c r="L145" s="38">
        <v>0</v>
      </c>
      <c s="32">
        <f>ROUND(ROUND(L145,2)*ROUND(G145,3),2)</f>
      </c>
      <c s="36" t="s">
        <v>196</v>
      </c>
      <c>
        <f>(M145*21)/100</f>
      </c>
      <c t="s">
        <v>27</v>
      </c>
    </row>
    <row r="146" spans="1:5" ht="12.75">
      <c r="A146" s="35" t="s">
        <v>54</v>
      </c>
      <c r="E146" s="39" t="s">
        <v>5</v>
      </c>
    </row>
    <row r="147" spans="1:5" ht="140.25">
      <c r="A147" s="35" t="s">
        <v>55</v>
      </c>
      <c r="E147" s="40" t="s">
        <v>2512</v>
      </c>
    </row>
    <row r="148" spans="1:5" ht="191.25">
      <c r="A148" t="s">
        <v>56</v>
      </c>
      <c r="E148" s="39" t="s">
        <v>2513</v>
      </c>
    </row>
    <row r="149" spans="1:16" ht="12.75">
      <c r="A149" t="s">
        <v>49</v>
      </c>
      <c s="34" t="s">
        <v>193</v>
      </c>
      <c s="34" t="s">
        <v>1843</v>
      </c>
      <c s="35" t="s">
        <v>47</v>
      </c>
      <c s="6" t="s">
        <v>1844</v>
      </c>
      <c s="36" t="s">
        <v>52</v>
      </c>
      <c s="37">
        <v>0.8</v>
      </c>
      <c s="36">
        <v>0</v>
      </c>
      <c s="36">
        <f>ROUND(G149*H149,6)</f>
      </c>
      <c r="L149" s="38">
        <v>0</v>
      </c>
      <c s="32">
        <f>ROUND(ROUND(L149,2)*ROUND(G149,3),2)</f>
      </c>
      <c s="36" t="s">
        <v>196</v>
      </c>
      <c>
        <f>(M149*21)/100</f>
      </c>
      <c t="s">
        <v>27</v>
      </c>
    </row>
    <row r="150" spans="1:5" ht="12.75">
      <c r="A150" s="35" t="s">
        <v>54</v>
      </c>
      <c r="E150" s="39" t="s">
        <v>2514</v>
      </c>
    </row>
    <row r="151" spans="1:5" ht="12.75">
      <c r="A151" s="35" t="s">
        <v>55</v>
      </c>
      <c r="E151" s="40" t="s">
        <v>2515</v>
      </c>
    </row>
    <row r="152" spans="1:5" ht="38.25">
      <c r="A152" t="s">
        <v>56</v>
      </c>
      <c r="E152" s="39" t="s">
        <v>2316</v>
      </c>
    </row>
    <row r="153" spans="1:16" ht="12.75">
      <c r="A153" t="s">
        <v>49</v>
      </c>
      <c s="34" t="s">
        <v>270</v>
      </c>
      <c s="34" t="s">
        <v>1843</v>
      </c>
      <c s="35" t="s">
        <v>27</v>
      </c>
      <c s="6" t="s">
        <v>1844</v>
      </c>
      <c s="36" t="s">
        <v>52</v>
      </c>
      <c s="37">
        <v>5.656</v>
      </c>
      <c s="36">
        <v>0</v>
      </c>
      <c s="36">
        <f>ROUND(G153*H153,6)</f>
      </c>
      <c r="L153" s="38">
        <v>0</v>
      </c>
      <c s="32">
        <f>ROUND(ROUND(L153,2)*ROUND(G153,3),2)</f>
      </c>
      <c s="36" t="s">
        <v>196</v>
      </c>
      <c>
        <f>(M153*21)/100</f>
      </c>
      <c t="s">
        <v>27</v>
      </c>
    </row>
    <row r="154" spans="1:5" ht="12.75">
      <c r="A154" s="35" t="s">
        <v>54</v>
      </c>
      <c r="E154" s="39" t="s">
        <v>2516</v>
      </c>
    </row>
    <row r="155" spans="1:5" ht="12.75">
      <c r="A155" s="35" t="s">
        <v>55</v>
      </c>
      <c r="E155" s="40" t="s">
        <v>2517</v>
      </c>
    </row>
    <row r="156" spans="1:5" ht="38.25">
      <c r="A156" t="s">
        <v>56</v>
      </c>
      <c r="E156" s="39" t="s">
        <v>2316</v>
      </c>
    </row>
    <row r="157" spans="1:16" ht="12.75">
      <c r="A157" t="s">
        <v>49</v>
      </c>
      <c s="34" t="s">
        <v>271</v>
      </c>
      <c s="34" t="s">
        <v>2518</v>
      </c>
      <c s="35" t="s">
        <v>5</v>
      </c>
      <c s="6" t="s">
        <v>2519</v>
      </c>
      <c s="36" t="s">
        <v>52</v>
      </c>
      <c s="37">
        <v>752.465</v>
      </c>
      <c s="36">
        <v>0</v>
      </c>
      <c s="36">
        <f>ROUND(G157*H157,6)</f>
      </c>
      <c r="L157" s="38">
        <v>0</v>
      </c>
      <c s="32">
        <f>ROUND(ROUND(L157,2)*ROUND(G157,3),2)</f>
      </c>
      <c s="36" t="s">
        <v>196</v>
      </c>
      <c>
        <f>(M157*21)/100</f>
      </c>
      <c t="s">
        <v>27</v>
      </c>
    </row>
    <row r="158" spans="1:5" ht="12.75">
      <c r="A158" s="35" t="s">
        <v>54</v>
      </c>
      <c r="E158" s="39" t="s">
        <v>2520</v>
      </c>
    </row>
    <row r="159" spans="1:5" ht="204">
      <c r="A159" s="35" t="s">
        <v>55</v>
      </c>
      <c r="E159" s="40" t="s">
        <v>2521</v>
      </c>
    </row>
    <row r="160" spans="1:5" ht="38.25">
      <c r="A160" t="s">
        <v>56</v>
      </c>
      <c r="E160" s="39" t="s">
        <v>2316</v>
      </c>
    </row>
    <row r="161" spans="1:16" ht="12.75">
      <c r="A161" t="s">
        <v>49</v>
      </c>
      <c s="34" t="s">
        <v>272</v>
      </c>
      <c s="34" t="s">
        <v>2522</v>
      </c>
      <c s="35" t="s">
        <v>5</v>
      </c>
      <c s="6" t="s">
        <v>2523</v>
      </c>
      <c s="36" t="s">
        <v>52</v>
      </c>
      <c s="37">
        <v>3.575</v>
      </c>
      <c s="36">
        <v>0</v>
      </c>
      <c s="36">
        <f>ROUND(G161*H161,6)</f>
      </c>
      <c r="L161" s="38">
        <v>0</v>
      </c>
      <c s="32">
        <f>ROUND(ROUND(L161,2)*ROUND(G161,3),2)</f>
      </c>
      <c s="36" t="s">
        <v>196</v>
      </c>
      <c>
        <f>(M161*21)/100</f>
      </c>
      <c t="s">
        <v>27</v>
      </c>
    </row>
    <row r="162" spans="1:5" ht="12.75">
      <c r="A162" s="35" t="s">
        <v>54</v>
      </c>
      <c r="E162" s="39" t="s">
        <v>2524</v>
      </c>
    </row>
    <row r="163" spans="1:5" ht="12.75">
      <c r="A163" s="35" t="s">
        <v>55</v>
      </c>
      <c r="E163" s="40" t="s">
        <v>2525</v>
      </c>
    </row>
    <row r="164" spans="1:5" ht="38.25">
      <c r="A164" t="s">
        <v>56</v>
      </c>
      <c r="E164" s="39" t="s">
        <v>2316</v>
      </c>
    </row>
    <row r="165" spans="1:16" ht="12.75">
      <c r="A165" t="s">
        <v>49</v>
      </c>
      <c s="34" t="s">
        <v>273</v>
      </c>
      <c s="34" t="s">
        <v>2526</v>
      </c>
      <c s="35" t="s">
        <v>5</v>
      </c>
      <c s="6" t="s">
        <v>2527</v>
      </c>
      <c s="36" t="s">
        <v>52</v>
      </c>
      <c s="37">
        <v>1.271</v>
      </c>
      <c s="36">
        <v>0</v>
      </c>
      <c s="36">
        <f>ROUND(G165*H165,6)</f>
      </c>
      <c r="L165" s="38">
        <v>0</v>
      </c>
      <c s="32">
        <f>ROUND(ROUND(L165,2)*ROUND(G165,3),2)</f>
      </c>
      <c s="36" t="s">
        <v>196</v>
      </c>
      <c>
        <f>(M165*21)/100</f>
      </c>
      <c t="s">
        <v>27</v>
      </c>
    </row>
    <row r="166" spans="1:5" ht="12.75">
      <c r="A166" s="35" t="s">
        <v>54</v>
      </c>
      <c r="E166" s="39" t="s">
        <v>2528</v>
      </c>
    </row>
    <row r="167" spans="1:5" ht="12.75">
      <c r="A167" s="35" t="s">
        <v>55</v>
      </c>
      <c r="E167" s="40" t="s">
        <v>2529</v>
      </c>
    </row>
    <row r="168" spans="1:5" ht="242.25">
      <c r="A168" t="s">
        <v>56</v>
      </c>
      <c r="E168" s="39" t="s">
        <v>2530</v>
      </c>
    </row>
    <row r="169" spans="1:16" ht="12.75">
      <c r="A169" t="s">
        <v>49</v>
      </c>
      <c s="34" t="s">
        <v>274</v>
      </c>
      <c s="34" t="s">
        <v>1851</v>
      </c>
      <c s="35" t="s">
        <v>5</v>
      </c>
      <c s="6" t="s">
        <v>1852</v>
      </c>
      <c s="36" t="s">
        <v>52</v>
      </c>
      <c s="37">
        <v>33.963</v>
      </c>
      <c s="36">
        <v>0</v>
      </c>
      <c s="36">
        <f>ROUND(G169*H169,6)</f>
      </c>
      <c r="L169" s="38">
        <v>0</v>
      </c>
      <c s="32">
        <f>ROUND(ROUND(L169,2)*ROUND(G169,3),2)</f>
      </c>
      <c s="36" t="s">
        <v>196</v>
      </c>
      <c>
        <f>(M169*21)/100</f>
      </c>
      <c t="s">
        <v>27</v>
      </c>
    </row>
    <row r="170" spans="1:5" ht="76.5">
      <c r="A170" s="35" t="s">
        <v>54</v>
      </c>
      <c r="E170" s="39" t="s">
        <v>2531</v>
      </c>
    </row>
    <row r="171" spans="1:5" ht="76.5">
      <c r="A171" s="35" t="s">
        <v>55</v>
      </c>
      <c r="E171" s="40" t="s">
        <v>2532</v>
      </c>
    </row>
    <row r="172" spans="1:5" ht="102">
      <c r="A172" t="s">
        <v>56</v>
      </c>
      <c r="E172" s="39" t="s">
        <v>2533</v>
      </c>
    </row>
    <row r="173" spans="1:16" ht="12.75">
      <c r="A173" t="s">
        <v>49</v>
      </c>
      <c s="34" t="s">
        <v>278</v>
      </c>
      <c s="34" t="s">
        <v>2534</v>
      </c>
      <c s="35" t="s">
        <v>5</v>
      </c>
      <c s="6" t="s">
        <v>2535</v>
      </c>
      <c s="36" t="s">
        <v>294</v>
      </c>
      <c s="37">
        <v>101.349</v>
      </c>
      <c s="36">
        <v>0</v>
      </c>
      <c s="36">
        <f>ROUND(G173*H173,6)</f>
      </c>
      <c r="L173" s="38">
        <v>0</v>
      </c>
      <c s="32">
        <f>ROUND(ROUND(L173,2)*ROUND(G173,3),2)</f>
      </c>
      <c s="36" t="s">
        <v>196</v>
      </c>
      <c>
        <f>(M173*21)/100</f>
      </c>
      <c t="s">
        <v>27</v>
      </c>
    </row>
    <row r="174" spans="1:5" ht="25.5">
      <c r="A174" s="35" t="s">
        <v>54</v>
      </c>
      <c r="E174" s="39" t="s">
        <v>2536</v>
      </c>
    </row>
    <row r="175" spans="1:5" ht="12.75">
      <c r="A175" s="35" t="s">
        <v>55</v>
      </c>
      <c r="E175" s="40" t="s">
        <v>2537</v>
      </c>
    </row>
    <row r="176" spans="1:5" ht="293.25">
      <c r="A176" t="s">
        <v>56</v>
      </c>
      <c r="E176" s="39" t="s">
        <v>2312</v>
      </c>
    </row>
    <row r="177" spans="1:13" ht="12.75">
      <c r="A177" t="s">
        <v>46</v>
      </c>
      <c r="C177" s="31" t="s">
        <v>65</v>
      </c>
      <c r="E177" s="33" t="s">
        <v>66</v>
      </c>
      <c r="J177" s="32">
        <f>0</f>
      </c>
      <c s="32">
        <f>0</f>
      </c>
      <c s="32">
        <f>0+L178+L182+L186+L190+L194+L198+L202+L206+L210</f>
      </c>
      <c s="32">
        <f>0+M178+M182+M186+M190+M194+M198+M202+M206+M210</f>
      </c>
    </row>
    <row r="178" spans="1:16" ht="25.5">
      <c r="A178" t="s">
        <v>49</v>
      </c>
      <c s="34" t="s">
        <v>279</v>
      </c>
      <c s="34" t="s">
        <v>2538</v>
      </c>
      <c s="35" t="s">
        <v>5</v>
      </c>
      <c s="6" t="s">
        <v>2539</v>
      </c>
      <c s="36" t="s">
        <v>63</v>
      </c>
      <c s="37">
        <v>185.701</v>
      </c>
      <c s="36">
        <v>0</v>
      </c>
      <c s="36">
        <f>ROUND(G178*H178,6)</f>
      </c>
      <c r="L178" s="38">
        <v>0</v>
      </c>
      <c s="32">
        <f>ROUND(ROUND(L178,2)*ROUND(G178,3),2)</f>
      </c>
      <c s="36" t="s">
        <v>196</v>
      </c>
      <c>
        <f>(M178*21)/100</f>
      </c>
      <c t="s">
        <v>27</v>
      </c>
    </row>
    <row r="179" spans="1:5" ht="12.75">
      <c r="A179" s="35" t="s">
        <v>54</v>
      </c>
      <c r="E179" s="39" t="s">
        <v>2540</v>
      </c>
    </row>
    <row r="180" spans="1:5" ht="76.5">
      <c r="A180" s="35" t="s">
        <v>55</v>
      </c>
      <c r="E180" s="40" t="s">
        <v>2541</v>
      </c>
    </row>
    <row r="181" spans="1:5" ht="191.25">
      <c r="A181" t="s">
        <v>56</v>
      </c>
      <c r="E181" s="39" t="s">
        <v>2336</v>
      </c>
    </row>
    <row r="182" spans="1:16" ht="12.75">
      <c r="A182" t="s">
        <v>49</v>
      </c>
      <c s="34" t="s">
        <v>280</v>
      </c>
      <c s="34" t="s">
        <v>2542</v>
      </c>
      <c s="35" t="s">
        <v>5</v>
      </c>
      <c s="6" t="s">
        <v>2543</v>
      </c>
      <c s="36" t="s">
        <v>63</v>
      </c>
      <c s="37">
        <v>349.078</v>
      </c>
      <c s="36">
        <v>0</v>
      </c>
      <c s="36">
        <f>ROUND(G182*H182,6)</f>
      </c>
      <c r="L182" s="38">
        <v>0</v>
      </c>
      <c s="32">
        <f>ROUND(ROUND(L182,2)*ROUND(G182,3),2)</f>
      </c>
      <c s="36" t="s">
        <v>196</v>
      </c>
      <c>
        <f>(M182*21)/100</f>
      </c>
      <c t="s">
        <v>27</v>
      </c>
    </row>
    <row r="183" spans="1:5" ht="25.5">
      <c r="A183" s="35" t="s">
        <v>54</v>
      </c>
      <c r="E183" s="39" t="s">
        <v>2544</v>
      </c>
    </row>
    <row r="184" spans="1:5" ht="63.75">
      <c r="A184" s="35" t="s">
        <v>55</v>
      </c>
      <c r="E184" s="40" t="s">
        <v>2545</v>
      </c>
    </row>
    <row r="185" spans="1:5" ht="204">
      <c r="A185" t="s">
        <v>56</v>
      </c>
      <c r="E185" s="39" t="s">
        <v>2546</v>
      </c>
    </row>
    <row r="186" spans="1:16" ht="12.75">
      <c r="A186" t="s">
        <v>49</v>
      </c>
      <c s="34" t="s">
        <v>284</v>
      </c>
      <c s="34" t="s">
        <v>2547</v>
      </c>
      <c s="35" t="s">
        <v>47</v>
      </c>
      <c s="6" t="s">
        <v>2548</v>
      </c>
      <c s="36" t="s">
        <v>63</v>
      </c>
      <c s="37">
        <v>42.094</v>
      </c>
      <c s="36">
        <v>0</v>
      </c>
      <c s="36">
        <f>ROUND(G186*H186,6)</f>
      </c>
      <c r="L186" s="38">
        <v>0</v>
      </c>
      <c s="32">
        <f>ROUND(ROUND(L186,2)*ROUND(G186,3),2)</f>
      </c>
      <c s="36" t="s">
        <v>196</v>
      </c>
      <c>
        <f>(M186*21)/100</f>
      </c>
      <c t="s">
        <v>27</v>
      </c>
    </row>
    <row r="187" spans="1:5" ht="38.25">
      <c r="A187" s="35" t="s">
        <v>54</v>
      </c>
      <c r="E187" s="39" t="s">
        <v>2549</v>
      </c>
    </row>
    <row r="188" spans="1:5" ht="25.5">
      <c r="A188" s="35" t="s">
        <v>55</v>
      </c>
      <c r="E188" s="40" t="s">
        <v>2550</v>
      </c>
    </row>
    <row r="189" spans="1:5" ht="12.75">
      <c r="A189" t="s">
        <v>56</v>
      </c>
      <c r="E189" s="39" t="s">
        <v>5</v>
      </c>
    </row>
    <row r="190" spans="1:16" ht="12.75">
      <c r="A190" t="s">
        <v>49</v>
      </c>
      <c s="34" t="s">
        <v>290</v>
      </c>
      <c s="34" t="s">
        <v>2547</v>
      </c>
      <c s="35" t="s">
        <v>27</v>
      </c>
      <c s="6" t="s">
        <v>2548</v>
      </c>
      <c s="36" t="s">
        <v>63</v>
      </c>
      <c s="37">
        <v>100.584</v>
      </c>
      <c s="36">
        <v>0</v>
      </c>
      <c s="36">
        <f>ROUND(G190*H190,6)</f>
      </c>
      <c r="L190" s="38">
        <v>0</v>
      </c>
      <c s="32">
        <f>ROUND(ROUND(L190,2)*ROUND(G190,3),2)</f>
      </c>
      <c s="36" t="s">
        <v>196</v>
      </c>
      <c>
        <f>(M190*21)/100</f>
      </c>
      <c t="s">
        <v>27</v>
      </c>
    </row>
    <row r="191" spans="1:5" ht="25.5">
      <c r="A191" s="35" t="s">
        <v>54</v>
      </c>
      <c r="E191" s="39" t="s">
        <v>2551</v>
      </c>
    </row>
    <row r="192" spans="1:5" ht="51">
      <c r="A192" s="35" t="s">
        <v>55</v>
      </c>
      <c r="E192" s="40" t="s">
        <v>2552</v>
      </c>
    </row>
    <row r="193" spans="1:5" ht="38.25">
      <c r="A193" t="s">
        <v>56</v>
      </c>
      <c r="E193" s="39" t="s">
        <v>2553</v>
      </c>
    </row>
    <row r="194" spans="1:16" ht="12.75">
      <c r="A194" t="s">
        <v>49</v>
      </c>
      <c s="34" t="s">
        <v>297</v>
      </c>
      <c s="34" t="s">
        <v>2554</v>
      </c>
      <c s="35" t="s">
        <v>5</v>
      </c>
      <c s="6" t="s">
        <v>2555</v>
      </c>
      <c s="36" t="s">
        <v>63</v>
      </c>
      <c s="37">
        <v>408.482</v>
      </c>
      <c s="36">
        <v>0</v>
      </c>
      <c s="36">
        <f>ROUND(G194*H194,6)</f>
      </c>
      <c r="L194" s="38">
        <v>0</v>
      </c>
      <c s="32">
        <f>ROUND(ROUND(L194,2)*ROUND(G194,3),2)</f>
      </c>
      <c s="36" t="s">
        <v>196</v>
      </c>
      <c>
        <f>(M194*21)/100</f>
      </c>
      <c t="s">
        <v>27</v>
      </c>
    </row>
    <row r="195" spans="1:5" ht="25.5">
      <c r="A195" s="35" t="s">
        <v>54</v>
      </c>
      <c r="E195" s="39" t="s">
        <v>2556</v>
      </c>
    </row>
    <row r="196" spans="1:5" ht="63.75">
      <c r="A196" s="35" t="s">
        <v>55</v>
      </c>
      <c r="E196" s="40" t="s">
        <v>2557</v>
      </c>
    </row>
    <row r="197" spans="1:5" ht="38.25">
      <c r="A197" t="s">
        <v>56</v>
      </c>
      <c r="E197" s="39" t="s">
        <v>2553</v>
      </c>
    </row>
    <row r="198" spans="1:16" ht="12.75">
      <c r="A198" t="s">
        <v>49</v>
      </c>
      <c s="34" t="s">
        <v>300</v>
      </c>
      <c s="34" t="s">
        <v>2558</v>
      </c>
      <c s="35" t="s">
        <v>5</v>
      </c>
      <c s="6" t="s">
        <v>2559</v>
      </c>
      <c s="36" t="s">
        <v>63</v>
      </c>
      <c s="37">
        <v>16.22</v>
      </c>
      <c s="36">
        <v>0</v>
      </c>
      <c s="36">
        <f>ROUND(G198*H198,6)</f>
      </c>
      <c r="L198" s="38">
        <v>0</v>
      </c>
      <c s="32">
        <f>ROUND(ROUND(L198,2)*ROUND(G198,3),2)</f>
      </c>
      <c s="36" t="s">
        <v>196</v>
      </c>
      <c>
        <f>(M198*21)/100</f>
      </c>
      <c t="s">
        <v>27</v>
      </c>
    </row>
    <row r="199" spans="1:5" ht="25.5">
      <c r="A199" s="35" t="s">
        <v>54</v>
      </c>
      <c r="E199" s="39" t="s">
        <v>2560</v>
      </c>
    </row>
    <row r="200" spans="1:5" ht="12.75">
      <c r="A200" s="35" t="s">
        <v>55</v>
      </c>
      <c r="E200" s="40" t="s">
        <v>2561</v>
      </c>
    </row>
    <row r="201" spans="1:5" ht="191.25">
      <c r="A201" t="s">
        <v>56</v>
      </c>
      <c r="E201" s="39" t="s">
        <v>2562</v>
      </c>
    </row>
    <row r="202" spans="1:16" ht="12.75">
      <c r="A202" t="s">
        <v>49</v>
      </c>
      <c s="34" t="s">
        <v>304</v>
      </c>
      <c s="34" t="s">
        <v>2563</v>
      </c>
      <c s="35" t="s">
        <v>5</v>
      </c>
      <c s="6" t="s">
        <v>2564</v>
      </c>
      <c s="36" t="s">
        <v>97</v>
      </c>
      <c s="37">
        <v>1</v>
      </c>
      <c s="36">
        <v>0</v>
      </c>
      <c s="36">
        <f>ROUND(G202*H202,6)</f>
      </c>
      <c r="L202" s="38">
        <v>0</v>
      </c>
      <c s="32">
        <f>ROUND(ROUND(L202,2)*ROUND(G202,3),2)</f>
      </c>
      <c s="36" t="s">
        <v>196</v>
      </c>
      <c>
        <f>(M202*21)/100</f>
      </c>
      <c t="s">
        <v>27</v>
      </c>
    </row>
    <row r="203" spans="1:5" ht="12.75">
      <c r="A203" s="35" t="s">
        <v>54</v>
      </c>
      <c r="E203" s="39" t="s">
        <v>2565</v>
      </c>
    </row>
    <row r="204" spans="1:5" ht="12.75">
      <c r="A204" s="35" t="s">
        <v>55</v>
      </c>
      <c r="E204" s="40" t="s">
        <v>2566</v>
      </c>
    </row>
    <row r="205" spans="1:5" ht="153">
      <c r="A205" t="s">
        <v>56</v>
      </c>
      <c r="E205" s="39" t="s">
        <v>2567</v>
      </c>
    </row>
    <row r="206" spans="1:16" ht="12.75">
      <c r="A206" t="s">
        <v>49</v>
      </c>
      <c s="34" t="s">
        <v>308</v>
      </c>
      <c s="34" t="s">
        <v>2568</v>
      </c>
      <c s="35" t="s">
        <v>5</v>
      </c>
      <c s="6" t="s">
        <v>2569</v>
      </c>
      <c s="36" t="s">
        <v>63</v>
      </c>
      <c s="37">
        <v>52.68</v>
      </c>
      <c s="36">
        <v>0</v>
      </c>
      <c s="36">
        <f>ROUND(G206*H206,6)</f>
      </c>
      <c r="L206" s="38">
        <v>0</v>
      </c>
      <c s="32">
        <f>ROUND(ROUND(L206,2)*ROUND(G206,3),2)</f>
      </c>
      <c s="36" t="s">
        <v>196</v>
      </c>
      <c>
        <f>(M206*21)/100</f>
      </c>
      <c t="s">
        <v>27</v>
      </c>
    </row>
    <row r="207" spans="1:5" ht="12.75">
      <c r="A207" s="35" t="s">
        <v>54</v>
      </c>
      <c r="E207" s="39" t="s">
        <v>2570</v>
      </c>
    </row>
    <row r="208" spans="1:5" ht="12.75">
      <c r="A208" s="35" t="s">
        <v>55</v>
      </c>
      <c r="E208" s="40" t="s">
        <v>2571</v>
      </c>
    </row>
    <row r="209" spans="1:5" ht="51">
      <c r="A209" t="s">
        <v>56</v>
      </c>
      <c r="E209" s="39" t="s">
        <v>2572</v>
      </c>
    </row>
    <row r="210" spans="1:16" ht="12.75">
      <c r="A210" t="s">
        <v>49</v>
      </c>
      <c s="34" t="s">
        <v>714</v>
      </c>
      <c s="34" t="s">
        <v>2573</v>
      </c>
      <c s="35" t="s">
        <v>5</v>
      </c>
      <c s="6" t="s">
        <v>2574</v>
      </c>
      <c s="36" t="s">
        <v>97</v>
      </c>
      <c s="37">
        <v>1</v>
      </c>
      <c s="36">
        <v>0</v>
      </c>
      <c s="36">
        <f>ROUND(G210*H210,6)</f>
      </c>
      <c r="L210" s="38">
        <v>0</v>
      </c>
      <c s="32">
        <f>ROUND(ROUND(L210,2)*ROUND(G210,3),2)</f>
      </c>
      <c s="36" t="s">
        <v>196</v>
      </c>
      <c>
        <f>(M210*21)/100</f>
      </c>
      <c t="s">
        <v>27</v>
      </c>
    </row>
    <row r="211" spans="1:5" ht="25.5">
      <c r="A211" s="35" t="s">
        <v>54</v>
      </c>
      <c r="E211" s="39" t="s">
        <v>2575</v>
      </c>
    </row>
    <row r="212" spans="1:5" ht="12.75">
      <c r="A212" s="35" t="s">
        <v>55</v>
      </c>
      <c r="E212" s="40" t="s">
        <v>2566</v>
      </c>
    </row>
    <row r="213" spans="1:5" ht="38.25">
      <c r="A213" t="s">
        <v>56</v>
      </c>
      <c r="E213" s="39" t="s">
        <v>2576</v>
      </c>
    </row>
    <row r="214" spans="1:13" ht="12.75">
      <c r="A214" t="s">
        <v>46</v>
      </c>
      <c r="C214" s="31" t="s">
        <v>82</v>
      </c>
      <c r="E214" s="33" t="s">
        <v>1884</v>
      </c>
      <c r="J214" s="32">
        <f>0</f>
      </c>
      <c s="32">
        <f>0</f>
      </c>
      <c s="32">
        <f>0+L215+L219+L223+L227+L231+L235</f>
      </c>
      <c s="32">
        <f>0+M215+M219+M223+M227+M231+M235</f>
      </c>
    </row>
    <row r="215" spans="1:16" ht="12.75">
      <c r="A215" t="s">
        <v>49</v>
      </c>
      <c s="34" t="s">
        <v>715</v>
      </c>
      <c s="34" t="s">
        <v>2577</v>
      </c>
      <c s="35" t="s">
        <v>5</v>
      </c>
      <c s="6" t="s">
        <v>2578</v>
      </c>
      <c s="36" t="s">
        <v>70</v>
      </c>
      <c s="37">
        <v>4</v>
      </c>
      <c s="36">
        <v>0</v>
      </c>
      <c s="36">
        <f>ROUND(G215*H215,6)</f>
      </c>
      <c r="L215" s="38">
        <v>0</v>
      </c>
      <c s="32">
        <f>ROUND(ROUND(L215,2)*ROUND(G215,3),2)</f>
      </c>
      <c s="36" t="s">
        <v>196</v>
      </c>
      <c>
        <f>(M215*21)/100</f>
      </c>
      <c t="s">
        <v>27</v>
      </c>
    </row>
    <row r="216" spans="1:5" ht="12.75">
      <c r="A216" s="35" t="s">
        <v>54</v>
      </c>
      <c r="E216" s="39" t="s">
        <v>2579</v>
      </c>
    </row>
    <row r="217" spans="1:5" ht="12.75">
      <c r="A217" s="35" t="s">
        <v>55</v>
      </c>
      <c r="E217" s="40" t="s">
        <v>2580</v>
      </c>
    </row>
    <row r="218" spans="1:5" ht="178.5">
      <c r="A218" t="s">
        <v>56</v>
      </c>
      <c r="E218" s="39" t="s">
        <v>2581</v>
      </c>
    </row>
    <row r="219" spans="1:16" ht="12.75">
      <c r="A219" t="s">
        <v>49</v>
      </c>
      <c s="34" t="s">
        <v>716</v>
      </c>
      <c s="34" t="s">
        <v>2582</v>
      </c>
      <c s="35" t="s">
        <v>5</v>
      </c>
      <c s="6" t="s">
        <v>2583</v>
      </c>
      <c s="36" t="s">
        <v>70</v>
      </c>
      <c s="37">
        <v>48.3</v>
      </c>
      <c s="36">
        <v>0</v>
      </c>
      <c s="36">
        <f>ROUND(G219*H219,6)</f>
      </c>
      <c r="L219" s="38">
        <v>0</v>
      </c>
      <c s="32">
        <f>ROUND(ROUND(L219,2)*ROUND(G219,3),2)</f>
      </c>
      <c s="36" t="s">
        <v>196</v>
      </c>
      <c>
        <f>(M219*21)/100</f>
      </c>
      <c t="s">
        <v>27</v>
      </c>
    </row>
    <row r="220" spans="1:5" ht="51">
      <c r="A220" s="35" t="s">
        <v>54</v>
      </c>
      <c r="E220" s="39" t="s">
        <v>2584</v>
      </c>
    </row>
    <row r="221" spans="1:5" ht="12.75">
      <c r="A221" s="35" t="s">
        <v>55</v>
      </c>
      <c r="E221" s="40" t="s">
        <v>2585</v>
      </c>
    </row>
    <row r="222" spans="1:5" ht="178.5">
      <c r="A222" t="s">
        <v>56</v>
      </c>
      <c r="E222" s="39" t="s">
        <v>2581</v>
      </c>
    </row>
    <row r="223" spans="1:16" ht="12.75">
      <c r="A223" t="s">
        <v>49</v>
      </c>
      <c s="34" t="s">
        <v>719</v>
      </c>
      <c s="34" t="s">
        <v>2586</v>
      </c>
      <c s="35" t="s">
        <v>5</v>
      </c>
      <c s="6" t="s">
        <v>2587</v>
      </c>
      <c s="36" t="s">
        <v>97</v>
      </c>
      <c s="37">
        <v>1</v>
      </c>
      <c s="36">
        <v>0</v>
      </c>
      <c s="36">
        <f>ROUND(G223*H223,6)</f>
      </c>
      <c r="L223" s="38">
        <v>0</v>
      </c>
      <c s="32">
        <f>ROUND(ROUND(L223,2)*ROUND(G223,3),2)</f>
      </c>
      <c s="36" t="s">
        <v>196</v>
      </c>
      <c>
        <f>(M223*21)/100</f>
      </c>
      <c t="s">
        <v>27</v>
      </c>
    </row>
    <row r="224" spans="1:5" ht="12.75">
      <c r="A224" s="35" t="s">
        <v>54</v>
      </c>
      <c r="E224" s="39" t="s">
        <v>2588</v>
      </c>
    </row>
    <row r="225" spans="1:5" ht="12.75">
      <c r="A225" s="35" t="s">
        <v>55</v>
      </c>
      <c r="E225" s="40" t="s">
        <v>2566</v>
      </c>
    </row>
    <row r="226" spans="1:5" ht="25.5">
      <c r="A226" t="s">
        <v>56</v>
      </c>
      <c r="E226" s="39" t="s">
        <v>2589</v>
      </c>
    </row>
    <row r="227" spans="1:16" ht="12.75">
      <c r="A227" t="s">
        <v>49</v>
      </c>
      <c s="34" t="s">
        <v>723</v>
      </c>
      <c s="34" t="s">
        <v>1903</v>
      </c>
      <c s="35" t="s">
        <v>5</v>
      </c>
      <c s="6" t="s">
        <v>1904</v>
      </c>
      <c s="36" t="s">
        <v>97</v>
      </c>
      <c s="37">
        <v>2</v>
      </c>
      <c s="36">
        <v>0</v>
      </c>
      <c s="36">
        <f>ROUND(G227*H227,6)</f>
      </c>
      <c r="L227" s="38">
        <v>0</v>
      </c>
      <c s="32">
        <f>ROUND(ROUND(L227,2)*ROUND(G227,3),2)</f>
      </c>
      <c s="36" t="s">
        <v>196</v>
      </c>
      <c>
        <f>(M227*21)/100</f>
      </c>
      <c t="s">
        <v>27</v>
      </c>
    </row>
    <row r="228" spans="1:5" ht="25.5">
      <c r="A228" s="35" t="s">
        <v>54</v>
      </c>
      <c r="E228" s="39" t="s">
        <v>2590</v>
      </c>
    </row>
    <row r="229" spans="1:5" ht="12.75">
      <c r="A229" s="35" t="s">
        <v>55</v>
      </c>
      <c r="E229" s="40" t="s">
        <v>2591</v>
      </c>
    </row>
    <row r="230" spans="1:5" ht="89.25">
      <c r="A230" t="s">
        <v>56</v>
      </c>
      <c r="E230" s="39" t="s">
        <v>2592</v>
      </c>
    </row>
    <row r="231" spans="1:16" ht="12.75">
      <c r="A231" t="s">
        <v>49</v>
      </c>
      <c s="34" t="s">
        <v>726</v>
      </c>
      <c s="34" t="s">
        <v>2593</v>
      </c>
      <c s="35" t="s">
        <v>5</v>
      </c>
      <c s="6" t="s">
        <v>2594</v>
      </c>
      <c s="36" t="s">
        <v>97</v>
      </c>
      <c s="37">
        <v>1</v>
      </c>
      <c s="36">
        <v>0</v>
      </c>
      <c s="36">
        <f>ROUND(G231*H231,6)</f>
      </c>
      <c r="L231" s="38">
        <v>0</v>
      </c>
      <c s="32">
        <f>ROUND(ROUND(L231,2)*ROUND(G231,3),2)</f>
      </c>
      <c s="36" t="s">
        <v>196</v>
      </c>
      <c>
        <f>(M231*21)/100</f>
      </c>
      <c t="s">
        <v>27</v>
      </c>
    </row>
    <row r="232" spans="1:5" ht="25.5">
      <c r="A232" s="35" t="s">
        <v>54</v>
      </c>
      <c r="E232" s="39" t="s">
        <v>2595</v>
      </c>
    </row>
    <row r="233" spans="1:5" ht="12.75">
      <c r="A233" s="35" t="s">
        <v>55</v>
      </c>
      <c r="E233" s="40" t="s">
        <v>2566</v>
      </c>
    </row>
    <row r="234" spans="1:5" ht="12.75">
      <c r="A234" t="s">
        <v>56</v>
      </c>
      <c r="E234" s="39" t="s">
        <v>2229</v>
      </c>
    </row>
    <row r="235" spans="1:16" ht="12.75">
      <c r="A235" t="s">
        <v>49</v>
      </c>
      <c s="34" t="s">
        <v>730</v>
      </c>
      <c s="34" t="s">
        <v>2596</v>
      </c>
      <c s="35" t="s">
        <v>5</v>
      </c>
      <c s="6" t="s">
        <v>2597</v>
      </c>
      <c s="36" t="s">
        <v>97</v>
      </c>
      <c s="37">
        <v>1</v>
      </c>
      <c s="36">
        <v>0</v>
      </c>
      <c s="36">
        <f>ROUND(G235*H235,6)</f>
      </c>
      <c r="L235" s="38">
        <v>0</v>
      </c>
      <c s="32">
        <f>ROUND(ROUND(L235,2)*ROUND(G235,3),2)</f>
      </c>
      <c s="36" t="s">
        <v>196</v>
      </c>
      <c>
        <f>(M235*21)/100</f>
      </c>
      <c t="s">
        <v>27</v>
      </c>
    </row>
    <row r="236" spans="1:5" ht="12.75">
      <c r="A236" s="35" t="s">
        <v>54</v>
      </c>
      <c r="E236" s="39" t="s">
        <v>2598</v>
      </c>
    </row>
    <row r="237" spans="1:5" ht="12.75">
      <c r="A237" s="35" t="s">
        <v>55</v>
      </c>
      <c r="E237" s="40" t="s">
        <v>2566</v>
      </c>
    </row>
    <row r="238" spans="1:5" ht="25.5">
      <c r="A238" t="s">
        <v>56</v>
      </c>
      <c r="E238" s="39" t="s">
        <v>2349</v>
      </c>
    </row>
    <row r="239" spans="1:13" ht="12.75">
      <c r="A239" t="s">
        <v>46</v>
      </c>
      <c r="C239" s="31" t="s">
        <v>86</v>
      </c>
      <c r="E239" s="33" t="s">
        <v>729</v>
      </c>
      <c r="J239" s="32">
        <f>0</f>
      </c>
      <c s="32">
        <f>0</f>
      </c>
      <c s="32">
        <f>0+L240+L244+L248+L252+L256+L260</f>
      </c>
      <c s="32">
        <f>0+M240+M244+M248+M252+M256+M260</f>
      </c>
    </row>
    <row r="240" spans="1:16" ht="12.75">
      <c r="A240" t="s">
        <v>49</v>
      </c>
      <c s="34" t="s">
        <v>860</v>
      </c>
      <c s="34" t="s">
        <v>2599</v>
      </c>
      <c s="35" t="s">
        <v>5</v>
      </c>
      <c s="6" t="s">
        <v>2600</v>
      </c>
      <c s="36" t="s">
        <v>97</v>
      </c>
      <c s="37">
        <v>2</v>
      </c>
      <c s="36">
        <v>0</v>
      </c>
      <c s="36">
        <f>ROUND(G240*H240,6)</f>
      </c>
      <c r="L240" s="38">
        <v>0</v>
      </c>
      <c s="32">
        <f>ROUND(ROUND(L240,2)*ROUND(G240,3),2)</f>
      </c>
      <c s="36" t="s">
        <v>196</v>
      </c>
      <c>
        <f>(M240*21)/100</f>
      </c>
      <c t="s">
        <v>27</v>
      </c>
    </row>
    <row r="241" spans="1:5" ht="12.75">
      <c r="A241" s="35" t="s">
        <v>54</v>
      </c>
      <c r="E241" s="39" t="s">
        <v>2601</v>
      </c>
    </row>
    <row r="242" spans="1:5" ht="12.75">
      <c r="A242" s="35" t="s">
        <v>55</v>
      </c>
      <c r="E242" s="40" t="s">
        <v>2591</v>
      </c>
    </row>
    <row r="243" spans="1:5" ht="25.5">
      <c r="A243" t="s">
        <v>56</v>
      </c>
      <c r="E243" s="39" t="s">
        <v>2602</v>
      </c>
    </row>
    <row r="244" spans="1:16" ht="25.5">
      <c r="A244" t="s">
        <v>49</v>
      </c>
      <c s="34" t="s">
        <v>863</v>
      </c>
      <c s="34" t="s">
        <v>2603</v>
      </c>
      <c s="35" t="s">
        <v>5</v>
      </c>
      <c s="6" t="s">
        <v>2604</v>
      </c>
      <c s="36" t="s">
        <v>97</v>
      </c>
      <c s="37">
        <v>1</v>
      </c>
      <c s="36">
        <v>0</v>
      </c>
      <c s="36">
        <f>ROUND(G244*H244,6)</f>
      </c>
      <c r="L244" s="38">
        <v>0</v>
      </c>
      <c s="32">
        <f>ROUND(ROUND(L244,2)*ROUND(G244,3),2)</f>
      </c>
      <c s="36" t="s">
        <v>196</v>
      </c>
      <c>
        <f>(M244*21)/100</f>
      </c>
      <c t="s">
        <v>27</v>
      </c>
    </row>
    <row r="245" spans="1:5" ht="25.5">
      <c r="A245" s="35" t="s">
        <v>54</v>
      </c>
      <c r="E245" s="39" t="s">
        <v>2605</v>
      </c>
    </row>
    <row r="246" spans="1:5" ht="12.75">
      <c r="A246" s="35" t="s">
        <v>55</v>
      </c>
      <c r="E246" s="40" t="s">
        <v>2566</v>
      </c>
    </row>
    <row r="247" spans="1:5" ht="25.5">
      <c r="A247" t="s">
        <v>56</v>
      </c>
      <c r="E247" s="39" t="s">
        <v>2606</v>
      </c>
    </row>
    <row r="248" spans="1:16" ht="25.5">
      <c r="A248" t="s">
        <v>49</v>
      </c>
      <c s="34" t="s">
        <v>867</v>
      </c>
      <c s="34" t="s">
        <v>2607</v>
      </c>
      <c s="35" t="s">
        <v>5</v>
      </c>
      <c s="6" t="s">
        <v>2608</v>
      </c>
      <c s="36" t="s">
        <v>97</v>
      </c>
      <c s="37">
        <v>1</v>
      </c>
      <c s="36">
        <v>0</v>
      </c>
      <c s="36">
        <f>ROUND(G248*H248,6)</f>
      </c>
      <c r="L248" s="38">
        <v>0</v>
      </c>
      <c s="32">
        <f>ROUND(ROUND(L248,2)*ROUND(G248,3),2)</f>
      </c>
      <c s="36" t="s">
        <v>196</v>
      </c>
      <c>
        <f>(M248*21)/100</f>
      </c>
      <c t="s">
        <v>27</v>
      </c>
    </row>
    <row r="249" spans="1:5" ht="12.75">
      <c r="A249" s="35" t="s">
        <v>54</v>
      </c>
      <c r="E249" s="39" t="s">
        <v>2609</v>
      </c>
    </row>
    <row r="250" spans="1:5" ht="12.75">
      <c r="A250" s="35" t="s">
        <v>55</v>
      </c>
      <c r="E250" s="40" t="s">
        <v>2566</v>
      </c>
    </row>
    <row r="251" spans="1:5" ht="25.5">
      <c r="A251" t="s">
        <v>56</v>
      </c>
      <c r="E251" s="39" t="s">
        <v>2610</v>
      </c>
    </row>
    <row r="252" spans="1:16" ht="12.75">
      <c r="A252" t="s">
        <v>49</v>
      </c>
      <c s="34" t="s">
        <v>872</v>
      </c>
      <c s="34" t="s">
        <v>2231</v>
      </c>
      <c s="35" t="s">
        <v>5</v>
      </c>
      <c s="6" t="s">
        <v>2232</v>
      </c>
      <c s="36" t="s">
        <v>70</v>
      </c>
      <c s="37">
        <v>68</v>
      </c>
      <c s="36">
        <v>0</v>
      </c>
      <c s="36">
        <f>ROUND(G252*H252,6)</f>
      </c>
      <c r="L252" s="38">
        <v>0</v>
      </c>
      <c s="32">
        <f>ROUND(ROUND(L252,2)*ROUND(G252,3),2)</f>
      </c>
      <c s="36" t="s">
        <v>196</v>
      </c>
      <c>
        <f>(M252*21)/100</f>
      </c>
      <c t="s">
        <v>27</v>
      </c>
    </row>
    <row r="253" spans="1:5" ht="12.75">
      <c r="A253" s="35" t="s">
        <v>54</v>
      </c>
      <c r="E253" s="39" t="s">
        <v>2611</v>
      </c>
    </row>
    <row r="254" spans="1:5" ht="12.75">
      <c r="A254" s="35" t="s">
        <v>55</v>
      </c>
      <c r="E254" s="40" t="s">
        <v>2612</v>
      </c>
    </row>
    <row r="255" spans="1:5" ht="51">
      <c r="A255" t="s">
        <v>56</v>
      </c>
      <c r="E255" s="39" t="s">
        <v>2352</v>
      </c>
    </row>
    <row r="256" spans="1:16" ht="12.75">
      <c r="A256" t="s">
        <v>49</v>
      </c>
      <c s="34" t="s">
        <v>877</v>
      </c>
      <c s="34" t="s">
        <v>2613</v>
      </c>
      <c s="35" t="s">
        <v>5</v>
      </c>
      <c s="6" t="s">
        <v>2614</v>
      </c>
      <c s="36" t="s">
        <v>63</v>
      </c>
      <c s="37">
        <v>66.288</v>
      </c>
      <c s="36">
        <v>0</v>
      </c>
      <c s="36">
        <f>ROUND(G256*H256,6)</f>
      </c>
      <c r="L256" s="38">
        <v>0</v>
      </c>
      <c s="32">
        <f>ROUND(ROUND(L256,2)*ROUND(G256,3),2)</f>
      </c>
      <c s="36" t="s">
        <v>196</v>
      </c>
      <c>
        <f>(M256*21)/100</f>
      </c>
      <c t="s">
        <v>27</v>
      </c>
    </row>
    <row r="257" spans="1:5" ht="25.5">
      <c r="A257" s="35" t="s">
        <v>54</v>
      </c>
      <c r="E257" s="39" t="s">
        <v>2615</v>
      </c>
    </row>
    <row r="258" spans="1:5" ht="51">
      <c r="A258" s="35" t="s">
        <v>55</v>
      </c>
      <c r="E258" s="40" t="s">
        <v>2616</v>
      </c>
    </row>
    <row r="259" spans="1:5" ht="76.5">
      <c r="A259" t="s">
        <v>56</v>
      </c>
      <c r="E259" s="39" t="s">
        <v>2617</v>
      </c>
    </row>
    <row r="260" spans="1:16" ht="12.75">
      <c r="A260" t="s">
        <v>49</v>
      </c>
      <c s="34" t="s">
        <v>880</v>
      </c>
      <c s="34" t="s">
        <v>2618</v>
      </c>
      <c s="35" t="s">
        <v>5</v>
      </c>
      <c s="6" t="s">
        <v>2619</v>
      </c>
      <c s="36" t="s">
        <v>1503</v>
      </c>
      <c s="37">
        <v>2367.14</v>
      </c>
      <c s="36">
        <v>0</v>
      </c>
      <c s="36">
        <f>ROUND(G260*H260,6)</f>
      </c>
      <c r="L260" s="38">
        <v>0</v>
      </c>
      <c s="32">
        <f>ROUND(ROUND(L260,2)*ROUND(G260,3),2)</f>
      </c>
      <c s="36" t="s">
        <v>196</v>
      </c>
      <c>
        <f>(M260*21)/100</f>
      </c>
      <c t="s">
        <v>27</v>
      </c>
    </row>
    <row r="261" spans="1:5" ht="25.5">
      <c r="A261" s="35" t="s">
        <v>54</v>
      </c>
      <c r="E261" s="39" t="s">
        <v>2620</v>
      </c>
    </row>
    <row r="262" spans="1:5" ht="51">
      <c r="A262" s="35" t="s">
        <v>55</v>
      </c>
      <c r="E262" s="40" t="s">
        <v>2621</v>
      </c>
    </row>
    <row r="263" spans="1:5" ht="357">
      <c r="A263" t="s">
        <v>56</v>
      </c>
      <c r="E263" s="39" t="s">
        <v>2622</v>
      </c>
    </row>
    <row r="264" spans="1:13" ht="12.75">
      <c r="A264" t="s">
        <v>46</v>
      </c>
      <c r="C264" s="31" t="s">
        <v>288</v>
      </c>
      <c r="E264" s="33" t="s">
        <v>289</v>
      </c>
      <c r="J264" s="32">
        <f>0</f>
      </c>
      <c s="32">
        <f>0</f>
      </c>
      <c s="32">
        <f>0+L265+L269</f>
      </c>
      <c s="32">
        <f>0+M265+M269</f>
      </c>
    </row>
    <row r="265" spans="1:16" ht="38.25">
      <c r="A265" t="s">
        <v>49</v>
      </c>
      <c s="34" t="s">
        <v>885</v>
      </c>
      <c s="34" t="s">
        <v>1479</v>
      </c>
      <c s="35" t="s">
        <v>292</v>
      </c>
      <c s="6" t="s">
        <v>1480</v>
      </c>
      <c s="36" t="s">
        <v>294</v>
      </c>
      <c s="37">
        <v>2895.6</v>
      </c>
      <c s="36">
        <v>0</v>
      </c>
      <c s="36">
        <f>ROUND(G265*H265,6)</f>
      </c>
      <c r="L265" s="38">
        <v>0</v>
      </c>
      <c s="32">
        <f>ROUND(ROUND(L265,2)*ROUND(G265,3),2)</f>
      </c>
      <c s="36" t="s">
        <v>196</v>
      </c>
      <c>
        <f>(M265*21)/100</f>
      </c>
      <c t="s">
        <v>27</v>
      </c>
    </row>
    <row r="266" spans="1:5" ht="25.5">
      <c r="A266" s="35" t="s">
        <v>54</v>
      </c>
      <c r="E266" s="39" t="s">
        <v>2623</v>
      </c>
    </row>
    <row r="267" spans="1:5" ht="12.75">
      <c r="A267" s="35" t="s">
        <v>55</v>
      </c>
      <c r="E267" s="40" t="s">
        <v>2624</v>
      </c>
    </row>
    <row r="268" spans="1:5" ht="165.75">
      <c r="A268" t="s">
        <v>56</v>
      </c>
      <c r="E268" s="39" t="s">
        <v>1481</v>
      </c>
    </row>
    <row r="269" spans="1:16" ht="38.25">
      <c r="A269" t="s">
        <v>49</v>
      </c>
      <c s="34" t="s">
        <v>889</v>
      </c>
      <c s="34" t="s">
        <v>291</v>
      </c>
      <c s="35" t="s">
        <v>292</v>
      </c>
      <c s="6" t="s">
        <v>293</v>
      </c>
      <c s="36" t="s">
        <v>294</v>
      </c>
      <c s="37">
        <v>419.202</v>
      </c>
      <c s="36">
        <v>0</v>
      </c>
      <c s="36">
        <f>ROUND(G269*H269,6)</f>
      </c>
      <c r="L269" s="38">
        <v>0</v>
      </c>
      <c s="32">
        <f>ROUND(ROUND(L269,2)*ROUND(G269,3),2)</f>
      </c>
      <c s="36" t="s">
        <v>196</v>
      </c>
      <c>
        <f>(M269*21)/100</f>
      </c>
      <c t="s">
        <v>27</v>
      </c>
    </row>
    <row r="270" spans="1:5" ht="12.75">
      <c r="A270" s="35" t="s">
        <v>54</v>
      </c>
      <c r="E270" s="39" t="s">
        <v>2625</v>
      </c>
    </row>
    <row r="271" spans="1:5" ht="38.25">
      <c r="A271" s="35" t="s">
        <v>55</v>
      </c>
      <c r="E271" s="40" t="s">
        <v>2626</v>
      </c>
    </row>
    <row r="272" spans="1:5" ht="165.75">
      <c r="A272" t="s">
        <v>56</v>
      </c>
      <c r="E27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COUNTIFS(L8:L157,"=0",A8:A157,"P")+COUNTIFS(L8:L157,"",A8:A157,"P")+SUM(Q8:Q157)</f>
      </c>
    </row>
    <row r="8" spans="1:13" ht="12.75">
      <c r="A8" t="s">
        <v>44</v>
      </c>
      <c r="C8" s="28" t="s">
        <v>2629</v>
      </c>
      <c r="E8" s="30" t="s">
        <v>2628</v>
      </c>
      <c r="J8" s="29">
        <f>0+J9+J30+J51+J72+J97+J102+J115+J144</f>
      </c>
      <c s="29">
        <f>0+K9+K30+K51+K72+K97+K102+K115+K144</f>
      </c>
      <c s="29">
        <f>0+L9+L30+L51+L72+L97+L102+L115+L144</f>
      </c>
      <c s="29">
        <f>0+M9+M30+M51+M72+M97+M102+M115+M144</f>
      </c>
    </row>
    <row r="9" spans="1:13" ht="12.75">
      <c r="A9" t="s">
        <v>46</v>
      </c>
      <c r="C9" s="31" t="s">
        <v>47</v>
      </c>
      <c r="E9" s="33" t="s">
        <v>48</v>
      </c>
      <c r="J9" s="32">
        <f>0</f>
      </c>
      <c s="32">
        <f>0</f>
      </c>
      <c s="32">
        <f>0+L10+L14+L18+L22+L26</f>
      </c>
      <c s="32">
        <f>0+M10+M14+M18+M22+M26</f>
      </c>
    </row>
    <row r="10" spans="1:16" ht="12.75">
      <c r="A10" t="s">
        <v>49</v>
      </c>
      <c s="34" t="s">
        <v>47</v>
      </c>
      <c s="34" t="s">
        <v>2399</v>
      </c>
      <c s="35" t="s">
        <v>5</v>
      </c>
      <c s="6" t="s">
        <v>2400</v>
      </c>
      <c s="36" t="s">
        <v>52</v>
      </c>
      <c s="37">
        <v>45</v>
      </c>
      <c s="36">
        <v>0</v>
      </c>
      <c s="36">
        <f>ROUND(G10*H10,6)</f>
      </c>
      <c r="L10" s="38">
        <v>0</v>
      </c>
      <c s="32">
        <f>ROUND(ROUND(L10,2)*ROUND(G10,3),2)</f>
      </c>
      <c s="36" t="s">
        <v>196</v>
      </c>
      <c>
        <f>(M10*21)/100</f>
      </c>
      <c t="s">
        <v>27</v>
      </c>
    </row>
    <row r="11" spans="1:5" ht="12.75">
      <c r="A11" s="35" t="s">
        <v>54</v>
      </c>
      <c r="E11" s="39" t="s">
        <v>5</v>
      </c>
    </row>
    <row r="12" spans="1:5" ht="12.75">
      <c r="A12" s="35" t="s">
        <v>55</v>
      </c>
      <c r="E12" s="40" t="s">
        <v>2630</v>
      </c>
    </row>
    <row r="13" spans="1:5" ht="306">
      <c r="A13" t="s">
        <v>56</v>
      </c>
      <c r="E13" s="39" t="s">
        <v>2403</v>
      </c>
    </row>
    <row r="14" spans="1:16" ht="12.75">
      <c r="A14" t="s">
        <v>49</v>
      </c>
      <c s="34" t="s">
        <v>27</v>
      </c>
      <c s="34" t="s">
        <v>2404</v>
      </c>
      <c s="35" t="s">
        <v>5</v>
      </c>
      <c s="6" t="s">
        <v>2405</v>
      </c>
      <c s="36" t="s">
        <v>52</v>
      </c>
      <c s="37">
        <v>185</v>
      </c>
      <c s="36">
        <v>0</v>
      </c>
      <c s="36">
        <f>ROUND(G14*H14,6)</f>
      </c>
      <c r="L14" s="38">
        <v>0</v>
      </c>
      <c s="32">
        <f>ROUND(ROUND(L14,2)*ROUND(G14,3),2)</f>
      </c>
      <c s="36" t="s">
        <v>196</v>
      </c>
      <c>
        <f>(M14*21)/100</f>
      </c>
      <c t="s">
        <v>27</v>
      </c>
    </row>
    <row r="15" spans="1:5" ht="12.75">
      <c r="A15" s="35" t="s">
        <v>54</v>
      </c>
      <c r="E15" s="39" t="s">
        <v>2631</v>
      </c>
    </row>
    <row r="16" spans="1:5" ht="12.75">
      <c r="A16" s="35" t="s">
        <v>55</v>
      </c>
      <c r="E16" s="40" t="s">
        <v>2632</v>
      </c>
    </row>
    <row r="17" spans="1:5" ht="318.75">
      <c r="A17" t="s">
        <v>56</v>
      </c>
      <c r="E17" s="39" t="s">
        <v>2286</v>
      </c>
    </row>
    <row r="18" spans="1:16" ht="12.75">
      <c r="A18" t="s">
        <v>49</v>
      </c>
      <c s="34" t="s">
        <v>26</v>
      </c>
      <c s="34" t="s">
        <v>1595</v>
      </c>
      <c s="35" t="s">
        <v>5</v>
      </c>
      <c s="6" t="s">
        <v>1596</v>
      </c>
      <c s="36" t="s">
        <v>52</v>
      </c>
      <c s="37">
        <v>45</v>
      </c>
      <c s="36">
        <v>0</v>
      </c>
      <c s="36">
        <f>ROUND(G18*H18,6)</f>
      </c>
      <c r="L18" s="38">
        <v>0</v>
      </c>
      <c s="32">
        <f>ROUND(ROUND(L18,2)*ROUND(G18,3),2)</f>
      </c>
      <c s="36" t="s">
        <v>196</v>
      </c>
      <c>
        <f>(M18*21)/100</f>
      </c>
      <c t="s">
        <v>27</v>
      </c>
    </row>
    <row r="19" spans="1:5" ht="12.75">
      <c r="A19" s="35" t="s">
        <v>54</v>
      </c>
      <c r="E19" s="39" t="s">
        <v>5</v>
      </c>
    </row>
    <row r="20" spans="1:5" ht="12.75">
      <c r="A20" s="35" t="s">
        <v>55</v>
      </c>
      <c r="E20" s="40" t="s">
        <v>2630</v>
      </c>
    </row>
    <row r="21" spans="1:5" ht="191.25">
      <c r="A21" t="s">
        <v>56</v>
      </c>
      <c r="E21" s="39" t="s">
        <v>2633</v>
      </c>
    </row>
    <row r="22" spans="1:16" ht="12.75">
      <c r="A22" t="s">
        <v>49</v>
      </c>
      <c s="34" t="s">
        <v>67</v>
      </c>
      <c s="34" t="s">
        <v>58</v>
      </c>
      <c s="35" t="s">
        <v>5</v>
      </c>
      <c s="6" t="s">
        <v>59</v>
      </c>
      <c s="36" t="s">
        <v>52</v>
      </c>
      <c s="37">
        <v>45</v>
      </c>
      <c s="36">
        <v>0</v>
      </c>
      <c s="36">
        <f>ROUND(G22*H22,6)</f>
      </c>
      <c r="L22" s="38">
        <v>0</v>
      </c>
      <c s="32">
        <f>ROUND(ROUND(L22,2)*ROUND(G22,3),2)</f>
      </c>
      <c s="36" t="s">
        <v>196</v>
      </c>
      <c>
        <f>(M22*21)/100</f>
      </c>
      <c t="s">
        <v>27</v>
      </c>
    </row>
    <row r="23" spans="1:5" ht="12.75">
      <c r="A23" s="35" t="s">
        <v>54</v>
      </c>
      <c r="E23" s="39" t="s">
        <v>2634</v>
      </c>
    </row>
    <row r="24" spans="1:5" ht="12.75">
      <c r="A24" s="35" t="s">
        <v>55</v>
      </c>
      <c r="E24" s="40" t="s">
        <v>2635</v>
      </c>
    </row>
    <row r="25" spans="1:5" ht="229.5">
      <c r="A25" t="s">
        <v>56</v>
      </c>
      <c r="E25" s="39" t="s">
        <v>750</v>
      </c>
    </row>
    <row r="26" spans="1:16" ht="12.75">
      <c r="A26" t="s">
        <v>49</v>
      </c>
      <c s="34" t="s">
        <v>72</v>
      </c>
      <c s="34" t="s">
        <v>1768</v>
      </c>
      <c s="35" t="s">
        <v>5</v>
      </c>
      <c s="6" t="s">
        <v>1769</v>
      </c>
      <c s="36" t="s">
        <v>63</v>
      </c>
      <c s="37">
        <v>180</v>
      </c>
      <c s="36">
        <v>0</v>
      </c>
      <c s="36">
        <f>ROUND(G26*H26,6)</f>
      </c>
      <c r="L26" s="38">
        <v>0</v>
      </c>
      <c s="32">
        <f>ROUND(ROUND(L26,2)*ROUND(G26,3),2)</f>
      </c>
      <c s="36" t="s">
        <v>196</v>
      </c>
      <c>
        <f>(M26*21)/100</f>
      </c>
      <c t="s">
        <v>27</v>
      </c>
    </row>
    <row r="27" spans="1:5" ht="12.75">
      <c r="A27" s="35" t="s">
        <v>54</v>
      </c>
      <c r="E27" s="39" t="s">
        <v>5</v>
      </c>
    </row>
    <row r="28" spans="1:5" ht="12.75">
      <c r="A28" s="35" t="s">
        <v>55</v>
      </c>
      <c r="E28" s="40" t="s">
        <v>2636</v>
      </c>
    </row>
    <row r="29" spans="1:5" ht="25.5">
      <c r="A29" t="s">
        <v>56</v>
      </c>
      <c r="E29" s="39" t="s">
        <v>1770</v>
      </c>
    </row>
    <row r="30" spans="1:13" ht="12.75">
      <c r="A30" t="s">
        <v>46</v>
      </c>
      <c r="C30" s="31" t="s">
        <v>27</v>
      </c>
      <c r="E30" s="33" t="s">
        <v>610</v>
      </c>
      <c r="J30" s="32">
        <f>0</f>
      </c>
      <c s="32">
        <f>0</f>
      </c>
      <c s="32">
        <f>0+L31+L35+L39+L43+L47</f>
      </c>
      <c s="32">
        <f>0+M31+M35+M39+M43+M47</f>
      </c>
    </row>
    <row r="31" spans="1:16" ht="12.75">
      <c r="A31" t="s">
        <v>49</v>
      </c>
      <c s="34" t="s">
        <v>77</v>
      </c>
      <c s="34" t="s">
        <v>2637</v>
      </c>
      <c s="35" t="s">
        <v>5</v>
      </c>
      <c s="6" t="s">
        <v>2638</v>
      </c>
      <c s="36" t="s">
        <v>70</v>
      </c>
      <c s="37">
        <v>30</v>
      </c>
      <c s="36">
        <v>0</v>
      </c>
      <c s="36">
        <f>ROUND(G31*H31,6)</f>
      </c>
      <c r="L31" s="38">
        <v>0</v>
      </c>
      <c s="32">
        <f>ROUND(ROUND(L31,2)*ROUND(G31,3),2)</f>
      </c>
      <c s="36" t="s">
        <v>196</v>
      </c>
      <c>
        <f>(M31*21)/100</f>
      </c>
      <c t="s">
        <v>27</v>
      </c>
    </row>
    <row r="32" spans="1:5" ht="12.75">
      <c r="A32" s="35" t="s">
        <v>54</v>
      </c>
      <c r="E32" s="39" t="s">
        <v>5</v>
      </c>
    </row>
    <row r="33" spans="1:5" ht="12.75">
      <c r="A33" s="35" t="s">
        <v>55</v>
      </c>
      <c r="E33" s="40" t="s">
        <v>2639</v>
      </c>
    </row>
    <row r="34" spans="1:5" ht="165.75">
      <c r="A34" t="s">
        <v>56</v>
      </c>
      <c r="E34" s="39" t="s">
        <v>2640</v>
      </c>
    </row>
    <row r="35" spans="1:16" ht="12.75">
      <c r="A35" t="s">
        <v>49</v>
      </c>
      <c s="34" t="s">
        <v>65</v>
      </c>
      <c s="34" t="s">
        <v>2641</v>
      </c>
      <c s="35" t="s">
        <v>5</v>
      </c>
      <c s="6" t="s">
        <v>2642</v>
      </c>
      <c s="36" t="s">
        <v>70</v>
      </c>
      <c s="37">
        <v>672</v>
      </c>
      <c s="36">
        <v>0</v>
      </c>
      <c s="36">
        <f>ROUND(G35*H35,6)</f>
      </c>
      <c r="L35" s="38">
        <v>0</v>
      </c>
      <c s="32">
        <f>ROUND(ROUND(L35,2)*ROUND(G35,3),2)</f>
      </c>
      <c s="36" t="s">
        <v>196</v>
      </c>
      <c>
        <f>(M35*21)/100</f>
      </c>
      <c t="s">
        <v>27</v>
      </c>
    </row>
    <row r="36" spans="1:5" ht="12.75">
      <c r="A36" s="35" t="s">
        <v>54</v>
      </c>
      <c r="E36" s="39" t="s">
        <v>2643</v>
      </c>
    </row>
    <row r="37" spans="1:5" ht="12.75">
      <c r="A37" s="35" t="s">
        <v>55</v>
      </c>
      <c r="E37" s="40" t="s">
        <v>2644</v>
      </c>
    </row>
    <row r="38" spans="1:5" ht="63.75">
      <c r="A38" t="s">
        <v>56</v>
      </c>
      <c r="E38" s="39" t="s">
        <v>2298</v>
      </c>
    </row>
    <row r="39" spans="1:16" ht="12.75">
      <c r="A39" t="s">
        <v>49</v>
      </c>
      <c s="34" t="s">
        <v>82</v>
      </c>
      <c s="34" t="s">
        <v>2645</v>
      </c>
      <c s="35" t="s">
        <v>5</v>
      </c>
      <c s="6" t="s">
        <v>2646</v>
      </c>
      <c s="36" t="s">
        <v>70</v>
      </c>
      <c s="37">
        <v>25</v>
      </c>
      <c s="36">
        <v>0</v>
      </c>
      <c s="36">
        <f>ROUND(G39*H39,6)</f>
      </c>
      <c r="L39" s="38">
        <v>0</v>
      </c>
      <c s="32">
        <f>ROUND(ROUND(L39,2)*ROUND(G39,3),2)</f>
      </c>
      <c s="36" t="s">
        <v>196</v>
      </c>
      <c>
        <f>(M39*21)/100</f>
      </c>
      <c t="s">
        <v>27</v>
      </c>
    </row>
    <row r="40" spans="1:5" ht="12.75">
      <c r="A40" s="35" t="s">
        <v>54</v>
      </c>
      <c r="E40" s="39" t="s">
        <v>2647</v>
      </c>
    </row>
    <row r="41" spans="1:5" ht="12.75">
      <c r="A41" s="35" t="s">
        <v>55</v>
      </c>
      <c r="E41" s="40" t="s">
        <v>2648</v>
      </c>
    </row>
    <row r="42" spans="1:5" ht="63.75">
      <c r="A42" t="s">
        <v>56</v>
      </c>
      <c r="E42" s="39" t="s">
        <v>2298</v>
      </c>
    </row>
    <row r="43" spans="1:16" ht="12.75">
      <c r="A43" t="s">
        <v>49</v>
      </c>
      <c s="34" t="s">
        <v>86</v>
      </c>
      <c s="34" t="s">
        <v>2649</v>
      </c>
      <c s="35" t="s">
        <v>5</v>
      </c>
      <c s="6" t="s">
        <v>2650</v>
      </c>
      <c s="36" t="s">
        <v>52</v>
      </c>
      <c s="37">
        <v>28</v>
      </c>
      <c s="36">
        <v>0</v>
      </c>
      <c s="36">
        <f>ROUND(G43*H43,6)</f>
      </c>
      <c r="L43" s="38">
        <v>0</v>
      </c>
      <c s="32">
        <f>ROUND(ROUND(L43,2)*ROUND(G43,3),2)</f>
      </c>
      <c s="36" t="s">
        <v>196</v>
      </c>
      <c>
        <f>(M43*21)/100</f>
      </c>
      <c t="s">
        <v>27</v>
      </c>
    </row>
    <row r="44" spans="1:5" ht="12.75">
      <c r="A44" s="35" t="s">
        <v>54</v>
      </c>
      <c r="E44" s="39" t="s">
        <v>2651</v>
      </c>
    </row>
    <row r="45" spans="1:5" ht="12.75">
      <c r="A45" s="35" t="s">
        <v>55</v>
      </c>
      <c r="E45" s="40" t="s">
        <v>2652</v>
      </c>
    </row>
    <row r="46" spans="1:5" ht="76.5">
      <c r="A46" t="s">
        <v>56</v>
      </c>
      <c r="E46" s="39" t="s">
        <v>2653</v>
      </c>
    </row>
    <row r="47" spans="1:16" ht="12.75">
      <c r="A47" t="s">
        <v>49</v>
      </c>
      <c s="34" t="s">
        <v>90</v>
      </c>
      <c s="34" t="s">
        <v>2654</v>
      </c>
      <c s="35" t="s">
        <v>5</v>
      </c>
      <c s="6" t="s">
        <v>2655</v>
      </c>
      <c s="36" t="s">
        <v>52</v>
      </c>
      <c s="37">
        <v>0.05</v>
      </c>
      <c s="36">
        <v>0</v>
      </c>
      <c s="36">
        <f>ROUND(G47*H47,6)</f>
      </c>
      <c r="L47" s="38">
        <v>0</v>
      </c>
      <c s="32">
        <f>ROUND(ROUND(L47,2)*ROUND(G47,3),2)</f>
      </c>
      <c s="36" t="s">
        <v>196</v>
      </c>
      <c>
        <f>(M47*21)/100</f>
      </c>
      <c t="s">
        <v>27</v>
      </c>
    </row>
    <row r="48" spans="1:5" ht="12.75">
      <c r="A48" s="35" t="s">
        <v>54</v>
      </c>
      <c r="E48" s="39" t="s">
        <v>2656</v>
      </c>
    </row>
    <row r="49" spans="1:5" ht="12.75">
      <c r="A49" s="35" t="s">
        <v>55</v>
      </c>
      <c r="E49" s="40" t="s">
        <v>2657</v>
      </c>
    </row>
    <row r="50" spans="1:5" ht="76.5">
      <c r="A50" t="s">
        <v>56</v>
      </c>
      <c r="E50" s="39" t="s">
        <v>2653</v>
      </c>
    </row>
    <row r="51" spans="1:13" ht="12.75">
      <c r="A51" t="s">
        <v>46</v>
      </c>
      <c r="C51" s="31" t="s">
        <v>26</v>
      </c>
      <c r="E51" s="33" t="s">
        <v>1804</v>
      </c>
      <c r="J51" s="32">
        <f>0</f>
      </c>
      <c s="32">
        <f>0</f>
      </c>
      <c s="32">
        <f>0+L52+L56+L60+L64+L68</f>
      </c>
      <c s="32">
        <f>0+M52+M56+M60+M64+M68</f>
      </c>
    </row>
    <row r="52" spans="1:16" ht="12.75">
      <c r="A52" t="s">
        <v>49</v>
      </c>
      <c s="34" t="s">
        <v>94</v>
      </c>
      <c s="34" t="s">
        <v>2658</v>
      </c>
      <c s="35" t="s">
        <v>5</v>
      </c>
      <c s="6" t="s">
        <v>2659</v>
      </c>
      <c s="36" t="s">
        <v>52</v>
      </c>
      <c s="37">
        <v>59.376</v>
      </c>
      <c s="36">
        <v>0</v>
      </c>
      <c s="36">
        <f>ROUND(G52*H52,6)</f>
      </c>
      <c r="L52" s="38">
        <v>0</v>
      </c>
      <c s="32">
        <f>ROUND(ROUND(L52,2)*ROUND(G52,3),2)</f>
      </c>
      <c s="36" t="s">
        <v>196</v>
      </c>
      <c>
        <f>(M52*21)/100</f>
      </c>
      <c t="s">
        <v>27</v>
      </c>
    </row>
    <row r="53" spans="1:5" ht="12.75">
      <c r="A53" s="35" t="s">
        <v>54</v>
      </c>
      <c r="E53" s="39" t="s">
        <v>5</v>
      </c>
    </row>
    <row r="54" spans="1:5" ht="25.5">
      <c r="A54" s="35" t="s">
        <v>55</v>
      </c>
      <c r="E54" s="40" t="s">
        <v>2660</v>
      </c>
    </row>
    <row r="55" spans="1:5" ht="369.75">
      <c r="A55" t="s">
        <v>56</v>
      </c>
      <c r="E55" s="39" t="s">
        <v>757</v>
      </c>
    </row>
    <row r="56" spans="1:16" ht="12.75">
      <c r="A56" t="s">
        <v>49</v>
      </c>
      <c s="34" t="s">
        <v>99</v>
      </c>
      <c s="34" t="s">
        <v>2661</v>
      </c>
      <c s="35" t="s">
        <v>5</v>
      </c>
      <c s="6" t="s">
        <v>2662</v>
      </c>
      <c s="36" t="s">
        <v>294</v>
      </c>
      <c s="37">
        <v>7.569</v>
      </c>
      <c s="36">
        <v>0</v>
      </c>
      <c s="36">
        <f>ROUND(G56*H56,6)</f>
      </c>
      <c r="L56" s="38">
        <v>0</v>
      </c>
      <c s="32">
        <f>ROUND(ROUND(L56,2)*ROUND(G56,3),2)</f>
      </c>
      <c s="36" t="s">
        <v>196</v>
      </c>
      <c>
        <f>(M56*21)/100</f>
      </c>
      <c t="s">
        <v>27</v>
      </c>
    </row>
    <row r="57" spans="1:5" ht="12.75">
      <c r="A57" s="35" t="s">
        <v>54</v>
      </c>
      <c r="E57" s="39" t="s">
        <v>5</v>
      </c>
    </row>
    <row r="58" spans="1:5" ht="12.75">
      <c r="A58" s="35" t="s">
        <v>55</v>
      </c>
      <c r="E58" s="40" t="s">
        <v>2663</v>
      </c>
    </row>
    <row r="59" spans="1:5" ht="267.75">
      <c r="A59" t="s">
        <v>56</v>
      </c>
      <c r="E59" s="39" t="s">
        <v>2308</v>
      </c>
    </row>
    <row r="60" spans="1:16" ht="12.75">
      <c r="A60" t="s">
        <v>49</v>
      </c>
      <c s="34" t="s">
        <v>102</v>
      </c>
      <c s="34" t="s">
        <v>2460</v>
      </c>
      <c s="35" t="s">
        <v>5</v>
      </c>
      <c s="6" t="s">
        <v>2461</v>
      </c>
      <c s="36" t="s">
        <v>52</v>
      </c>
      <c s="37">
        <v>5</v>
      </c>
      <c s="36">
        <v>0</v>
      </c>
      <c s="36">
        <f>ROUND(G60*H60,6)</f>
      </c>
      <c r="L60" s="38">
        <v>0</v>
      </c>
      <c s="32">
        <f>ROUND(ROUND(L60,2)*ROUND(G60,3),2)</f>
      </c>
      <c s="36" t="s">
        <v>196</v>
      </c>
      <c>
        <f>(M60*21)/100</f>
      </c>
      <c t="s">
        <v>27</v>
      </c>
    </row>
    <row r="61" spans="1:5" ht="12.75">
      <c r="A61" s="35" t="s">
        <v>54</v>
      </c>
      <c r="E61" s="39" t="s">
        <v>5</v>
      </c>
    </row>
    <row r="62" spans="1:5" ht="12.75">
      <c r="A62" s="35" t="s">
        <v>55</v>
      </c>
      <c r="E62" s="40" t="s">
        <v>2664</v>
      </c>
    </row>
    <row r="63" spans="1:5" ht="382.5">
      <c r="A63" t="s">
        <v>56</v>
      </c>
      <c r="E63" s="39" t="s">
        <v>2464</v>
      </c>
    </row>
    <row r="64" spans="1:16" ht="12.75">
      <c r="A64" t="s">
        <v>49</v>
      </c>
      <c s="34" t="s">
        <v>106</v>
      </c>
      <c s="34" t="s">
        <v>2465</v>
      </c>
      <c s="35" t="s">
        <v>5</v>
      </c>
      <c s="6" t="s">
        <v>2466</v>
      </c>
      <c s="36" t="s">
        <v>294</v>
      </c>
      <c s="37">
        <v>0.457</v>
      </c>
      <c s="36">
        <v>0</v>
      </c>
      <c s="36">
        <f>ROUND(G64*H64,6)</f>
      </c>
      <c r="L64" s="38">
        <v>0</v>
      </c>
      <c s="32">
        <f>ROUND(ROUND(L64,2)*ROUND(G64,3),2)</f>
      </c>
      <c s="36" t="s">
        <v>196</v>
      </c>
      <c>
        <f>(M64*21)/100</f>
      </c>
      <c t="s">
        <v>27</v>
      </c>
    </row>
    <row r="65" spans="1:5" ht="12.75">
      <c r="A65" s="35" t="s">
        <v>54</v>
      </c>
      <c r="E65" s="39" t="s">
        <v>5</v>
      </c>
    </row>
    <row r="66" spans="1:5" ht="12.75">
      <c r="A66" s="35" t="s">
        <v>55</v>
      </c>
      <c r="E66" s="40" t="s">
        <v>2665</v>
      </c>
    </row>
    <row r="67" spans="1:5" ht="242.25">
      <c r="A67" t="s">
        <v>56</v>
      </c>
      <c r="E67" s="39" t="s">
        <v>2469</v>
      </c>
    </row>
    <row r="68" spans="1:16" ht="12.75">
      <c r="A68" t="s">
        <v>49</v>
      </c>
      <c s="34" t="s">
        <v>110</v>
      </c>
      <c s="34" t="s">
        <v>2189</v>
      </c>
      <c s="35" t="s">
        <v>5</v>
      </c>
      <c s="6" t="s">
        <v>2190</v>
      </c>
      <c s="36" t="s">
        <v>1503</v>
      </c>
      <c s="37">
        <v>1517.88</v>
      </c>
      <c s="36">
        <v>0</v>
      </c>
      <c s="36">
        <f>ROUND(G68*H68,6)</f>
      </c>
      <c r="L68" s="38">
        <v>0</v>
      </c>
      <c s="32">
        <f>ROUND(ROUND(L68,2)*ROUND(G68,3),2)</f>
      </c>
      <c s="36" t="s">
        <v>196</v>
      </c>
      <c>
        <f>(M68*21)/100</f>
      </c>
      <c t="s">
        <v>27</v>
      </c>
    </row>
    <row r="69" spans="1:5" ht="12.75">
      <c r="A69" s="35" t="s">
        <v>54</v>
      </c>
      <c r="E69" s="39" t="s">
        <v>5</v>
      </c>
    </row>
    <row r="70" spans="1:5" ht="12.75">
      <c r="A70" s="35" t="s">
        <v>55</v>
      </c>
      <c r="E70" s="40" t="s">
        <v>2666</v>
      </c>
    </row>
    <row r="71" spans="1:5" ht="293.25">
      <c r="A71" t="s">
        <v>56</v>
      </c>
      <c r="E71" s="39" t="s">
        <v>2312</v>
      </c>
    </row>
    <row r="72" spans="1:13" ht="12.75">
      <c r="A72" t="s">
        <v>46</v>
      </c>
      <c r="C72" s="31" t="s">
        <v>67</v>
      </c>
      <c r="E72" s="33" t="s">
        <v>1829</v>
      </c>
      <c r="J72" s="32">
        <f>0</f>
      </c>
      <c s="32">
        <f>0</f>
      </c>
      <c s="32">
        <f>0+L73+L77+L81+L85+L89+L93</f>
      </c>
      <c s="32">
        <f>0+M73+M77+M81+M85+M89+M93</f>
      </c>
    </row>
    <row r="73" spans="1:16" ht="12.75">
      <c r="A73" t="s">
        <v>49</v>
      </c>
      <c s="34" t="s">
        <v>114</v>
      </c>
      <c s="34" t="s">
        <v>2667</v>
      </c>
      <c s="35" t="s">
        <v>5</v>
      </c>
      <c s="6" t="s">
        <v>2668</v>
      </c>
      <c s="36" t="s">
        <v>52</v>
      </c>
      <c s="37">
        <v>34.164</v>
      </c>
      <c s="36">
        <v>0</v>
      </c>
      <c s="36">
        <f>ROUND(G73*H73,6)</f>
      </c>
      <c r="L73" s="38">
        <v>0</v>
      </c>
      <c s="32">
        <f>ROUND(ROUND(L73,2)*ROUND(G73,3),2)</f>
      </c>
      <c s="36" t="s">
        <v>196</v>
      </c>
      <c>
        <f>(M73*21)/100</f>
      </c>
      <c t="s">
        <v>27</v>
      </c>
    </row>
    <row r="74" spans="1:5" ht="12.75">
      <c r="A74" s="35" t="s">
        <v>54</v>
      </c>
      <c r="E74" s="39" t="s">
        <v>5</v>
      </c>
    </row>
    <row r="75" spans="1:5" ht="12.75">
      <c r="A75" s="35" t="s">
        <v>55</v>
      </c>
      <c r="E75" s="40" t="s">
        <v>2669</v>
      </c>
    </row>
    <row r="76" spans="1:5" ht="369.75">
      <c r="A76" t="s">
        <v>56</v>
      </c>
      <c r="E76" s="39" t="s">
        <v>2305</v>
      </c>
    </row>
    <row r="77" spans="1:16" ht="12.75">
      <c r="A77" t="s">
        <v>49</v>
      </c>
      <c s="34" t="s">
        <v>118</v>
      </c>
      <c s="34" t="s">
        <v>2670</v>
      </c>
      <c s="35" t="s">
        <v>5</v>
      </c>
      <c s="6" t="s">
        <v>2671</v>
      </c>
      <c s="36" t="s">
        <v>294</v>
      </c>
      <c s="37">
        <v>4.655</v>
      </c>
      <c s="36">
        <v>0</v>
      </c>
      <c s="36">
        <f>ROUND(G77*H77,6)</f>
      </c>
      <c r="L77" s="38">
        <v>0</v>
      </c>
      <c s="32">
        <f>ROUND(ROUND(L77,2)*ROUND(G77,3),2)</f>
      </c>
      <c s="36" t="s">
        <v>196</v>
      </c>
      <c>
        <f>(M77*21)/100</f>
      </c>
      <c t="s">
        <v>27</v>
      </c>
    </row>
    <row r="78" spans="1:5" ht="12.75">
      <c r="A78" s="35" t="s">
        <v>54</v>
      </c>
      <c r="E78" s="39" t="s">
        <v>5</v>
      </c>
    </row>
    <row r="79" spans="1:5" ht="12.75">
      <c r="A79" s="35" t="s">
        <v>55</v>
      </c>
      <c r="E79" s="40" t="s">
        <v>2672</v>
      </c>
    </row>
    <row r="80" spans="1:5" ht="267.75">
      <c r="A80" t="s">
        <v>56</v>
      </c>
      <c r="E80" s="39" t="s">
        <v>2673</v>
      </c>
    </row>
    <row r="81" spans="1:16" ht="12.75">
      <c r="A81" t="s">
        <v>49</v>
      </c>
      <c s="34" t="s">
        <v>122</v>
      </c>
      <c s="34" t="s">
        <v>1836</v>
      </c>
      <c s="35" t="s">
        <v>5</v>
      </c>
      <c s="6" t="s">
        <v>1837</v>
      </c>
      <c s="36" t="s">
        <v>52</v>
      </c>
      <c s="37">
        <v>8.94</v>
      </c>
      <c s="36">
        <v>0</v>
      </c>
      <c s="36">
        <f>ROUND(G81*H81,6)</f>
      </c>
      <c r="L81" s="38">
        <v>0</v>
      </c>
      <c s="32">
        <f>ROUND(ROUND(L81,2)*ROUND(G81,3),2)</f>
      </c>
      <c s="36" t="s">
        <v>196</v>
      </c>
      <c>
        <f>(M81*21)/100</f>
      </c>
      <c t="s">
        <v>27</v>
      </c>
    </row>
    <row r="82" spans="1:5" ht="12.75">
      <c r="A82" s="35" t="s">
        <v>54</v>
      </c>
      <c r="E82" s="39" t="s">
        <v>2674</v>
      </c>
    </row>
    <row r="83" spans="1:5" ht="12.75">
      <c r="A83" s="35" t="s">
        <v>55</v>
      </c>
      <c r="E83" s="40" t="s">
        <v>2675</v>
      </c>
    </row>
    <row r="84" spans="1:5" ht="369.75">
      <c r="A84" t="s">
        <v>56</v>
      </c>
      <c r="E84" s="39" t="s">
        <v>2305</v>
      </c>
    </row>
    <row r="85" spans="1:16" ht="12.75">
      <c r="A85" t="s">
        <v>49</v>
      </c>
      <c s="34" t="s">
        <v>126</v>
      </c>
      <c s="34" t="s">
        <v>2676</v>
      </c>
      <c s="35" t="s">
        <v>5</v>
      </c>
      <c s="6" t="s">
        <v>2677</v>
      </c>
      <c s="36" t="s">
        <v>52</v>
      </c>
      <c s="37">
        <v>33.373</v>
      </c>
      <c s="36">
        <v>0</v>
      </c>
      <c s="36">
        <f>ROUND(G85*H85,6)</f>
      </c>
      <c r="L85" s="38">
        <v>0</v>
      </c>
      <c s="32">
        <f>ROUND(ROUND(L85,2)*ROUND(G85,3),2)</f>
      </c>
      <c s="36" t="s">
        <v>196</v>
      </c>
      <c>
        <f>(M85*21)/100</f>
      </c>
      <c t="s">
        <v>27</v>
      </c>
    </row>
    <row r="86" spans="1:5" ht="12.75">
      <c r="A86" s="35" t="s">
        <v>54</v>
      </c>
      <c r="E86" s="39" t="s">
        <v>2678</v>
      </c>
    </row>
    <row r="87" spans="1:5" ht="12.75">
      <c r="A87" s="35" t="s">
        <v>55</v>
      </c>
      <c r="E87" s="40" t="s">
        <v>2679</v>
      </c>
    </row>
    <row r="88" spans="1:5" ht="369.75">
      <c r="A88" t="s">
        <v>56</v>
      </c>
      <c r="E88" s="39" t="s">
        <v>2305</v>
      </c>
    </row>
    <row r="89" spans="1:16" ht="12.75">
      <c r="A89" t="s">
        <v>49</v>
      </c>
      <c s="34" t="s">
        <v>130</v>
      </c>
      <c s="34" t="s">
        <v>2197</v>
      </c>
      <c s="35" t="s">
        <v>5</v>
      </c>
      <c s="6" t="s">
        <v>2198</v>
      </c>
      <c s="36" t="s">
        <v>294</v>
      </c>
      <c s="37">
        <v>4.429</v>
      </c>
      <c s="36">
        <v>0</v>
      </c>
      <c s="36">
        <f>ROUND(G89*H89,6)</f>
      </c>
      <c r="L89" s="38">
        <v>0</v>
      </c>
      <c s="32">
        <f>ROUND(ROUND(L89,2)*ROUND(G89,3),2)</f>
      </c>
      <c s="36" t="s">
        <v>196</v>
      </c>
      <c>
        <f>(M89*21)/100</f>
      </c>
      <c t="s">
        <v>27</v>
      </c>
    </row>
    <row r="90" spans="1:5" ht="12.75">
      <c r="A90" s="35" t="s">
        <v>54</v>
      </c>
      <c r="E90" s="39" t="s">
        <v>2680</v>
      </c>
    </row>
    <row r="91" spans="1:5" ht="25.5">
      <c r="A91" s="35" t="s">
        <v>55</v>
      </c>
      <c r="E91" s="40" t="s">
        <v>2681</v>
      </c>
    </row>
    <row r="92" spans="1:5" ht="191.25">
      <c r="A92" t="s">
        <v>56</v>
      </c>
      <c r="E92" s="39" t="s">
        <v>2513</v>
      </c>
    </row>
    <row r="93" spans="1:16" ht="25.5">
      <c r="A93" t="s">
        <v>49</v>
      </c>
      <c s="34" t="s">
        <v>134</v>
      </c>
      <c s="34" t="s">
        <v>2682</v>
      </c>
      <c s="35" t="s">
        <v>5</v>
      </c>
      <c s="6" t="s">
        <v>2683</v>
      </c>
      <c s="36" t="s">
        <v>52</v>
      </c>
      <c s="37">
        <v>90.54</v>
      </c>
      <c s="36">
        <v>0</v>
      </c>
      <c s="36">
        <f>ROUND(G93*H93,6)</f>
      </c>
      <c r="L93" s="38">
        <v>0</v>
      </c>
      <c s="32">
        <f>ROUND(ROUND(L93,2)*ROUND(G93,3),2)</f>
      </c>
      <c s="36" t="s">
        <v>196</v>
      </c>
      <c>
        <f>(M93*21)/100</f>
      </c>
      <c t="s">
        <v>27</v>
      </c>
    </row>
    <row r="94" spans="1:5" ht="12.75">
      <c r="A94" s="35" t="s">
        <v>54</v>
      </c>
      <c r="E94" s="39" t="s">
        <v>5</v>
      </c>
    </row>
    <row r="95" spans="1:5" ht="12.75">
      <c r="A95" s="35" t="s">
        <v>55</v>
      </c>
      <c r="E95" s="40" t="s">
        <v>2684</v>
      </c>
    </row>
    <row r="96" spans="1:5" ht="38.25">
      <c r="A96" t="s">
        <v>56</v>
      </c>
      <c r="E96" s="39" t="s">
        <v>2316</v>
      </c>
    </row>
    <row r="97" spans="1:13" ht="12.75">
      <c r="A97" t="s">
        <v>46</v>
      </c>
      <c r="C97" s="31" t="s">
        <v>77</v>
      </c>
      <c r="E97" s="33" t="s">
        <v>2685</v>
      </c>
      <c r="J97" s="32">
        <f>0</f>
      </c>
      <c s="32">
        <f>0</f>
      </c>
      <c s="32">
        <f>0+L98</f>
      </c>
      <c s="32">
        <f>0+M98</f>
      </c>
    </row>
    <row r="98" spans="1:16" ht="12.75">
      <c r="A98" t="s">
        <v>49</v>
      </c>
      <c s="34" t="s">
        <v>138</v>
      </c>
      <c s="34" t="s">
        <v>2686</v>
      </c>
      <c s="35" t="s">
        <v>5</v>
      </c>
      <c s="6" t="s">
        <v>2687</v>
      </c>
      <c s="36" t="s">
        <v>63</v>
      </c>
      <c s="37">
        <v>140</v>
      </c>
      <c s="36">
        <v>0</v>
      </c>
      <c s="36">
        <f>ROUND(G98*H98,6)</f>
      </c>
      <c r="L98" s="38">
        <v>0</v>
      </c>
      <c s="32">
        <f>ROUND(ROUND(L98,2)*ROUND(G98,3),2)</f>
      </c>
      <c s="36" t="s">
        <v>196</v>
      </c>
      <c>
        <f>(M98*21)/100</f>
      </c>
      <c t="s">
        <v>27</v>
      </c>
    </row>
    <row r="99" spans="1:5" ht="12.75">
      <c r="A99" s="35" t="s">
        <v>54</v>
      </c>
      <c r="E99" s="39" t="s">
        <v>5</v>
      </c>
    </row>
    <row r="100" spans="1:5" ht="12.75">
      <c r="A100" s="35" t="s">
        <v>55</v>
      </c>
      <c r="E100" s="40" t="s">
        <v>2688</v>
      </c>
    </row>
    <row r="101" spans="1:5" ht="89.25">
      <c r="A101" t="s">
        <v>56</v>
      </c>
      <c r="E101" s="39" t="s">
        <v>2689</v>
      </c>
    </row>
    <row r="102" spans="1:13" ht="12.75">
      <c r="A102" t="s">
        <v>46</v>
      </c>
      <c r="C102" s="31" t="s">
        <v>65</v>
      </c>
      <c r="E102" s="33" t="s">
        <v>66</v>
      </c>
      <c r="J102" s="32">
        <f>0</f>
      </c>
      <c s="32">
        <f>0</f>
      </c>
      <c s="32">
        <f>0+L103+L107+L111</f>
      </c>
      <c s="32">
        <f>0+M103+M107+M111</f>
      </c>
    </row>
    <row r="103" spans="1:16" ht="25.5">
      <c r="A103" t="s">
        <v>49</v>
      </c>
      <c s="34" t="s">
        <v>142</v>
      </c>
      <c s="34" t="s">
        <v>2538</v>
      </c>
      <c s="35" t="s">
        <v>5</v>
      </c>
      <c s="6" t="s">
        <v>2539</v>
      </c>
      <c s="36" t="s">
        <v>63</v>
      </c>
      <c s="37">
        <v>272.06</v>
      </c>
      <c s="36">
        <v>0</v>
      </c>
      <c s="36">
        <f>ROUND(G103*H103,6)</f>
      </c>
      <c r="L103" s="38">
        <v>0</v>
      </c>
      <c s="32">
        <f>ROUND(ROUND(L103,2)*ROUND(G103,3),2)</f>
      </c>
      <c s="36" t="s">
        <v>196</v>
      </c>
      <c>
        <f>(M103*21)/100</f>
      </c>
      <c t="s">
        <v>27</v>
      </c>
    </row>
    <row r="104" spans="1:5" ht="12.75">
      <c r="A104" s="35" t="s">
        <v>54</v>
      </c>
      <c r="E104" s="39" t="s">
        <v>5</v>
      </c>
    </row>
    <row r="105" spans="1:5" ht="38.25">
      <c r="A105" s="35" t="s">
        <v>55</v>
      </c>
      <c r="E105" s="40" t="s">
        <v>2690</v>
      </c>
    </row>
    <row r="106" spans="1:5" ht="191.25">
      <c r="A106" t="s">
        <v>56</v>
      </c>
      <c r="E106" s="39" t="s">
        <v>2336</v>
      </c>
    </row>
    <row r="107" spans="1:16" ht="12.75">
      <c r="A107" t="s">
        <v>49</v>
      </c>
      <c s="34" t="s">
        <v>146</v>
      </c>
      <c s="34" t="s">
        <v>2554</v>
      </c>
      <c s="35" t="s">
        <v>5</v>
      </c>
      <c s="6" t="s">
        <v>2555</v>
      </c>
      <c s="36" t="s">
        <v>63</v>
      </c>
      <c s="37">
        <v>44.7</v>
      </c>
      <c s="36">
        <v>0</v>
      </c>
      <c s="36">
        <f>ROUND(G107*H107,6)</f>
      </c>
      <c r="L107" s="38">
        <v>0</v>
      </c>
      <c s="32">
        <f>ROUND(ROUND(L107,2)*ROUND(G107,3),2)</f>
      </c>
      <c s="36" t="s">
        <v>196</v>
      </c>
      <c>
        <f>(M107*21)/100</f>
      </c>
      <c t="s">
        <v>27</v>
      </c>
    </row>
    <row r="108" spans="1:5" ht="12.75">
      <c r="A108" s="35" t="s">
        <v>54</v>
      </c>
      <c r="E108" s="39" t="s">
        <v>5</v>
      </c>
    </row>
    <row r="109" spans="1:5" ht="12.75">
      <c r="A109" s="35" t="s">
        <v>55</v>
      </c>
      <c r="E109" s="40" t="s">
        <v>2691</v>
      </c>
    </row>
    <row r="110" spans="1:5" ht="38.25">
      <c r="A110" t="s">
        <v>56</v>
      </c>
      <c r="E110" s="39" t="s">
        <v>2553</v>
      </c>
    </row>
    <row r="111" spans="1:16" ht="12.75">
      <c r="A111" t="s">
        <v>49</v>
      </c>
      <c s="34" t="s">
        <v>150</v>
      </c>
      <c s="34" t="s">
        <v>2692</v>
      </c>
      <c s="35" t="s">
        <v>5</v>
      </c>
      <c s="6" t="s">
        <v>2548</v>
      </c>
      <c s="36" t="s">
        <v>63</v>
      </c>
      <c s="37">
        <v>227.36</v>
      </c>
      <c s="36">
        <v>0</v>
      </c>
      <c s="36">
        <f>ROUND(G111*H111,6)</f>
      </c>
      <c r="L111" s="38">
        <v>0</v>
      </c>
      <c s="32">
        <f>ROUND(ROUND(L111,2)*ROUND(G111,3),2)</f>
      </c>
      <c s="36" t="s">
        <v>196</v>
      </c>
      <c>
        <f>(M111*21)/100</f>
      </c>
      <c t="s">
        <v>27</v>
      </c>
    </row>
    <row r="112" spans="1:5" ht="38.25">
      <c r="A112" s="35" t="s">
        <v>54</v>
      </c>
      <c r="E112" s="39" t="s">
        <v>2693</v>
      </c>
    </row>
    <row r="113" spans="1:5" ht="12.75">
      <c r="A113" s="35" t="s">
        <v>55</v>
      </c>
      <c r="E113" s="40" t="s">
        <v>2694</v>
      </c>
    </row>
    <row r="114" spans="1:5" ht="38.25">
      <c r="A114" t="s">
        <v>56</v>
      </c>
      <c r="E114" s="39" t="s">
        <v>2553</v>
      </c>
    </row>
    <row r="115" spans="1:13" ht="12.75">
      <c r="A115" t="s">
        <v>46</v>
      </c>
      <c r="C115" s="31" t="s">
        <v>86</v>
      </c>
      <c r="E115" s="33" t="s">
        <v>729</v>
      </c>
      <c r="J115" s="32">
        <f>0</f>
      </c>
      <c s="32">
        <f>0</f>
      </c>
      <c s="32">
        <f>0+L116+L120+L124+L128+L132+L136+L140</f>
      </c>
      <c s="32">
        <f>0+M116+M120+M124+M128+M132+M136+M140</f>
      </c>
    </row>
    <row r="116" spans="1:16" ht="12.75">
      <c r="A116" t="s">
        <v>49</v>
      </c>
      <c s="34" t="s">
        <v>154</v>
      </c>
      <c s="34" t="s">
        <v>2599</v>
      </c>
      <c s="35" t="s">
        <v>5</v>
      </c>
      <c s="6" t="s">
        <v>2600</v>
      </c>
      <c s="36" t="s">
        <v>97</v>
      </c>
      <c s="37">
        <v>2</v>
      </c>
      <c s="36">
        <v>0</v>
      </c>
      <c s="36">
        <f>ROUND(G116*H116,6)</f>
      </c>
      <c r="L116" s="38">
        <v>0</v>
      </c>
      <c s="32">
        <f>ROUND(ROUND(L116,2)*ROUND(G116,3),2)</f>
      </c>
      <c s="36" t="s">
        <v>196</v>
      </c>
      <c>
        <f>(M116*21)/100</f>
      </c>
      <c t="s">
        <v>27</v>
      </c>
    </row>
    <row r="117" spans="1:5" ht="12.75">
      <c r="A117" s="35" t="s">
        <v>54</v>
      </c>
      <c r="E117" s="39" t="s">
        <v>5</v>
      </c>
    </row>
    <row r="118" spans="1:5" ht="12.75">
      <c r="A118" s="35" t="s">
        <v>55</v>
      </c>
      <c r="E118" s="40" t="s">
        <v>2591</v>
      </c>
    </row>
    <row r="119" spans="1:5" ht="25.5">
      <c r="A119" t="s">
        <v>56</v>
      </c>
      <c r="E119" s="39" t="s">
        <v>2602</v>
      </c>
    </row>
    <row r="120" spans="1:16" ht="12.75">
      <c r="A120" t="s">
        <v>49</v>
      </c>
      <c s="34" t="s">
        <v>158</v>
      </c>
      <c s="34" t="s">
        <v>2695</v>
      </c>
      <c s="35" t="s">
        <v>5</v>
      </c>
      <c s="6" t="s">
        <v>2696</v>
      </c>
      <c s="36" t="s">
        <v>70</v>
      </c>
      <c s="37">
        <v>28</v>
      </c>
      <c s="36">
        <v>0</v>
      </c>
      <c s="36">
        <f>ROUND(G120*H120,6)</f>
      </c>
      <c r="L120" s="38">
        <v>0</v>
      </c>
      <c s="32">
        <f>ROUND(ROUND(L120,2)*ROUND(G120,3),2)</f>
      </c>
      <c s="36" t="s">
        <v>196</v>
      </c>
      <c>
        <f>(M120*21)/100</f>
      </c>
      <c t="s">
        <v>27</v>
      </c>
    </row>
    <row r="121" spans="1:5" ht="12.75">
      <c r="A121" s="35" t="s">
        <v>54</v>
      </c>
      <c r="E121" s="39" t="s">
        <v>5</v>
      </c>
    </row>
    <row r="122" spans="1:5" ht="12.75">
      <c r="A122" s="35" t="s">
        <v>55</v>
      </c>
      <c r="E122" s="40" t="s">
        <v>2697</v>
      </c>
    </row>
    <row r="123" spans="1:5" ht="89.25">
      <c r="A123" t="s">
        <v>56</v>
      </c>
      <c r="E123" s="39" t="s">
        <v>2698</v>
      </c>
    </row>
    <row r="124" spans="1:16" ht="12.75">
      <c r="A124" t="s">
        <v>49</v>
      </c>
      <c s="34" t="s">
        <v>162</v>
      </c>
      <c s="34" t="s">
        <v>2699</v>
      </c>
      <c s="35" t="s">
        <v>5</v>
      </c>
      <c s="6" t="s">
        <v>2700</v>
      </c>
      <c s="36" t="s">
        <v>63</v>
      </c>
      <c s="37">
        <v>140</v>
      </c>
      <c s="36">
        <v>0</v>
      </c>
      <c s="36">
        <f>ROUND(G124*H124,6)</f>
      </c>
      <c r="L124" s="38">
        <v>0</v>
      </c>
      <c s="32">
        <f>ROUND(ROUND(L124,2)*ROUND(G124,3),2)</f>
      </c>
      <c s="36" t="s">
        <v>196</v>
      </c>
      <c>
        <f>(M124*21)/100</f>
      </c>
      <c t="s">
        <v>27</v>
      </c>
    </row>
    <row r="125" spans="1:5" ht="12.75">
      <c r="A125" s="35" t="s">
        <v>54</v>
      </c>
      <c r="E125" s="39" t="s">
        <v>5</v>
      </c>
    </row>
    <row r="126" spans="1:5" ht="12.75">
      <c r="A126" s="35" t="s">
        <v>55</v>
      </c>
      <c r="E126" s="40" t="s">
        <v>2701</v>
      </c>
    </row>
    <row r="127" spans="1:5" ht="25.5">
      <c r="A127" t="s">
        <v>56</v>
      </c>
      <c r="E127" s="39" t="s">
        <v>2702</v>
      </c>
    </row>
    <row r="128" spans="1:16" ht="12.75">
      <c r="A128" t="s">
        <v>49</v>
      </c>
      <c s="34" t="s">
        <v>167</v>
      </c>
      <c s="34" t="s">
        <v>2703</v>
      </c>
      <c s="35" t="s">
        <v>5</v>
      </c>
      <c s="6" t="s">
        <v>2704</v>
      </c>
      <c s="36" t="s">
        <v>2705</v>
      </c>
      <c s="37">
        <v>112</v>
      </c>
      <c s="36">
        <v>0</v>
      </c>
      <c s="36">
        <f>ROUND(G128*H128,6)</f>
      </c>
      <c r="L128" s="38">
        <v>0</v>
      </c>
      <c s="32">
        <f>ROUND(ROUND(L128,2)*ROUND(G128,3),2)</f>
      </c>
      <c s="36" t="s">
        <v>196</v>
      </c>
      <c>
        <f>(M128*21)/100</f>
      </c>
      <c t="s">
        <v>27</v>
      </c>
    </row>
    <row r="129" spans="1:5" ht="12.75">
      <c r="A129" s="35" t="s">
        <v>54</v>
      </c>
      <c r="E129" s="39" t="s">
        <v>5</v>
      </c>
    </row>
    <row r="130" spans="1:5" ht="12.75">
      <c r="A130" s="35" t="s">
        <v>55</v>
      </c>
      <c r="E130" s="40" t="s">
        <v>2706</v>
      </c>
    </row>
    <row r="131" spans="1:5" ht="25.5">
      <c r="A131" t="s">
        <v>56</v>
      </c>
      <c r="E131" s="39" t="s">
        <v>2707</v>
      </c>
    </row>
    <row r="132" spans="1:16" ht="12.75">
      <c r="A132" t="s">
        <v>49</v>
      </c>
      <c s="34" t="s">
        <v>171</v>
      </c>
      <c s="34" t="s">
        <v>2708</v>
      </c>
      <c s="35" t="s">
        <v>5</v>
      </c>
      <c s="6" t="s">
        <v>2709</v>
      </c>
      <c s="36" t="s">
        <v>52</v>
      </c>
      <c s="37">
        <v>11</v>
      </c>
      <c s="36">
        <v>0</v>
      </c>
      <c s="36">
        <f>ROUND(G132*H132,6)</f>
      </c>
      <c r="L132" s="38">
        <v>0</v>
      </c>
      <c s="32">
        <f>ROUND(ROUND(L132,2)*ROUND(G132,3),2)</f>
      </c>
      <c s="36" t="s">
        <v>196</v>
      </c>
      <c>
        <f>(M132*21)/100</f>
      </c>
      <c t="s">
        <v>27</v>
      </c>
    </row>
    <row r="133" spans="1:5" ht="12.75">
      <c r="A133" s="35" t="s">
        <v>54</v>
      </c>
      <c r="E133" s="39" t="s">
        <v>5</v>
      </c>
    </row>
    <row r="134" spans="1:5" ht="12.75">
      <c r="A134" s="35" t="s">
        <v>55</v>
      </c>
      <c r="E134" s="40" t="s">
        <v>2710</v>
      </c>
    </row>
    <row r="135" spans="1:5" ht="114.75">
      <c r="A135" t="s">
        <v>56</v>
      </c>
      <c r="E135" s="39" t="s">
        <v>2370</v>
      </c>
    </row>
    <row r="136" spans="1:16" ht="12.75">
      <c r="A136" t="s">
        <v>49</v>
      </c>
      <c s="34" t="s">
        <v>175</v>
      </c>
      <c s="34" t="s">
        <v>2711</v>
      </c>
      <c s="35" t="s">
        <v>5</v>
      </c>
      <c s="6" t="s">
        <v>2712</v>
      </c>
      <c s="36" t="s">
        <v>294</v>
      </c>
      <c s="37">
        <v>0.41</v>
      </c>
      <c s="36">
        <v>0</v>
      </c>
      <c s="36">
        <f>ROUND(G136*H136,6)</f>
      </c>
      <c r="L136" s="38">
        <v>0</v>
      </c>
      <c s="32">
        <f>ROUND(ROUND(L136,2)*ROUND(G136,3),2)</f>
      </c>
      <c s="36" t="s">
        <v>196</v>
      </c>
      <c>
        <f>(M136*21)/100</f>
      </c>
      <c t="s">
        <v>27</v>
      </c>
    </row>
    <row r="137" spans="1:5" ht="12.75">
      <c r="A137" s="35" t="s">
        <v>54</v>
      </c>
      <c r="E137" s="39" t="s">
        <v>5</v>
      </c>
    </row>
    <row r="138" spans="1:5" ht="12.75">
      <c r="A138" s="35" t="s">
        <v>55</v>
      </c>
      <c r="E138" s="40" t="s">
        <v>2713</v>
      </c>
    </row>
    <row r="139" spans="1:5" ht="114.75">
      <c r="A139" t="s">
        <v>56</v>
      </c>
      <c r="E139" s="39" t="s">
        <v>2714</v>
      </c>
    </row>
    <row r="140" spans="1:16" ht="12.75">
      <c r="A140" t="s">
        <v>49</v>
      </c>
      <c s="34" t="s">
        <v>179</v>
      </c>
      <c s="34" t="s">
        <v>2715</v>
      </c>
      <c s="35" t="s">
        <v>5</v>
      </c>
      <c s="6" t="s">
        <v>2716</v>
      </c>
      <c s="36" t="s">
        <v>97</v>
      </c>
      <c s="37">
        <v>1</v>
      </c>
      <c s="36">
        <v>0</v>
      </c>
      <c s="36">
        <f>ROUND(G140*H140,6)</f>
      </c>
      <c r="L140" s="38">
        <v>0</v>
      </c>
      <c s="32">
        <f>ROUND(ROUND(L140,2)*ROUND(G140,3),2)</f>
      </c>
      <c s="36" t="s">
        <v>196</v>
      </c>
      <c>
        <f>(M140*21)/100</f>
      </c>
      <c t="s">
        <v>27</v>
      </c>
    </row>
    <row r="141" spans="1:5" ht="12.75">
      <c r="A141" s="35" t="s">
        <v>54</v>
      </c>
      <c r="E141" s="39" t="s">
        <v>5</v>
      </c>
    </row>
    <row r="142" spans="1:5" ht="12.75">
      <c r="A142" s="35" t="s">
        <v>55</v>
      </c>
      <c r="E142" s="40" t="s">
        <v>5</v>
      </c>
    </row>
    <row r="143" spans="1:5" ht="89.25">
      <c r="A143" t="s">
        <v>56</v>
      </c>
      <c r="E143" s="39" t="s">
        <v>2717</v>
      </c>
    </row>
    <row r="144" spans="1:13" ht="12.75">
      <c r="A144" t="s">
        <v>46</v>
      </c>
      <c r="C144" s="31" t="s">
        <v>288</v>
      </c>
      <c r="E144" s="33" t="s">
        <v>289</v>
      </c>
      <c r="J144" s="32">
        <f>0</f>
      </c>
      <c s="32">
        <f>0</f>
      </c>
      <c s="32">
        <f>0+L145+L149+L153+L157</f>
      </c>
      <c s="32">
        <f>0+M145+M149+M153+M157</f>
      </c>
    </row>
    <row r="145" spans="1:16" ht="38.25">
      <c r="A145" t="s">
        <v>49</v>
      </c>
      <c s="34" t="s">
        <v>183</v>
      </c>
      <c s="34" t="s">
        <v>1479</v>
      </c>
      <c s="35" t="s">
        <v>292</v>
      </c>
      <c s="6" t="s">
        <v>1480</v>
      </c>
      <c s="36" t="s">
        <v>294</v>
      </c>
      <c s="37">
        <v>252</v>
      </c>
      <c s="36">
        <v>0</v>
      </c>
      <c s="36">
        <f>ROUND(G145*H145,6)</f>
      </c>
      <c r="L145" s="38">
        <v>0</v>
      </c>
      <c s="32">
        <f>ROUND(ROUND(L145,2)*ROUND(G145,3),2)</f>
      </c>
      <c s="36" t="s">
        <v>196</v>
      </c>
      <c>
        <f>(M145*21)/100</f>
      </c>
      <c t="s">
        <v>27</v>
      </c>
    </row>
    <row r="146" spans="1:5" ht="12.75">
      <c r="A146" s="35" t="s">
        <v>54</v>
      </c>
      <c r="E146" s="39" t="s">
        <v>295</v>
      </c>
    </row>
    <row r="147" spans="1:5" ht="12.75">
      <c r="A147" s="35" t="s">
        <v>55</v>
      </c>
      <c r="E147" s="40" t="s">
        <v>2718</v>
      </c>
    </row>
    <row r="148" spans="1:5" ht="165.75">
      <c r="A148" t="s">
        <v>56</v>
      </c>
      <c r="E148" s="39" t="s">
        <v>1481</v>
      </c>
    </row>
    <row r="149" spans="1:16" ht="25.5">
      <c r="A149" t="s">
        <v>49</v>
      </c>
      <c s="34" t="s">
        <v>187</v>
      </c>
      <c s="34" t="s">
        <v>510</v>
      </c>
      <c s="35" t="s">
        <v>292</v>
      </c>
      <c s="6" t="s">
        <v>511</v>
      </c>
      <c s="36" t="s">
        <v>294</v>
      </c>
      <c s="37">
        <v>24.2</v>
      </c>
      <c s="36">
        <v>0</v>
      </c>
      <c s="36">
        <f>ROUND(G149*H149,6)</f>
      </c>
      <c r="L149" s="38">
        <v>0</v>
      </c>
      <c s="32">
        <f>ROUND(ROUND(L149,2)*ROUND(G149,3),2)</f>
      </c>
      <c s="36" t="s">
        <v>196</v>
      </c>
      <c>
        <f>(M149*21)/100</f>
      </c>
      <c t="s">
        <v>27</v>
      </c>
    </row>
    <row r="150" spans="1:5" ht="12.75">
      <c r="A150" s="35" t="s">
        <v>54</v>
      </c>
      <c r="E150" s="39" t="s">
        <v>295</v>
      </c>
    </row>
    <row r="151" spans="1:5" ht="12.75">
      <c r="A151" s="35" t="s">
        <v>55</v>
      </c>
      <c r="E151" s="40" t="s">
        <v>2719</v>
      </c>
    </row>
    <row r="152" spans="1:5" ht="165.75">
      <c r="A152" t="s">
        <v>56</v>
      </c>
      <c r="E152" s="39" t="s">
        <v>1481</v>
      </c>
    </row>
    <row r="153" spans="1:16" ht="25.5">
      <c r="A153" t="s">
        <v>49</v>
      </c>
      <c s="34" t="s">
        <v>193</v>
      </c>
      <c s="34" t="s">
        <v>1538</v>
      </c>
      <c s="35" t="s">
        <v>292</v>
      </c>
      <c s="6" t="s">
        <v>1539</v>
      </c>
      <c s="36" t="s">
        <v>294</v>
      </c>
      <c s="37">
        <v>0.41</v>
      </c>
      <c s="36">
        <v>0</v>
      </c>
      <c s="36">
        <f>ROUND(G153*H153,6)</f>
      </c>
      <c r="L153" s="38">
        <v>0</v>
      </c>
      <c s="32">
        <f>ROUND(ROUND(L153,2)*ROUND(G153,3),2)</f>
      </c>
      <c s="36" t="s">
        <v>196</v>
      </c>
      <c>
        <f>(M153*21)/100</f>
      </c>
      <c t="s">
        <v>27</v>
      </c>
    </row>
    <row r="154" spans="1:5" ht="25.5">
      <c r="A154" s="35" t="s">
        <v>54</v>
      </c>
      <c r="E154" s="39" t="s">
        <v>2720</v>
      </c>
    </row>
    <row r="155" spans="1:5" ht="12.75">
      <c r="A155" s="35" t="s">
        <v>55</v>
      </c>
      <c r="E155" s="40" t="s">
        <v>2713</v>
      </c>
    </row>
    <row r="156" spans="1:5" ht="165.75">
      <c r="A156" t="s">
        <v>56</v>
      </c>
      <c r="E156" s="39" t="s">
        <v>1481</v>
      </c>
    </row>
    <row r="157" spans="1:16" ht="38.25">
      <c r="A157" t="s">
        <v>49</v>
      </c>
      <c s="34" t="s">
        <v>270</v>
      </c>
      <c s="34" t="s">
        <v>2721</v>
      </c>
      <c s="35" t="s">
        <v>292</v>
      </c>
      <c s="6" t="s">
        <v>2722</v>
      </c>
      <c s="36" t="s">
        <v>294</v>
      </c>
      <c s="37">
        <v>7</v>
      </c>
      <c s="36">
        <v>0</v>
      </c>
      <c s="36">
        <f>ROUND(G157*H157,6)</f>
      </c>
      <c r="L157" s="38">
        <v>0</v>
      </c>
      <c s="32">
        <f>ROUND(ROUND(L157,2)*ROUND(G157,3),2)</f>
      </c>
      <c s="36" t="s">
        <v>196</v>
      </c>
      <c>
        <f>(M157*21)/100</f>
      </c>
      <c t="s">
        <v>27</v>
      </c>
    </row>
    <row r="158" spans="1:5" ht="12.75">
      <c r="A158" s="35" t="s">
        <v>54</v>
      </c>
      <c r="E158" s="39" t="s">
        <v>295</v>
      </c>
    </row>
    <row r="159" spans="1:5" ht="12.75">
      <c r="A159" s="35" t="s">
        <v>55</v>
      </c>
      <c r="E159" s="40" t="s">
        <v>2723</v>
      </c>
    </row>
    <row r="160" spans="1:5" ht="165.75">
      <c r="A160" t="s">
        <v>56</v>
      </c>
      <c r="E160"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200</v>
      </c>
      <c r="E8" s="30" t="s">
        <v>199</v>
      </c>
      <c r="J8" s="29">
        <f>0+J9+J26</f>
      </c>
      <c s="29">
        <f>0+K9+K26</f>
      </c>
      <c s="29">
        <f>0+L9+L26</f>
      </c>
      <c s="29">
        <f>0+M9+M26</f>
      </c>
    </row>
    <row r="9" spans="1:13" ht="12.75">
      <c r="A9" t="s">
        <v>46</v>
      </c>
      <c r="C9" s="31" t="s">
        <v>65</v>
      </c>
      <c r="E9" s="33" t="s">
        <v>66</v>
      </c>
      <c r="J9" s="32">
        <f>0</f>
      </c>
      <c s="32">
        <f>0</f>
      </c>
      <c s="32">
        <f>0+L10+L14+L18+L22</f>
      </c>
      <c s="32">
        <f>0+M10+M14+M18+M22</f>
      </c>
    </row>
    <row r="10" spans="1:16" ht="12.75">
      <c r="A10" t="s">
        <v>49</v>
      </c>
      <c s="34" t="s">
        <v>47</v>
      </c>
      <c s="34" t="s">
        <v>201</v>
      </c>
      <c s="35" t="s">
        <v>5</v>
      </c>
      <c s="6" t="s">
        <v>202</v>
      </c>
      <c s="36" t="s">
        <v>97</v>
      </c>
      <c s="37">
        <v>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14.75">
      <c r="A13" t="s">
        <v>56</v>
      </c>
      <c r="E13" s="39" t="s">
        <v>203</v>
      </c>
    </row>
    <row r="14" spans="1:16" ht="12.75">
      <c r="A14" t="s">
        <v>49</v>
      </c>
      <c s="34" t="s">
        <v>27</v>
      </c>
      <c s="34" t="s">
        <v>204</v>
      </c>
      <c s="35" t="s">
        <v>5</v>
      </c>
      <c s="6" t="s">
        <v>205</v>
      </c>
      <c s="36" t="s">
        <v>97</v>
      </c>
      <c s="37">
        <v>2</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40.25">
      <c r="A17" t="s">
        <v>56</v>
      </c>
      <c r="E17" s="39" t="s">
        <v>206</v>
      </c>
    </row>
    <row r="18" spans="1:16" ht="12.75">
      <c r="A18" t="s">
        <v>49</v>
      </c>
      <c s="34" t="s">
        <v>26</v>
      </c>
      <c s="34" t="s">
        <v>163</v>
      </c>
      <c s="35" t="s">
        <v>5</v>
      </c>
      <c s="6" t="s">
        <v>164</v>
      </c>
      <c s="36" t="s">
        <v>165</v>
      </c>
      <c s="37">
        <v>2</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14.75">
      <c r="A21" t="s">
        <v>56</v>
      </c>
      <c r="E21" s="39" t="s">
        <v>166</v>
      </c>
    </row>
    <row r="22" spans="1:16" ht="12.75">
      <c r="A22" t="s">
        <v>49</v>
      </c>
      <c s="34" t="s">
        <v>67</v>
      </c>
      <c s="34" t="s">
        <v>168</v>
      </c>
      <c s="35" t="s">
        <v>5</v>
      </c>
      <c s="6" t="s">
        <v>169</v>
      </c>
      <c s="36" t="s">
        <v>165</v>
      </c>
      <c s="37">
        <v>4</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170</v>
      </c>
    </row>
    <row r="26" spans="1:13" ht="12.75">
      <c r="A26" t="s">
        <v>46</v>
      </c>
      <c r="C26" s="31" t="s">
        <v>191</v>
      </c>
      <c r="E26" s="33" t="s">
        <v>192</v>
      </c>
      <c r="J26" s="32">
        <f>0</f>
      </c>
      <c s="32">
        <f>0</f>
      </c>
      <c s="32">
        <f>0+L27</f>
      </c>
      <c s="32">
        <f>0+M27</f>
      </c>
    </row>
    <row r="27" spans="1:16" ht="25.5">
      <c r="A27" t="s">
        <v>49</v>
      </c>
      <c s="34" t="s">
        <v>72</v>
      </c>
      <c s="34" t="s">
        <v>207</v>
      </c>
      <c s="35" t="s">
        <v>5</v>
      </c>
      <c s="6" t="s">
        <v>208</v>
      </c>
      <c s="36" t="s">
        <v>97</v>
      </c>
      <c s="37">
        <v>2</v>
      </c>
      <c s="36">
        <v>0</v>
      </c>
      <c s="36">
        <f>ROUND(G27*H27,6)</f>
      </c>
      <c r="L27" s="38">
        <v>0</v>
      </c>
      <c s="32">
        <f>ROUND(ROUND(L27,2)*ROUND(G27,3),2)</f>
      </c>
      <c s="36" t="s">
        <v>196</v>
      </c>
      <c>
        <f>(M27*21)/100</f>
      </c>
      <c t="s">
        <v>27</v>
      </c>
    </row>
    <row r="28" spans="1:5" ht="12.75">
      <c r="A28" s="35" t="s">
        <v>54</v>
      </c>
      <c r="E28" s="39" t="s">
        <v>5</v>
      </c>
    </row>
    <row r="29" spans="1:5" ht="12.75">
      <c r="A29" s="35" t="s">
        <v>55</v>
      </c>
      <c r="E29" s="40" t="s">
        <v>5</v>
      </c>
    </row>
    <row r="30" spans="1:5" ht="89.25">
      <c r="A30" t="s">
        <v>56</v>
      </c>
      <c r="E30" s="39" t="s">
        <v>209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2726</v>
      </c>
      <c r="E8" s="30" t="s">
        <v>2725</v>
      </c>
      <c r="J8" s="29">
        <f>0+J9+J30+J35+J44+J57+J78+J87+J116</f>
      </c>
      <c s="29">
        <f>0+K9+K30+K35+K44+K57+K78+K87+K116</f>
      </c>
      <c s="29">
        <f>0+L9+L30+L35+L44+L57+L78+L87+L116</f>
      </c>
      <c s="29">
        <f>0+M9+M30+M35+M44+M57+M78+M87+M116</f>
      </c>
    </row>
    <row r="9" spans="1:13" ht="12.75">
      <c r="A9" t="s">
        <v>46</v>
      </c>
      <c r="C9" s="31" t="s">
        <v>47</v>
      </c>
      <c r="E9" s="33" t="s">
        <v>48</v>
      </c>
      <c r="J9" s="32">
        <f>0</f>
      </c>
      <c s="32">
        <f>0</f>
      </c>
      <c s="32">
        <f>0+L10+L14+L18+L22+L26</f>
      </c>
      <c s="32">
        <f>0+M10+M14+M18+M22+M26</f>
      </c>
    </row>
    <row r="10" spans="1:16" ht="12.75">
      <c r="A10" t="s">
        <v>49</v>
      </c>
      <c s="34" t="s">
        <v>47</v>
      </c>
      <c s="34" t="s">
        <v>2727</v>
      </c>
      <c s="35" t="s">
        <v>5</v>
      </c>
      <c s="6" t="s">
        <v>2728</v>
      </c>
      <c s="36" t="s">
        <v>70</v>
      </c>
      <c s="37">
        <v>70</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38.25">
      <c r="A13" t="s">
        <v>56</v>
      </c>
      <c r="E13" s="39" t="s">
        <v>2729</v>
      </c>
    </row>
    <row r="14" spans="1:16" ht="12.75">
      <c r="A14" t="s">
        <v>49</v>
      </c>
      <c s="34" t="s">
        <v>27</v>
      </c>
      <c s="34" t="s">
        <v>2730</v>
      </c>
      <c s="35" t="s">
        <v>5</v>
      </c>
      <c s="6" t="s">
        <v>2731</v>
      </c>
      <c s="36" t="s">
        <v>52</v>
      </c>
      <c s="37">
        <v>47.4</v>
      </c>
      <c s="36">
        <v>0</v>
      </c>
      <c s="36">
        <f>ROUND(G14*H14,6)</f>
      </c>
      <c r="L14" s="38">
        <v>0</v>
      </c>
      <c s="32">
        <f>ROUND(ROUND(L14,2)*ROUND(G14,3),2)</f>
      </c>
      <c s="36" t="s">
        <v>196</v>
      </c>
      <c>
        <f>(M14*21)/100</f>
      </c>
      <c t="s">
        <v>27</v>
      </c>
    </row>
    <row r="15" spans="1:5" ht="12.75">
      <c r="A15" s="35" t="s">
        <v>54</v>
      </c>
      <c r="E15" s="39" t="s">
        <v>5</v>
      </c>
    </row>
    <row r="16" spans="1:5" ht="12.75">
      <c r="A16" s="35" t="s">
        <v>55</v>
      </c>
      <c r="E16" s="40" t="s">
        <v>2732</v>
      </c>
    </row>
    <row r="17" spans="1:5" ht="63.75">
      <c r="A17" t="s">
        <v>56</v>
      </c>
      <c r="E17" s="39" t="s">
        <v>2733</v>
      </c>
    </row>
    <row r="18" spans="1:16" ht="12.75">
      <c r="A18" t="s">
        <v>49</v>
      </c>
      <c s="34" t="s">
        <v>26</v>
      </c>
      <c s="34" t="s">
        <v>2404</v>
      </c>
      <c s="35" t="s">
        <v>5</v>
      </c>
      <c s="6" t="s">
        <v>2405</v>
      </c>
      <c s="36" t="s">
        <v>52</v>
      </c>
      <c s="37">
        <v>54.6</v>
      </c>
      <c s="36">
        <v>0</v>
      </c>
      <c s="36">
        <f>ROUND(G18*H18,6)</f>
      </c>
      <c r="L18" s="38">
        <v>0</v>
      </c>
      <c s="32">
        <f>ROUND(ROUND(L18,2)*ROUND(G18,3),2)</f>
      </c>
      <c s="36" t="s">
        <v>196</v>
      </c>
      <c>
        <f>(M18*21)/100</f>
      </c>
      <c t="s">
        <v>27</v>
      </c>
    </row>
    <row r="19" spans="1:5" ht="12.75">
      <c r="A19" s="35" t="s">
        <v>54</v>
      </c>
      <c r="E19" s="39" t="s">
        <v>5</v>
      </c>
    </row>
    <row r="20" spans="1:5" ht="38.25">
      <c r="A20" s="35" t="s">
        <v>55</v>
      </c>
      <c r="E20" s="40" t="s">
        <v>2734</v>
      </c>
    </row>
    <row r="21" spans="1:5" ht="318.75">
      <c r="A21" t="s">
        <v>56</v>
      </c>
      <c r="E21" s="39" t="s">
        <v>2286</v>
      </c>
    </row>
    <row r="22" spans="1:16" ht="12.75">
      <c r="A22" t="s">
        <v>49</v>
      </c>
      <c s="34" t="s">
        <v>67</v>
      </c>
      <c s="34" t="s">
        <v>751</v>
      </c>
      <c s="35" t="s">
        <v>5</v>
      </c>
      <c s="6" t="s">
        <v>752</v>
      </c>
      <c s="36" t="s">
        <v>52</v>
      </c>
      <c s="37">
        <v>20</v>
      </c>
      <c s="36">
        <v>0</v>
      </c>
      <c s="36">
        <f>ROUND(G22*H22,6)</f>
      </c>
      <c r="L22" s="38">
        <v>0</v>
      </c>
      <c s="32">
        <f>ROUND(ROUND(L22,2)*ROUND(G22,3),2)</f>
      </c>
      <c s="36" t="s">
        <v>196</v>
      </c>
      <c>
        <f>(M22*21)/100</f>
      </c>
      <c t="s">
        <v>27</v>
      </c>
    </row>
    <row r="23" spans="1:5" ht="12.75">
      <c r="A23" s="35" t="s">
        <v>54</v>
      </c>
      <c r="E23" s="39" t="s">
        <v>5</v>
      </c>
    </row>
    <row r="24" spans="1:5" ht="12.75">
      <c r="A24" s="35" t="s">
        <v>55</v>
      </c>
      <c r="E24" s="40" t="s">
        <v>2735</v>
      </c>
    </row>
    <row r="25" spans="1:5" ht="229.5">
      <c r="A25" t="s">
        <v>56</v>
      </c>
      <c r="E25" s="39" t="s">
        <v>754</v>
      </c>
    </row>
    <row r="26" spans="1:16" ht="12.75">
      <c r="A26" t="s">
        <v>49</v>
      </c>
      <c s="34" t="s">
        <v>72</v>
      </c>
      <c s="34" t="s">
        <v>1768</v>
      </c>
      <c s="35" t="s">
        <v>5</v>
      </c>
      <c s="6" t="s">
        <v>1769</v>
      </c>
      <c s="36" t="s">
        <v>63</v>
      </c>
      <c s="37">
        <v>186</v>
      </c>
      <c s="36">
        <v>0</v>
      </c>
      <c s="36">
        <f>ROUND(G26*H26,6)</f>
      </c>
      <c r="L26" s="38">
        <v>0</v>
      </c>
      <c s="32">
        <f>ROUND(ROUND(L26,2)*ROUND(G26,3),2)</f>
      </c>
      <c s="36" t="s">
        <v>196</v>
      </c>
      <c>
        <f>(M26*21)/100</f>
      </c>
      <c t="s">
        <v>27</v>
      </c>
    </row>
    <row r="27" spans="1:5" ht="12.75">
      <c r="A27" s="35" t="s">
        <v>54</v>
      </c>
      <c r="E27" s="39" t="s">
        <v>5</v>
      </c>
    </row>
    <row r="28" spans="1:5" ht="12.75">
      <c r="A28" s="35" t="s">
        <v>55</v>
      </c>
      <c r="E28" s="40" t="s">
        <v>2736</v>
      </c>
    </row>
    <row r="29" spans="1:5" ht="25.5">
      <c r="A29" t="s">
        <v>56</v>
      </c>
      <c r="E29" s="39" t="s">
        <v>1770</v>
      </c>
    </row>
    <row r="30" spans="1:13" ht="12.75">
      <c r="A30" t="s">
        <v>46</v>
      </c>
      <c r="C30" s="31" t="s">
        <v>27</v>
      </c>
      <c r="E30" s="33" t="s">
        <v>610</v>
      </c>
      <c r="J30" s="32">
        <f>0</f>
      </c>
      <c s="32">
        <f>0</f>
      </c>
      <c s="32">
        <f>0+L31</f>
      </c>
      <c s="32">
        <f>0+M31</f>
      </c>
    </row>
    <row r="31" spans="1:16" ht="25.5">
      <c r="A31" t="s">
        <v>49</v>
      </c>
      <c s="34" t="s">
        <v>77</v>
      </c>
      <c s="34" t="s">
        <v>2737</v>
      </c>
      <c s="35" t="s">
        <v>5</v>
      </c>
      <c s="6" t="s">
        <v>2738</v>
      </c>
      <c s="36" t="s">
        <v>97</v>
      </c>
      <c s="37">
        <v>26</v>
      </c>
      <c s="36">
        <v>0</v>
      </c>
      <c s="36">
        <f>ROUND(G31*H31,6)</f>
      </c>
      <c r="L31" s="38">
        <v>0</v>
      </c>
      <c s="32">
        <f>ROUND(ROUND(L31,2)*ROUND(G31,3),2)</f>
      </c>
      <c s="36" t="s">
        <v>196</v>
      </c>
      <c>
        <f>(M31*21)/100</f>
      </c>
      <c t="s">
        <v>27</v>
      </c>
    </row>
    <row r="32" spans="1:5" ht="12.75">
      <c r="A32" s="35" t="s">
        <v>54</v>
      </c>
      <c r="E32" s="39" t="s">
        <v>5</v>
      </c>
    </row>
    <row r="33" spans="1:5" ht="12.75">
      <c r="A33" s="35" t="s">
        <v>55</v>
      </c>
      <c r="E33" s="40" t="s">
        <v>2739</v>
      </c>
    </row>
    <row r="34" spans="1:5" ht="63.75">
      <c r="A34" t="s">
        <v>56</v>
      </c>
      <c r="E34" s="39" t="s">
        <v>2740</v>
      </c>
    </row>
    <row r="35" spans="1:13" ht="12.75">
      <c r="A35" t="s">
        <v>46</v>
      </c>
      <c r="C35" s="31" t="s">
        <v>26</v>
      </c>
      <c r="E35" s="33" t="s">
        <v>1804</v>
      </c>
      <c r="J35" s="32">
        <f>0</f>
      </c>
      <c s="32">
        <f>0</f>
      </c>
      <c s="32">
        <f>0+L36+L40</f>
      </c>
      <c s="32">
        <f>0+M36+M40</f>
      </c>
    </row>
    <row r="36" spans="1:16" ht="12.75">
      <c r="A36" t="s">
        <v>49</v>
      </c>
      <c s="34" t="s">
        <v>65</v>
      </c>
      <c s="34" t="s">
        <v>2460</v>
      </c>
      <c s="35" t="s">
        <v>5</v>
      </c>
      <c s="6" t="s">
        <v>2461</v>
      </c>
      <c s="36" t="s">
        <v>52</v>
      </c>
      <c s="37">
        <v>1.86</v>
      </c>
      <c s="36">
        <v>0</v>
      </c>
      <c s="36">
        <f>ROUND(G36*H36,6)</f>
      </c>
      <c r="L36" s="38">
        <v>0</v>
      </c>
      <c s="32">
        <f>ROUND(ROUND(L36,2)*ROUND(G36,3),2)</f>
      </c>
      <c s="36" t="s">
        <v>196</v>
      </c>
      <c>
        <f>(M36*21)/100</f>
      </c>
      <c t="s">
        <v>27</v>
      </c>
    </row>
    <row r="37" spans="1:5" ht="12.75">
      <c r="A37" s="35" t="s">
        <v>54</v>
      </c>
      <c r="E37" s="39" t="s">
        <v>5</v>
      </c>
    </row>
    <row r="38" spans="1:5" ht="12.75">
      <c r="A38" s="35" t="s">
        <v>55</v>
      </c>
      <c r="E38" s="40" t="s">
        <v>2741</v>
      </c>
    </row>
    <row r="39" spans="1:5" ht="382.5">
      <c r="A39" t="s">
        <v>56</v>
      </c>
      <c r="E39" s="39" t="s">
        <v>2464</v>
      </c>
    </row>
    <row r="40" spans="1:16" ht="12.75">
      <c r="A40" t="s">
        <v>49</v>
      </c>
      <c s="34" t="s">
        <v>82</v>
      </c>
      <c s="34" t="s">
        <v>2465</v>
      </c>
      <c s="35" t="s">
        <v>5</v>
      </c>
      <c s="6" t="s">
        <v>2466</v>
      </c>
      <c s="36" t="s">
        <v>294</v>
      </c>
      <c s="37">
        <v>0.251</v>
      </c>
      <c s="36">
        <v>0</v>
      </c>
      <c s="36">
        <f>ROUND(G40*H40,6)</f>
      </c>
      <c r="L40" s="38">
        <v>0</v>
      </c>
      <c s="32">
        <f>ROUND(ROUND(L40,2)*ROUND(G40,3),2)</f>
      </c>
      <c s="36" t="s">
        <v>196</v>
      </c>
      <c>
        <f>(M40*21)/100</f>
      </c>
      <c t="s">
        <v>27</v>
      </c>
    </row>
    <row r="41" spans="1:5" ht="12.75">
      <c r="A41" s="35" t="s">
        <v>54</v>
      </c>
      <c r="E41" s="39" t="s">
        <v>5</v>
      </c>
    </row>
    <row r="42" spans="1:5" ht="12.75">
      <c r="A42" s="35" t="s">
        <v>55</v>
      </c>
      <c r="E42" s="40" t="s">
        <v>2742</v>
      </c>
    </row>
    <row r="43" spans="1:5" ht="242.25">
      <c r="A43" t="s">
        <v>56</v>
      </c>
      <c r="E43" s="39" t="s">
        <v>2469</v>
      </c>
    </row>
    <row r="44" spans="1:13" ht="12.75">
      <c r="A44" t="s">
        <v>46</v>
      </c>
      <c r="C44" s="31" t="s">
        <v>67</v>
      </c>
      <c r="E44" s="33" t="s">
        <v>1829</v>
      </c>
      <c r="J44" s="32">
        <f>0</f>
      </c>
      <c s="32">
        <f>0</f>
      </c>
      <c s="32">
        <f>0+L45+L49+L53</f>
      </c>
      <c s="32">
        <f>0+M45+M49+M53</f>
      </c>
    </row>
    <row r="45" spans="1:16" ht="12.75">
      <c r="A45" t="s">
        <v>49</v>
      </c>
      <c s="34" t="s">
        <v>86</v>
      </c>
      <c s="34" t="s">
        <v>1836</v>
      </c>
      <c s="35" t="s">
        <v>5</v>
      </c>
      <c s="6" t="s">
        <v>1837</v>
      </c>
      <c s="36" t="s">
        <v>52</v>
      </c>
      <c s="37">
        <v>17.361</v>
      </c>
      <c s="36">
        <v>0</v>
      </c>
      <c s="36">
        <f>ROUND(G45*H45,6)</f>
      </c>
      <c r="L45" s="38">
        <v>0</v>
      </c>
      <c s="32">
        <f>ROUND(ROUND(L45,2)*ROUND(G45,3),2)</f>
      </c>
      <c s="36" t="s">
        <v>196</v>
      </c>
      <c>
        <f>(M45*21)/100</f>
      </c>
      <c t="s">
        <v>27</v>
      </c>
    </row>
    <row r="46" spans="1:5" ht="12.75">
      <c r="A46" s="35" t="s">
        <v>54</v>
      </c>
      <c r="E46" s="39" t="s">
        <v>2743</v>
      </c>
    </row>
    <row r="47" spans="1:5" ht="51">
      <c r="A47" s="35" t="s">
        <v>55</v>
      </c>
      <c r="E47" s="40" t="s">
        <v>2744</v>
      </c>
    </row>
    <row r="48" spans="1:5" ht="395.25">
      <c r="A48" t="s">
        <v>56</v>
      </c>
      <c r="E48" s="39" t="s">
        <v>2745</v>
      </c>
    </row>
    <row r="49" spans="1:16" ht="12.75">
      <c r="A49" t="s">
        <v>49</v>
      </c>
      <c s="34" t="s">
        <v>90</v>
      </c>
      <c s="34" t="s">
        <v>1851</v>
      </c>
      <c s="35" t="s">
        <v>5</v>
      </c>
      <c s="6" t="s">
        <v>1852</v>
      </c>
      <c s="36" t="s">
        <v>52</v>
      </c>
      <c s="37">
        <v>11.022</v>
      </c>
      <c s="36">
        <v>0</v>
      </c>
      <c s="36">
        <f>ROUND(G49*H49,6)</f>
      </c>
      <c r="L49" s="38">
        <v>0</v>
      </c>
      <c s="32">
        <f>ROUND(ROUND(L49,2)*ROUND(G49,3),2)</f>
      </c>
      <c s="36" t="s">
        <v>196</v>
      </c>
      <c>
        <f>(M49*21)/100</f>
      </c>
      <c t="s">
        <v>27</v>
      </c>
    </row>
    <row r="50" spans="1:5" ht="12.75">
      <c r="A50" s="35" t="s">
        <v>54</v>
      </c>
      <c r="E50" s="39" t="s">
        <v>5</v>
      </c>
    </row>
    <row r="51" spans="1:5" ht="38.25">
      <c r="A51" s="35" t="s">
        <v>55</v>
      </c>
      <c r="E51" s="40" t="s">
        <v>2746</v>
      </c>
    </row>
    <row r="52" spans="1:5" ht="102">
      <c r="A52" t="s">
        <v>56</v>
      </c>
      <c r="E52" s="39" t="s">
        <v>2533</v>
      </c>
    </row>
    <row r="53" spans="1:16" ht="12.75">
      <c r="A53" t="s">
        <v>49</v>
      </c>
      <c s="34" t="s">
        <v>94</v>
      </c>
      <c s="34" t="s">
        <v>2747</v>
      </c>
      <c s="35" t="s">
        <v>5</v>
      </c>
      <c s="6" t="s">
        <v>2748</v>
      </c>
      <c s="36" t="s">
        <v>52</v>
      </c>
      <c s="37">
        <v>23.7</v>
      </c>
      <c s="36">
        <v>0</v>
      </c>
      <c s="36">
        <f>ROUND(G53*H53,6)</f>
      </c>
      <c r="L53" s="38">
        <v>0</v>
      </c>
      <c s="32">
        <f>ROUND(ROUND(L53,2)*ROUND(G53,3),2)</f>
      </c>
      <c s="36" t="s">
        <v>196</v>
      </c>
      <c>
        <f>(M53*21)/100</f>
      </c>
      <c t="s">
        <v>27</v>
      </c>
    </row>
    <row r="54" spans="1:5" ht="12.75">
      <c r="A54" s="35" t="s">
        <v>54</v>
      </c>
      <c r="E54" s="39" t="s">
        <v>5</v>
      </c>
    </row>
    <row r="55" spans="1:5" ht="12.75">
      <c r="A55" s="35" t="s">
        <v>55</v>
      </c>
      <c r="E55" s="40" t="s">
        <v>2749</v>
      </c>
    </row>
    <row r="56" spans="1:5" ht="102">
      <c r="A56" t="s">
        <v>56</v>
      </c>
      <c r="E56" s="39" t="s">
        <v>2750</v>
      </c>
    </row>
    <row r="57" spans="1:13" ht="12.75">
      <c r="A57" t="s">
        <v>46</v>
      </c>
      <c r="C57" s="31" t="s">
        <v>77</v>
      </c>
      <c r="E57" s="33" t="s">
        <v>2685</v>
      </c>
      <c r="J57" s="32">
        <f>0</f>
      </c>
      <c s="32">
        <f>0</f>
      </c>
      <c s="32">
        <f>0+L58+L62+L66+L70+L74</f>
      </c>
      <c s="32">
        <f>0+M58+M62+M66+M70+M74</f>
      </c>
    </row>
    <row r="58" spans="1:16" ht="25.5">
      <c r="A58" t="s">
        <v>49</v>
      </c>
      <c s="34" t="s">
        <v>99</v>
      </c>
      <c s="34" t="s">
        <v>2751</v>
      </c>
      <c s="35" t="s">
        <v>5</v>
      </c>
      <c s="6" t="s">
        <v>2752</v>
      </c>
      <c s="36" t="s">
        <v>63</v>
      </c>
      <c s="37">
        <v>195.938</v>
      </c>
      <c s="36">
        <v>0</v>
      </c>
      <c s="36">
        <f>ROUND(G58*H58,6)</f>
      </c>
      <c r="L58" s="38">
        <v>0</v>
      </c>
      <c s="32">
        <f>ROUND(ROUND(L58,2)*ROUND(G58,3),2)</f>
      </c>
      <c s="36" t="s">
        <v>196</v>
      </c>
      <c>
        <f>(M58*21)/100</f>
      </c>
      <c t="s">
        <v>27</v>
      </c>
    </row>
    <row r="59" spans="1:5" ht="12.75">
      <c r="A59" s="35" t="s">
        <v>54</v>
      </c>
      <c r="E59" s="39" t="s">
        <v>5</v>
      </c>
    </row>
    <row r="60" spans="1:5" ht="12.75">
      <c r="A60" s="35" t="s">
        <v>55</v>
      </c>
      <c r="E60" s="40" t="s">
        <v>2753</v>
      </c>
    </row>
    <row r="61" spans="1:5" ht="76.5">
      <c r="A61" t="s">
        <v>56</v>
      </c>
      <c r="E61" s="39" t="s">
        <v>2754</v>
      </c>
    </row>
    <row r="62" spans="1:16" ht="25.5">
      <c r="A62" t="s">
        <v>49</v>
      </c>
      <c s="34" t="s">
        <v>102</v>
      </c>
      <c s="34" t="s">
        <v>2755</v>
      </c>
      <c s="35" t="s">
        <v>5</v>
      </c>
      <c s="6" t="s">
        <v>2756</v>
      </c>
      <c s="36" t="s">
        <v>63</v>
      </c>
      <c s="37">
        <v>10.313</v>
      </c>
      <c s="36">
        <v>0</v>
      </c>
      <c s="36">
        <f>ROUND(G62*H62,6)</f>
      </c>
      <c r="L62" s="38">
        <v>0</v>
      </c>
      <c s="32">
        <f>ROUND(ROUND(L62,2)*ROUND(G62,3),2)</f>
      </c>
      <c s="36" t="s">
        <v>196</v>
      </c>
      <c>
        <f>(M62*21)/100</f>
      </c>
      <c t="s">
        <v>27</v>
      </c>
    </row>
    <row r="63" spans="1:5" ht="12.75">
      <c r="A63" s="35" t="s">
        <v>54</v>
      </c>
      <c r="E63" s="39" t="s">
        <v>5</v>
      </c>
    </row>
    <row r="64" spans="1:5" ht="12.75">
      <c r="A64" s="35" t="s">
        <v>55</v>
      </c>
      <c r="E64" s="40" t="s">
        <v>2757</v>
      </c>
    </row>
    <row r="65" spans="1:5" ht="76.5">
      <c r="A65" t="s">
        <v>56</v>
      </c>
      <c r="E65" s="39" t="s">
        <v>2754</v>
      </c>
    </row>
    <row r="66" spans="1:16" ht="12.75">
      <c r="A66" t="s">
        <v>49</v>
      </c>
      <c s="34" t="s">
        <v>106</v>
      </c>
      <c s="34" t="s">
        <v>2758</v>
      </c>
      <c s="35" t="s">
        <v>5</v>
      </c>
      <c s="6" t="s">
        <v>2759</v>
      </c>
      <c s="36" t="s">
        <v>63</v>
      </c>
      <c s="37">
        <v>206.25</v>
      </c>
      <c s="36">
        <v>0</v>
      </c>
      <c s="36">
        <f>ROUND(G66*H66,6)</f>
      </c>
      <c r="L66" s="38">
        <v>0</v>
      </c>
      <c s="32">
        <f>ROUND(ROUND(L66,2)*ROUND(G66,3),2)</f>
      </c>
      <c s="36" t="s">
        <v>196</v>
      </c>
      <c>
        <f>(M66*21)/100</f>
      </c>
      <c t="s">
        <v>27</v>
      </c>
    </row>
    <row r="67" spans="1:5" ht="12.75">
      <c r="A67" s="35" t="s">
        <v>54</v>
      </c>
      <c r="E67" s="39" t="s">
        <v>5</v>
      </c>
    </row>
    <row r="68" spans="1:5" ht="12.75">
      <c r="A68" s="35" t="s">
        <v>55</v>
      </c>
      <c r="E68" s="40" t="s">
        <v>2760</v>
      </c>
    </row>
    <row r="69" spans="1:5" ht="76.5">
      <c r="A69" t="s">
        <v>56</v>
      </c>
      <c r="E69" s="39" t="s">
        <v>2754</v>
      </c>
    </row>
    <row r="70" spans="1:16" ht="12.75">
      <c r="A70" t="s">
        <v>49</v>
      </c>
      <c s="34" t="s">
        <v>110</v>
      </c>
      <c s="34" t="s">
        <v>2761</v>
      </c>
      <c s="35" t="s">
        <v>5</v>
      </c>
      <c s="6" t="s">
        <v>2762</v>
      </c>
      <c s="36" t="s">
        <v>63</v>
      </c>
      <c s="37">
        <v>206.25</v>
      </c>
      <c s="36">
        <v>0</v>
      </c>
      <c s="36">
        <f>ROUND(G70*H70,6)</f>
      </c>
      <c r="L70" s="38">
        <v>0</v>
      </c>
      <c s="32">
        <f>ROUND(ROUND(L70,2)*ROUND(G70,3),2)</f>
      </c>
      <c s="36" t="s">
        <v>196</v>
      </c>
      <c>
        <f>(M70*21)/100</f>
      </c>
      <c t="s">
        <v>27</v>
      </c>
    </row>
    <row r="71" spans="1:5" ht="12.75">
      <c r="A71" s="35" t="s">
        <v>54</v>
      </c>
      <c r="E71" s="39" t="s">
        <v>5</v>
      </c>
    </row>
    <row r="72" spans="1:5" ht="12.75">
      <c r="A72" s="35" t="s">
        <v>55</v>
      </c>
      <c r="E72" s="40" t="s">
        <v>2760</v>
      </c>
    </row>
    <row r="73" spans="1:5" ht="76.5">
      <c r="A73" t="s">
        <v>56</v>
      </c>
      <c r="E73" s="39" t="s">
        <v>2754</v>
      </c>
    </row>
    <row r="74" spans="1:16" ht="12.75">
      <c r="A74" t="s">
        <v>49</v>
      </c>
      <c s="34" t="s">
        <v>114</v>
      </c>
      <c s="34" t="s">
        <v>2686</v>
      </c>
      <c s="35" t="s">
        <v>5</v>
      </c>
      <c s="6" t="s">
        <v>2687</v>
      </c>
      <c s="36" t="s">
        <v>63</v>
      </c>
      <c s="37">
        <v>87.331</v>
      </c>
      <c s="36">
        <v>0</v>
      </c>
      <c s="36">
        <f>ROUND(G74*H74,6)</f>
      </c>
      <c r="L74" s="38">
        <v>0</v>
      </c>
      <c s="32">
        <f>ROUND(ROUND(L74,2)*ROUND(G74,3),2)</f>
      </c>
      <c s="36" t="s">
        <v>196</v>
      </c>
      <c>
        <f>(M74*21)/100</f>
      </c>
      <c t="s">
        <v>27</v>
      </c>
    </row>
    <row r="75" spans="1:5" ht="12.75">
      <c r="A75" s="35" t="s">
        <v>54</v>
      </c>
      <c r="E75" s="39" t="s">
        <v>5</v>
      </c>
    </row>
    <row r="76" spans="1:5" ht="51">
      <c r="A76" s="35" t="s">
        <v>55</v>
      </c>
      <c r="E76" s="40" t="s">
        <v>2763</v>
      </c>
    </row>
    <row r="77" spans="1:5" ht="89.25">
      <c r="A77" t="s">
        <v>56</v>
      </c>
      <c r="E77" s="39" t="s">
        <v>2689</v>
      </c>
    </row>
    <row r="78" spans="1:13" ht="12.75">
      <c r="A78" t="s">
        <v>46</v>
      </c>
      <c r="C78" s="31" t="s">
        <v>65</v>
      </c>
      <c r="E78" s="33" t="s">
        <v>66</v>
      </c>
      <c r="J78" s="32">
        <f>0</f>
      </c>
      <c s="32">
        <f>0</f>
      </c>
      <c s="32">
        <f>0+L79+L83</f>
      </c>
      <c s="32">
        <f>0+M79+M83</f>
      </c>
    </row>
    <row r="79" spans="1:16" ht="25.5">
      <c r="A79" t="s">
        <v>49</v>
      </c>
      <c s="34" t="s">
        <v>118</v>
      </c>
      <c s="34" t="s">
        <v>2538</v>
      </c>
      <c s="35" t="s">
        <v>5</v>
      </c>
      <c s="6" t="s">
        <v>2539</v>
      </c>
      <c s="36" t="s">
        <v>63</v>
      </c>
      <c s="37">
        <v>14.3</v>
      </c>
      <c s="36">
        <v>0</v>
      </c>
      <c s="36">
        <f>ROUND(G79*H79,6)</f>
      </c>
      <c r="L79" s="38">
        <v>0</v>
      </c>
      <c s="32">
        <f>ROUND(ROUND(L79,2)*ROUND(G79,3),2)</f>
      </c>
      <c s="36" t="s">
        <v>196</v>
      </c>
      <c>
        <f>(M79*21)/100</f>
      </c>
      <c t="s">
        <v>27</v>
      </c>
    </row>
    <row r="80" spans="1:5" ht="12.75">
      <c r="A80" s="35" t="s">
        <v>54</v>
      </c>
      <c r="E80" s="39" t="s">
        <v>5</v>
      </c>
    </row>
    <row r="81" spans="1:5" ht="12.75">
      <c r="A81" s="35" t="s">
        <v>55</v>
      </c>
      <c r="E81" s="40" t="s">
        <v>2764</v>
      </c>
    </row>
    <row r="82" spans="1:5" ht="204">
      <c r="A82" t="s">
        <v>56</v>
      </c>
      <c r="E82" s="39" t="s">
        <v>2765</v>
      </c>
    </row>
    <row r="83" spans="1:16" ht="12.75">
      <c r="A83" t="s">
        <v>49</v>
      </c>
      <c s="34" t="s">
        <v>122</v>
      </c>
      <c s="34" t="s">
        <v>2554</v>
      </c>
      <c s="35" t="s">
        <v>5</v>
      </c>
      <c s="6" t="s">
        <v>2555</v>
      </c>
      <c s="36" t="s">
        <v>63</v>
      </c>
      <c s="37">
        <v>14.3</v>
      </c>
      <c s="36">
        <v>0</v>
      </c>
      <c s="36">
        <f>ROUND(G83*H83,6)</f>
      </c>
      <c r="L83" s="38">
        <v>0</v>
      </c>
      <c s="32">
        <f>ROUND(ROUND(L83,2)*ROUND(G83,3),2)</f>
      </c>
      <c s="36" t="s">
        <v>196</v>
      </c>
      <c>
        <f>(M83*21)/100</f>
      </c>
      <c t="s">
        <v>27</v>
      </c>
    </row>
    <row r="84" spans="1:5" ht="12.75">
      <c r="A84" s="35" t="s">
        <v>54</v>
      </c>
      <c r="E84" s="39" t="s">
        <v>5</v>
      </c>
    </row>
    <row r="85" spans="1:5" ht="12.75">
      <c r="A85" s="35" t="s">
        <v>55</v>
      </c>
      <c r="E85" s="40" t="s">
        <v>2764</v>
      </c>
    </row>
    <row r="86" spans="1:5" ht="38.25">
      <c r="A86" t="s">
        <v>56</v>
      </c>
      <c r="E86" s="39" t="s">
        <v>2766</v>
      </c>
    </row>
    <row r="87" spans="1:13" ht="12.75">
      <c r="A87" t="s">
        <v>46</v>
      </c>
      <c r="C87" s="31" t="s">
        <v>86</v>
      </c>
      <c r="E87" s="33" t="s">
        <v>729</v>
      </c>
      <c r="J87" s="32">
        <f>0</f>
      </c>
      <c s="32">
        <f>0</f>
      </c>
      <c s="32">
        <f>0+L88+L92+L96+L100+L104+L108+L112</f>
      </c>
      <c s="32">
        <f>0+M88+M92+M96+M100+M104+M108+M112</f>
      </c>
    </row>
    <row r="88" spans="1:16" ht="12.75">
      <c r="A88" t="s">
        <v>49</v>
      </c>
      <c s="34" t="s">
        <v>126</v>
      </c>
      <c s="34" t="s">
        <v>2599</v>
      </c>
      <c s="35" t="s">
        <v>5</v>
      </c>
      <c s="6" t="s">
        <v>2600</v>
      </c>
      <c s="36" t="s">
        <v>97</v>
      </c>
      <c s="37">
        <v>2</v>
      </c>
      <c s="36">
        <v>0</v>
      </c>
      <c s="36">
        <f>ROUND(G88*H88,6)</f>
      </c>
      <c r="L88" s="38">
        <v>0</v>
      </c>
      <c s="32">
        <f>ROUND(ROUND(L88,2)*ROUND(G88,3),2)</f>
      </c>
      <c s="36" t="s">
        <v>196</v>
      </c>
      <c>
        <f>(M88*21)/100</f>
      </c>
      <c t="s">
        <v>27</v>
      </c>
    </row>
    <row r="89" spans="1:5" ht="12.75">
      <c r="A89" s="35" t="s">
        <v>54</v>
      </c>
      <c r="E89" s="39" t="s">
        <v>2767</v>
      </c>
    </row>
    <row r="90" spans="1:5" ht="12.75">
      <c r="A90" s="35" t="s">
        <v>55</v>
      </c>
      <c r="E90" s="40" t="s">
        <v>2768</v>
      </c>
    </row>
    <row r="91" spans="1:5" ht="25.5">
      <c r="A91" t="s">
        <v>56</v>
      </c>
      <c r="E91" s="39" t="s">
        <v>2602</v>
      </c>
    </row>
    <row r="92" spans="1:16" ht="12.75">
      <c r="A92" t="s">
        <v>49</v>
      </c>
      <c s="34" t="s">
        <v>130</v>
      </c>
      <c s="34" t="s">
        <v>2695</v>
      </c>
      <c s="35" t="s">
        <v>5</v>
      </c>
      <c s="6" t="s">
        <v>2696</v>
      </c>
      <c s="36" t="s">
        <v>70</v>
      </c>
      <c s="37">
        <v>13.8</v>
      </c>
      <c s="36">
        <v>0</v>
      </c>
      <c s="36">
        <f>ROUND(G92*H92,6)</f>
      </c>
      <c r="L92" s="38">
        <v>0</v>
      </c>
      <c s="32">
        <f>ROUND(ROUND(L92,2)*ROUND(G92,3),2)</f>
      </c>
      <c s="36" t="s">
        <v>196</v>
      </c>
      <c>
        <f>(M92*21)/100</f>
      </c>
      <c t="s">
        <v>27</v>
      </c>
    </row>
    <row r="93" spans="1:5" ht="12.75">
      <c r="A93" s="35" t="s">
        <v>54</v>
      </c>
      <c r="E93" s="39" t="s">
        <v>5</v>
      </c>
    </row>
    <row r="94" spans="1:5" ht="12.75">
      <c r="A94" s="35" t="s">
        <v>55</v>
      </c>
      <c r="E94" s="40" t="s">
        <v>2769</v>
      </c>
    </row>
    <row r="95" spans="1:5" ht="89.25">
      <c r="A95" t="s">
        <v>56</v>
      </c>
      <c r="E95" s="39" t="s">
        <v>2698</v>
      </c>
    </row>
    <row r="96" spans="1:16" ht="12.75">
      <c r="A96" t="s">
        <v>49</v>
      </c>
      <c s="34" t="s">
        <v>134</v>
      </c>
      <c s="34" t="s">
        <v>2770</v>
      </c>
      <c s="35" t="s">
        <v>5</v>
      </c>
      <c s="6" t="s">
        <v>2771</v>
      </c>
      <c s="36" t="s">
        <v>63</v>
      </c>
      <c s="37">
        <v>436.653</v>
      </c>
      <c s="36">
        <v>0</v>
      </c>
      <c s="36">
        <f>ROUND(G96*H96,6)</f>
      </c>
      <c r="L96" s="38">
        <v>0</v>
      </c>
      <c s="32">
        <f>ROUND(ROUND(L96,2)*ROUND(G96,3),2)</f>
      </c>
      <c s="36" t="s">
        <v>196</v>
      </c>
      <c>
        <f>(M96*21)/100</f>
      </c>
      <c t="s">
        <v>27</v>
      </c>
    </row>
    <row r="97" spans="1:5" ht="12.75">
      <c r="A97" s="35" t="s">
        <v>54</v>
      </c>
      <c r="E97" s="39" t="s">
        <v>5</v>
      </c>
    </row>
    <row r="98" spans="1:5" ht="51">
      <c r="A98" s="35" t="s">
        <v>55</v>
      </c>
      <c r="E98" s="40" t="s">
        <v>2772</v>
      </c>
    </row>
    <row r="99" spans="1:5" ht="25.5">
      <c r="A99" t="s">
        <v>56</v>
      </c>
      <c r="E99" s="39" t="s">
        <v>2702</v>
      </c>
    </row>
    <row r="100" spans="1:16" ht="12.75">
      <c r="A100" t="s">
        <v>49</v>
      </c>
      <c s="34" t="s">
        <v>138</v>
      </c>
      <c s="34" t="s">
        <v>2773</v>
      </c>
      <c s="35" t="s">
        <v>5</v>
      </c>
      <c s="6" t="s">
        <v>2774</v>
      </c>
      <c s="36" t="s">
        <v>63</v>
      </c>
      <c s="37">
        <v>206.25</v>
      </c>
      <c s="36">
        <v>0</v>
      </c>
      <c s="36">
        <f>ROUND(G100*H100,6)</f>
      </c>
      <c r="L100" s="38">
        <v>0</v>
      </c>
      <c s="32">
        <f>ROUND(ROUND(L100,2)*ROUND(G100,3),2)</f>
      </c>
      <c s="36" t="s">
        <v>196</v>
      </c>
      <c>
        <f>(M100*21)/100</f>
      </c>
      <c t="s">
        <v>27</v>
      </c>
    </row>
    <row r="101" spans="1:5" ht="12.75">
      <c r="A101" s="35" t="s">
        <v>54</v>
      </c>
      <c r="E101" s="39" t="s">
        <v>5</v>
      </c>
    </row>
    <row r="102" spans="1:5" ht="12.75">
      <c r="A102" s="35" t="s">
        <v>55</v>
      </c>
      <c r="E102" s="40" t="s">
        <v>2760</v>
      </c>
    </row>
    <row r="103" spans="1:5" ht="25.5">
      <c r="A103" t="s">
        <v>56</v>
      </c>
      <c r="E103" s="39" t="s">
        <v>2702</v>
      </c>
    </row>
    <row r="104" spans="1:16" ht="12.75">
      <c r="A104" t="s">
        <v>49</v>
      </c>
      <c s="34" t="s">
        <v>142</v>
      </c>
      <c s="34" t="s">
        <v>2775</v>
      </c>
      <c s="35" t="s">
        <v>5</v>
      </c>
      <c s="6" t="s">
        <v>2776</v>
      </c>
      <c s="36" t="s">
        <v>52</v>
      </c>
      <c s="37">
        <v>1.56</v>
      </c>
      <c s="36">
        <v>0</v>
      </c>
      <c s="36">
        <f>ROUND(G104*H104,6)</f>
      </c>
      <c r="L104" s="38">
        <v>0</v>
      </c>
      <c s="32">
        <f>ROUND(ROUND(L104,2)*ROUND(G104,3),2)</f>
      </c>
      <c s="36" t="s">
        <v>196</v>
      </c>
      <c>
        <f>(M104*21)/100</f>
      </c>
      <c t="s">
        <v>27</v>
      </c>
    </row>
    <row r="105" spans="1:5" ht="12.75">
      <c r="A105" s="35" t="s">
        <v>54</v>
      </c>
      <c r="E105" s="39" t="s">
        <v>5</v>
      </c>
    </row>
    <row r="106" spans="1:5" ht="12.75">
      <c r="A106" s="35" t="s">
        <v>55</v>
      </c>
      <c r="E106" s="40" t="s">
        <v>2777</v>
      </c>
    </row>
    <row r="107" spans="1:5" ht="89.25">
      <c r="A107" t="s">
        <v>56</v>
      </c>
      <c r="E107" s="39" t="s">
        <v>2778</v>
      </c>
    </row>
    <row r="108" spans="1:16" ht="12.75">
      <c r="A108" t="s">
        <v>49</v>
      </c>
      <c s="34" t="s">
        <v>146</v>
      </c>
      <c s="34" t="s">
        <v>2779</v>
      </c>
      <c s="35" t="s">
        <v>5</v>
      </c>
      <c s="6" t="s">
        <v>2780</v>
      </c>
      <c s="36" t="s">
        <v>52</v>
      </c>
      <c s="37">
        <v>2.015</v>
      </c>
      <c s="36">
        <v>0</v>
      </c>
      <c s="36">
        <f>ROUND(G108*H108,6)</f>
      </c>
      <c r="L108" s="38">
        <v>0</v>
      </c>
      <c s="32">
        <f>ROUND(ROUND(L108,2)*ROUND(G108,3),2)</f>
      </c>
      <c s="36" t="s">
        <v>196</v>
      </c>
      <c>
        <f>(M108*21)/100</f>
      </c>
      <c t="s">
        <v>27</v>
      </c>
    </row>
    <row r="109" spans="1:5" ht="12.75">
      <c r="A109" s="35" t="s">
        <v>54</v>
      </c>
      <c r="E109" s="39" t="s">
        <v>5</v>
      </c>
    </row>
    <row r="110" spans="1:5" ht="12.75">
      <c r="A110" s="35" t="s">
        <v>55</v>
      </c>
      <c r="E110" s="40" t="s">
        <v>2781</v>
      </c>
    </row>
    <row r="111" spans="1:5" ht="89.25">
      <c r="A111" t="s">
        <v>56</v>
      </c>
      <c r="E111" s="39" t="s">
        <v>2782</v>
      </c>
    </row>
    <row r="112" spans="1:16" ht="12.75">
      <c r="A112" t="s">
        <v>49</v>
      </c>
      <c s="34" t="s">
        <v>150</v>
      </c>
      <c s="34" t="s">
        <v>2783</v>
      </c>
      <c s="35" t="s">
        <v>5</v>
      </c>
      <c s="6" t="s">
        <v>2784</v>
      </c>
      <c s="36" t="s">
        <v>63</v>
      </c>
      <c s="37">
        <v>13</v>
      </c>
      <c s="36">
        <v>0</v>
      </c>
      <c s="36">
        <f>ROUND(G112*H112,6)</f>
      </c>
      <c r="L112" s="38">
        <v>0</v>
      </c>
      <c s="32">
        <f>ROUND(ROUND(L112,2)*ROUND(G112,3),2)</f>
      </c>
      <c s="36" t="s">
        <v>196</v>
      </c>
      <c>
        <f>(M112*21)/100</f>
      </c>
      <c t="s">
        <v>27</v>
      </c>
    </row>
    <row r="113" spans="1:5" ht="12.75">
      <c r="A113" s="35" t="s">
        <v>54</v>
      </c>
      <c r="E113" s="39" t="s">
        <v>5</v>
      </c>
    </row>
    <row r="114" spans="1:5" ht="12.75">
      <c r="A114" s="35" t="s">
        <v>55</v>
      </c>
      <c r="E114" s="40" t="s">
        <v>2785</v>
      </c>
    </row>
    <row r="115" spans="1:5" ht="89.25">
      <c r="A115" t="s">
        <v>56</v>
      </c>
      <c r="E115" s="39" t="s">
        <v>2782</v>
      </c>
    </row>
    <row r="116" spans="1:13" ht="12.75">
      <c r="A116" t="s">
        <v>46</v>
      </c>
      <c r="C116" s="31" t="s">
        <v>288</v>
      </c>
      <c r="E116" s="33" t="s">
        <v>289</v>
      </c>
      <c r="J116" s="32">
        <f>0</f>
      </c>
      <c s="32">
        <f>0</f>
      </c>
      <c s="32">
        <f>0+L117+L121+L125+L129</f>
      </c>
      <c s="32">
        <f>0+M117+M121+M125+M129</f>
      </c>
    </row>
    <row r="117" spans="1:16" ht="38.25">
      <c r="A117" t="s">
        <v>49</v>
      </c>
      <c s="34" t="s">
        <v>154</v>
      </c>
      <c s="34" t="s">
        <v>1479</v>
      </c>
      <c s="35" t="s">
        <v>292</v>
      </c>
      <c s="6" t="s">
        <v>1480</v>
      </c>
      <c s="36" t="s">
        <v>294</v>
      </c>
      <c s="37">
        <v>183.6</v>
      </c>
      <c s="36">
        <v>0</v>
      </c>
      <c s="36">
        <f>ROUND(G117*H117,6)</f>
      </c>
      <c r="L117" s="38">
        <v>0</v>
      </c>
      <c s="32">
        <f>ROUND(ROUND(L117,2)*ROUND(G117,3),2)</f>
      </c>
      <c s="36" t="s">
        <v>196</v>
      </c>
      <c>
        <f>(M117*21)/100</f>
      </c>
      <c t="s">
        <v>27</v>
      </c>
    </row>
    <row r="118" spans="1:5" ht="12.75">
      <c r="A118" s="35" t="s">
        <v>54</v>
      </c>
      <c r="E118" s="39" t="s">
        <v>295</v>
      </c>
    </row>
    <row r="119" spans="1:5" ht="38.25">
      <c r="A119" s="35" t="s">
        <v>55</v>
      </c>
      <c r="E119" s="40" t="s">
        <v>2786</v>
      </c>
    </row>
    <row r="120" spans="1:5" ht="165.75">
      <c r="A120" t="s">
        <v>56</v>
      </c>
      <c r="E120" s="39" t="s">
        <v>1481</v>
      </c>
    </row>
    <row r="121" spans="1:16" ht="25.5">
      <c r="A121" t="s">
        <v>49</v>
      </c>
      <c s="34" t="s">
        <v>158</v>
      </c>
      <c s="34" t="s">
        <v>510</v>
      </c>
      <c s="35" t="s">
        <v>292</v>
      </c>
      <c s="6" t="s">
        <v>511</v>
      </c>
      <c s="36" t="s">
        <v>294</v>
      </c>
      <c s="37">
        <v>3.9</v>
      </c>
      <c s="36">
        <v>0</v>
      </c>
      <c s="36">
        <f>ROUND(G121*H121,6)</f>
      </c>
      <c r="L121" s="38">
        <v>0</v>
      </c>
      <c s="32">
        <f>ROUND(ROUND(L121,2)*ROUND(G121,3),2)</f>
      </c>
      <c s="36" t="s">
        <v>196</v>
      </c>
      <c>
        <f>(M121*21)/100</f>
      </c>
      <c t="s">
        <v>27</v>
      </c>
    </row>
    <row r="122" spans="1:5" ht="12.75">
      <c r="A122" s="35" t="s">
        <v>54</v>
      </c>
      <c r="E122" s="39" t="s">
        <v>295</v>
      </c>
    </row>
    <row r="123" spans="1:5" ht="12.75">
      <c r="A123" s="35" t="s">
        <v>55</v>
      </c>
      <c r="E123" s="40" t="s">
        <v>2787</v>
      </c>
    </row>
    <row r="124" spans="1:5" ht="165.75">
      <c r="A124" t="s">
        <v>56</v>
      </c>
      <c r="E124" s="39" t="s">
        <v>1481</v>
      </c>
    </row>
    <row r="125" spans="1:16" ht="38.25">
      <c r="A125" t="s">
        <v>49</v>
      </c>
      <c s="34" t="s">
        <v>162</v>
      </c>
      <c s="34" t="s">
        <v>298</v>
      </c>
      <c s="35" t="s">
        <v>292</v>
      </c>
      <c s="6" t="s">
        <v>299</v>
      </c>
      <c s="36" t="s">
        <v>294</v>
      </c>
      <c s="37">
        <v>32.429</v>
      </c>
      <c s="36">
        <v>0</v>
      </c>
      <c s="36">
        <f>ROUND(G125*H125,6)</f>
      </c>
      <c r="L125" s="38">
        <v>0</v>
      </c>
      <c s="32">
        <f>ROUND(ROUND(L125,2)*ROUND(G125,3),2)</f>
      </c>
      <c s="36" t="s">
        <v>196</v>
      </c>
      <c>
        <f>(M125*21)/100</f>
      </c>
      <c t="s">
        <v>27</v>
      </c>
    </row>
    <row r="126" spans="1:5" ht="12.75">
      <c r="A126" s="35" t="s">
        <v>54</v>
      </c>
      <c r="E126" s="39" t="s">
        <v>295</v>
      </c>
    </row>
    <row r="127" spans="1:5" ht="38.25">
      <c r="A127" s="35" t="s">
        <v>55</v>
      </c>
      <c r="E127" s="40" t="s">
        <v>2788</v>
      </c>
    </row>
    <row r="128" spans="1:5" ht="165.75">
      <c r="A128" t="s">
        <v>56</v>
      </c>
      <c r="E128" s="39" t="s">
        <v>1481</v>
      </c>
    </row>
    <row r="129" spans="1:16" ht="38.25">
      <c r="A129" t="s">
        <v>49</v>
      </c>
      <c s="34" t="s">
        <v>167</v>
      </c>
      <c s="34" t="s">
        <v>2789</v>
      </c>
      <c s="35" t="s">
        <v>292</v>
      </c>
      <c s="6" t="s">
        <v>2790</v>
      </c>
      <c s="36" t="s">
        <v>294</v>
      </c>
      <c s="37">
        <v>0.325</v>
      </c>
      <c s="36">
        <v>0</v>
      </c>
      <c s="36">
        <f>ROUND(G129*H129,6)</f>
      </c>
      <c r="L129" s="38">
        <v>0</v>
      </c>
      <c s="32">
        <f>ROUND(ROUND(L129,2)*ROUND(G129,3),2)</f>
      </c>
      <c s="36" t="s">
        <v>196</v>
      </c>
      <c>
        <f>(M129*21)/100</f>
      </c>
      <c t="s">
        <v>27</v>
      </c>
    </row>
    <row r="130" spans="1:5" ht="51">
      <c r="A130" s="35" t="s">
        <v>54</v>
      </c>
      <c r="E130" s="39" t="s">
        <v>2791</v>
      </c>
    </row>
    <row r="131" spans="1:5" ht="12.75">
      <c r="A131" s="35" t="s">
        <v>55</v>
      </c>
      <c r="E131" s="40" t="s">
        <v>2792</v>
      </c>
    </row>
    <row r="132" spans="1:5" ht="165.75">
      <c r="A132" t="s">
        <v>56</v>
      </c>
      <c r="E13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2795</v>
      </c>
      <c r="E8" s="30" t="s">
        <v>2794</v>
      </c>
      <c r="J8" s="29">
        <f>0+J9+J26+J31+J52+J73+J90+J115+J120+J165</f>
      </c>
      <c s="29">
        <f>0+K9+K26+K31+K52+K73+K90+K115+K120+K165</f>
      </c>
      <c s="29">
        <f>0+L9+L26+L31+L52+L73+L90+L115+L120+L165</f>
      </c>
      <c s="29">
        <f>0+M9+M26+M31+M52+M73+M90+M115+M120+M165</f>
      </c>
    </row>
    <row r="9" spans="1:13" ht="12.75">
      <c r="A9" t="s">
        <v>46</v>
      </c>
      <c r="C9" s="31" t="s">
        <v>47</v>
      </c>
      <c r="E9" s="33" t="s">
        <v>48</v>
      </c>
      <c r="J9" s="32">
        <f>0</f>
      </c>
      <c s="32">
        <f>0</f>
      </c>
      <c s="32">
        <f>0+L10+L14+L18+L22</f>
      </c>
      <c s="32">
        <f>0+M10+M14+M18+M22</f>
      </c>
    </row>
    <row r="10" spans="1:16" ht="12.75">
      <c r="A10" t="s">
        <v>49</v>
      </c>
      <c s="34" t="s">
        <v>47</v>
      </c>
      <c s="34" t="s">
        <v>2796</v>
      </c>
      <c s="35" t="s">
        <v>5</v>
      </c>
      <c s="6" t="s">
        <v>2797</v>
      </c>
      <c s="36" t="s">
        <v>52</v>
      </c>
      <c s="37">
        <v>6</v>
      </c>
      <c s="36">
        <v>0</v>
      </c>
      <c s="36">
        <f>ROUND(G10*H10,6)</f>
      </c>
      <c r="L10" s="38">
        <v>0</v>
      </c>
      <c s="32">
        <f>ROUND(ROUND(L10,2)*ROUND(G10,3),2)</f>
      </c>
      <c s="36" t="s">
        <v>196</v>
      </c>
      <c>
        <f>(M10*21)/100</f>
      </c>
      <c t="s">
        <v>27</v>
      </c>
    </row>
    <row r="11" spans="1:5" ht="12.75">
      <c r="A11" s="35" t="s">
        <v>54</v>
      </c>
      <c r="E11" s="39" t="s">
        <v>2798</v>
      </c>
    </row>
    <row r="12" spans="1:5" ht="12.75">
      <c r="A12" s="35" t="s">
        <v>55</v>
      </c>
      <c r="E12" s="40" t="s">
        <v>5</v>
      </c>
    </row>
    <row r="13" spans="1:5" ht="25.5">
      <c r="A13" t="s">
        <v>56</v>
      </c>
      <c r="E13" s="39" t="s">
        <v>2799</v>
      </c>
    </row>
    <row r="14" spans="1:16" ht="12.75">
      <c r="A14" t="s">
        <v>49</v>
      </c>
      <c s="34" t="s">
        <v>27</v>
      </c>
      <c s="34" t="s">
        <v>2404</v>
      </c>
      <c s="35" t="s">
        <v>5</v>
      </c>
      <c s="6" t="s">
        <v>2405</v>
      </c>
      <c s="36" t="s">
        <v>52</v>
      </c>
      <c s="37">
        <v>364.6</v>
      </c>
      <c s="36">
        <v>0</v>
      </c>
      <c s="36">
        <f>ROUND(G14*H14,6)</f>
      </c>
      <c r="L14" s="38">
        <v>0</v>
      </c>
      <c s="32">
        <f>ROUND(ROUND(L14,2)*ROUND(G14,3),2)</f>
      </c>
      <c s="36" t="s">
        <v>196</v>
      </c>
      <c>
        <f>(M14*21)/100</f>
      </c>
      <c t="s">
        <v>27</v>
      </c>
    </row>
    <row r="15" spans="1:5" ht="12.75">
      <c r="A15" s="35" t="s">
        <v>54</v>
      </c>
      <c r="E15" s="39" t="s">
        <v>2798</v>
      </c>
    </row>
    <row r="16" spans="1:5" ht="25.5">
      <c r="A16" s="35" t="s">
        <v>55</v>
      </c>
      <c r="E16" s="40" t="s">
        <v>2800</v>
      </c>
    </row>
    <row r="17" spans="1:5" ht="318.75">
      <c r="A17" t="s">
        <v>56</v>
      </c>
      <c r="E17" s="39" t="s">
        <v>2286</v>
      </c>
    </row>
    <row r="18" spans="1:16" ht="12.75">
      <c r="A18" t="s">
        <v>49</v>
      </c>
      <c s="34" t="s">
        <v>26</v>
      </c>
      <c s="34" t="s">
        <v>2801</v>
      </c>
      <c s="35" t="s">
        <v>5</v>
      </c>
      <c s="6" t="s">
        <v>2802</v>
      </c>
      <c s="36" t="s">
        <v>52</v>
      </c>
      <c s="37">
        <v>6</v>
      </c>
      <c s="36">
        <v>0</v>
      </c>
      <c s="36">
        <f>ROUND(G18*H18,6)</f>
      </c>
      <c r="L18" s="38">
        <v>0</v>
      </c>
      <c s="32">
        <f>ROUND(ROUND(L18,2)*ROUND(G18,3),2)</f>
      </c>
      <c s="36" t="s">
        <v>196</v>
      </c>
      <c>
        <f>(M18*21)/100</f>
      </c>
      <c t="s">
        <v>27</v>
      </c>
    </row>
    <row r="19" spans="1:5" ht="12.75">
      <c r="A19" s="35" t="s">
        <v>54</v>
      </c>
      <c r="E19" s="39" t="s">
        <v>2798</v>
      </c>
    </row>
    <row r="20" spans="1:5" ht="12.75">
      <c r="A20" s="35" t="s">
        <v>55</v>
      </c>
      <c r="E20" s="40" t="s">
        <v>5</v>
      </c>
    </row>
    <row r="21" spans="1:5" ht="38.25">
      <c r="A21" t="s">
        <v>56</v>
      </c>
      <c r="E21" s="39" t="s">
        <v>2293</v>
      </c>
    </row>
    <row r="22" spans="1:16" ht="12.75">
      <c r="A22" t="s">
        <v>49</v>
      </c>
      <c s="34" t="s">
        <v>67</v>
      </c>
      <c s="34" t="s">
        <v>2166</v>
      </c>
      <c s="35" t="s">
        <v>5</v>
      </c>
      <c s="6" t="s">
        <v>2167</v>
      </c>
      <c s="36" t="s">
        <v>63</v>
      </c>
      <c s="37">
        <v>40</v>
      </c>
      <c s="36">
        <v>0</v>
      </c>
      <c s="36">
        <f>ROUND(G22*H22,6)</f>
      </c>
      <c r="L22" s="38">
        <v>0</v>
      </c>
      <c s="32">
        <f>ROUND(ROUND(L22,2)*ROUND(G22,3),2)</f>
      </c>
      <c s="36" t="s">
        <v>196</v>
      </c>
      <c>
        <f>(M22*21)/100</f>
      </c>
      <c t="s">
        <v>27</v>
      </c>
    </row>
    <row r="23" spans="1:5" ht="12.75">
      <c r="A23" s="35" t="s">
        <v>54</v>
      </c>
      <c r="E23" s="39" t="s">
        <v>2798</v>
      </c>
    </row>
    <row r="24" spans="1:5" ht="12.75">
      <c r="A24" s="35" t="s">
        <v>55</v>
      </c>
      <c r="E24" s="40" t="s">
        <v>2803</v>
      </c>
    </row>
    <row r="25" spans="1:5" ht="25.5">
      <c r="A25" t="s">
        <v>56</v>
      </c>
      <c r="E25" s="39" t="s">
        <v>2168</v>
      </c>
    </row>
    <row r="26" spans="1:13" ht="12.75">
      <c r="A26" t="s">
        <v>46</v>
      </c>
      <c r="C26" s="31" t="s">
        <v>27</v>
      </c>
      <c r="E26" s="33" t="s">
        <v>610</v>
      </c>
      <c r="J26" s="32">
        <f>0</f>
      </c>
      <c s="32">
        <f>0</f>
      </c>
      <c s="32">
        <f>0+L27</f>
      </c>
      <c s="32">
        <f>0+M27</f>
      </c>
    </row>
    <row r="27" spans="1:16" ht="25.5">
      <c r="A27" t="s">
        <v>49</v>
      </c>
      <c s="34" t="s">
        <v>72</v>
      </c>
      <c s="34" t="s">
        <v>2804</v>
      </c>
      <c s="35" t="s">
        <v>5</v>
      </c>
      <c s="6" t="s">
        <v>2805</v>
      </c>
      <c s="36" t="s">
        <v>97</v>
      </c>
      <c s="37">
        <v>76</v>
      </c>
      <c s="36">
        <v>0</v>
      </c>
      <c s="36">
        <f>ROUND(G27*H27,6)</f>
      </c>
      <c r="L27" s="38">
        <v>0</v>
      </c>
      <c s="32">
        <f>ROUND(ROUND(L27,2)*ROUND(G27,3),2)</f>
      </c>
      <c s="36" t="s">
        <v>196</v>
      </c>
      <c>
        <f>(M27*21)/100</f>
      </c>
      <c t="s">
        <v>27</v>
      </c>
    </row>
    <row r="28" spans="1:5" ht="25.5">
      <c r="A28" s="35" t="s">
        <v>54</v>
      </c>
      <c r="E28" s="39" t="s">
        <v>2806</v>
      </c>
    </row>
    <row r="29" spans="1:5" ht="12.75">
      <c r="A29" s="35" t="s">
        <v>55</v>
      </c>
      <c r="E29" s="40" t="s">
        <v>2807</v>
      </c>
    </row>
    <row r="30" spans="1:5" ht="89.25">
      <c r="A30" t="s">
        <v>56</v>
      </c>
      <c r="E30" s="39" t="s">
        <v>2808</v>
      </c>
    </row>
    <row r="31" spans="1:13" ht="12.75">
      <c r="A31" t="s">
        <v>46</v>
      </c>
      <c r="C31" s="31" t="s">
        <v>26</v>
      </c>
      <c r="E31" s="33" t="s">
        <v>1804</v>
      </c>
      <c r="J31" s="32">
        <f>0</f>
      </c>
      <c s="32">
        <f>0</f>
      </c>
      <c s="32">
        <f>0+L32+L36+L40+L44+L48</f>
      </c>
      <c s="32">
        <f>0+M32+M36+M40+M44+M48</f>
      </c>
    </row>
    <row r="32" spans="1:16" ht="12.75">
      <c r="A32" t="s">
        <v>49</v>
      </c>
      <c s="34" t="s">
        <v>77</v>
      </c>
      <c s="34" t="s">
        <v>2658</v>
      </c>
      <c s="35" t="s">
        <v>5</v>
      </c>
      <c s="6" t="s">
        <v>2659</v>
      </c>
      <c s="36" t="s">
        <v>52</v>
      </c>
      <c s="37">
        <v>18.508</v>
      </c>
      <c s="36">
        <v>0</v>
      </c>
      <c s="36">
        <f>ROUND(G32*H32,6)</f>
      </c>
      <c r="L32" s="38">
        <v>0</v>
      </c>
      <c s="32">
        <f>ROUND(ROUND(L32,2)*ROUND(G32,3),2)</f>
      </c>
      <c s="36" t="s">
        <v>196</v>
      </c>
      <c>
        <f>(M32*21)/100</f>
      </c>
      <c t="s">
        <v>27</v>
      </c>
    </row>
    <row r="33" spans="1:5" ht="12.75">
      <c r="A33" s="35" t="s">
        <v>54</v>
      </c>
      <c r="E33" s="39" t="s">
        <v>2809</v>
      </c>
    </row>
    <row r="34" spans="1:5" ht="12.75">
      <c r="A34" s="35" t="s">
        <v>55</v>
      </c>
      <c r="E34" s="40" t="s">
        <v>2810</v>
      </c>
    </row>
    <row r="35" spans="1:5" ht="369.75">
      <c r="A35" t="s">
        <v>56</v>
      </c>
      <c r="E35" s="39" t="s">
        <v>757</v>
      </c>
    </row>
    <row r="36" spans="1:16" ht="12.75">
      <c r="A36" t="s">
        <v>49</v>
      </c>
      <c s="34" t="s">
        <v>65</v>
      </c>
      <c s="34" t="s">
        <v>2661</v>
      </c>
      <c s="35" t="s">
        <v>5</v>
      </c>
      <c s="6" t="s">
        <v>2662</v>
      </c>
      <c s="36" t="s">
        <v>294</v>
      </c>
      <c s="37">
        <v>1.603</v>
      </c>
      <c s="36">
        <v>0</v>
      </c>
      <c s="36">
        <f>ROUND(G36*H36,6)</f>
      </c>
      <c r="L36" s="38">
        <v>0</v>
      </c>
      <c s="32">
        <f>ROUND(ROUND(L36,2)*ROUND(G36,3),2)</f>
      </c>
      <c s="36" t="s">
        <v>196</v>
      </c>
      <c>
        <f>(M36*21)/100</f>
      </c>
      <c t="s">
        <v>27</v>
      </c>
    </row>
    <row r="37" spans="1:5" ht="12.75">
      <c r="A37" s="35" t="s">
        <v>54</v>
      </c>
      <c r="E37" s="39" t="s">
        <v>2809</v>
      </c>
    </row>
    <row r="38" spans="1:5" ht="12.75">
      <c r="A38" s="35" t="s">
        <v>55</v>
      </c>
      <c r="E38" s="40" t="s">
        <v>2811</v>
      </c>
    </row>
    <row r="39" spans="1:5" ht="267.75">
      <c r="A39" t="s">
        <v>56</v>
      </c>
      <c r="E39" s="39" t="s">
        <v>2308</v>
      </c>
    </row>
    <row r="40" spans="1:16" ht="12.75">
      <c r="A40" t="s">
        <v>49</v>
      </c>
      <c s="34" t="s">
        <v>82</v>
      </c>
      <c s="34" t="s">
        <v>2460</v>
      </c>
      <c s="35" t="s">
        <v>5</v>
      </c>
      <c s="6" t="s">
        <v>2461</v>
      </c>
      <c s="36" t="s">
        <v>52</v>
      </c>
      <c s="37">
        <v>3.611</v>
      </c>
      <c s="36">
        <v>0</v>
      </c>
      <c s="36">
        <f>ROUND(G40*H40,6)</f>
      </c>
      <c r="L40" s="38">
        <v>0</v>
      </c>
      <c s="32">
        <f>ROUND(ROUND(L40,2)*ROUND(G40,3),2)</f>
      </c>
      <c s="36" t="s">
        <v>196</v>
      </c>
      <c>
        <f>(M40*21)/100</f>
      </c>
      <c t="s">
        <v>27</v>
      </c>
    </row>
    <row r="41" spans="1:5" ht="12.75">
      <c r="A41" s="35" t="s">
        <v>54</v>
      </c>
      <c r="E41" s="39" t="s">
        <v>2812</v>
      </c>
    </row>
    <row r="42" spans="1:5" ht="12.75">
      <c r="A42" s="35" t="s">
        <v>55</v>
      </c>
      <c r="E42" s="40" t="s">
        <v>2813</v>
      </c>
    </row>
    <row r="43" spans="1:5" ht="382.5">
      <c r="A43" t="s">
        <v>56</v>
      </c>
      <c r="E43" s="39" t="s">
        <v>2464</v>
      </c>
    </row>
    <row r="44" spans="1:16" ht="12.75">
      <c r="A44" t="s">
        <v>49</v>
      </c>
      <c s="34" t="s">
        <v>86</v>
      </c>
      <c s="34" t="s">
        <v>2465</v>
      </c>
      <c s="35" t="s">
        <v>5</v>
      </c>
      <c s="6" t="s">
        <v>2466</v>
      </c>
      <c s="36" t="s">
        <v>294</v>
      </c>
      <c s="37">
        <v>0.384</v>
      </c>
      <c s="36">
        <v>0</v>
      </c>
      <c s="36">
        <f>ROUND(G44*H44,6)</f>
      </c>
      <c r="L44" s="38">
        <v>0</v>
      </c>
      <c s="32">
        <f>ROUND(ROUND(L44,2)*ROUND(G44,3),2)</f>
      </c>
      <c s="36" t="s">
        <v>196</v>
      </c>
      <c>
        <f>(M44*21)/100</f>
      </c>
      <c t="s">
        <v>27</v>
      </c>
    </row>
    <row r="45" spans="1:5" ht="12.75">
      <c r="A45" s="35" t="s">
        <v>54</v>
      </c>
      <c r="E45" s="39" t="s">
        <v>2812</v>
      </c>
    </row>
    <row r="46" spans="1:5" ht="12.75">
      <c r="A46" s="35" t="s">
        <v>55</v>
      </c>
      <c r="E46" s="40" t="s">
        <v>5</v>
      </c>
    </row>
    <row r="47" spans="1:5" ht="242.25">
      <c r="A47" t="s">
        <v>56</v>
      </c>
      <c r="E47" s="39" t="s">
        <v>2469</v>
      </c>
    </row>
    <row r="48" spans="1:16" ht="12.75">
      <c r="A48" t="s">
        <v>49</v>
      </c>
      <c s="34" t="s">
        <v>90</v>
      </c>
      <c s="34" t="s">
        <v>2189</v>
      </c>
      <c s="35" t="s">
        <v>5</v>
      </c>
      <c s="6" t="s">
        <v>2190</v>
      </c>
      <c s="36" t="s">
        <v>1503</v>
      </c>
      <c s="37">
        <v>1675.43</v>
      </c>
      <c s="36">
        <v>0</v>
      </c>
      <c s="36">
        <f>ROUND(G48*H48,6)</f>
      </c>
      <c r="L48" s="38">
        <v>0</v>
      </c>
      <c s="32">
        <f>ROUND(ROUND(L48,2)*ROUND(G48,3),2)</f>
      </c>
      <c s="36" t="s">
        <v>196</v>
      </c>
      <c>
        <f>(M48*21)/100</f>
      </c>
      <c t="s">
        <v>27</v>
      </c>
    </row>
    <row r="49" spans="1:5" ht="25.5">
      <c r="A49" s="35" t="s">
        <v>54</v>
      </c>
      <c r="E49" s="39" t="s">
        <v>2814</v>
      </c>
    </row>
    <row r="50" spans="1:5" ht="12.75">
      <c r="A50" s="35" t="s">
        <v>55</v>
      </c>
      <c r="E50" s="40" t="s">
        <v>2815</v>
      </c>
    </row>
    <row r="51" spans="1:5" ht="293.25">
      <c r="A51" t="s">
        <v>56</v>
      </c>
      <c r="E51" s="39" t="s">
        <v>2312</v>
      </c>
    </row>
    <row r="52" spans="1:13" ht="12.75">
      <c r="A52" t="s">
        <v>46</v>
      </c>
      <c r="C52" s="31" t="s">
        <v>67</v>
      </c>
      <c r="E52" s="33" t="s">
        <v>1829</v>
      </c>
      <c r="J52" s="32">
        <f>0</f>
      </c>
      <c s="32">
        <f>0</f>
      </c>
      <c s="32">
        <f>0+L53+L57+L61+L65+L69</f>
      </c>
      <c s="32">
        <f>0+M53+M57+M61+M65+M69</f>
      </c>
    </row>
    <row r="53" spans="1:16" ht="12.75">
      <c r="A53" t="s">
        <v>49</v>
      </c>
      <c s="34" t="s">
        <v>94</v>
      </c>
      <c s="34" t="s">
        <v>1833</v>
      </c>
      <c s="35" t="s">
        <v>5</v>
      </c>
      <c s="6" t="s">
        <v>1834</v>
      </c>
      <c s="36" t="s">
        <v>52</v>
      </c>
      <c s="37">
        <v>2.704</v>
      </c>
      <c s="36">
        <v>0</v>
      </c>
      <c s="36">
        <f>ROUND(G53*H53,6)</f>
      </c>
      <c r="L53" s="38">
        <v>0</v>
      </c>
      <c s="32">
        <f>ROUND(ROUND(L53,2)*ROUND(G53,3),2)</f>
      </c>
      <c s="36" t="s">
        <v>196</v>
      </c>
      <c>
        <f>(M53*21)/100</f>
      </c>
      <c t="s">
        <v>27</v>
      </c>
    </row>
    <row r="54" spans="1:5" ht="25.5">
      <c r="A54" s="35" t="s">
        <v>54</v>
      </c>
      <c r="E54" s="39" t="s">
        <v>2816</v>
      </c>
    </row>
    <row r="55" spans="1:5" ht="12.75">
      <c r="A55" s="35" t="s">
        <v>55</v>
      </c>
      <c r="E55" s="40" t="s">
        <v>2817</v>
      </c>
    </row>
    <row r="56" spans="1:5" ht="369.75">
      <c r="A56" t="s">
        <v>56</v>
      </c>
      <c r="E56" s="39" t="s">
        <v>2305</v>
      </c>
    </row>
    <row r="57" spans="1:16" ht="12.75">
      <c r="A57" t="s">
        <v>49</v>
      </c>
      <c s="34" t="s">
        <v>99</v>
      </c>
      <c s="34" t="s">
        <v>1836</v>
      </c>
      <c s="35" t="s">
        <v>5</v>
      </c>
      <c s="6" t="s">
        <v>1837</v>
      </c>
      <c s="36" t="s">
        <v>52</v>
      </c>
      <c s="37">
        <v>7.8</v>
      </c>
      <c s="36">
        <v>0</v>
      </c>
      <c s="36">
        <f>ROUND(G57*H57,6)</f>
      </c>
      <c r="L57" s="38">
        <v>0</v>
      </c>
      <c s="32">
        <f>ROUND(ROUND(L57,2)*ROUND(G57,3),2)</f>
      </c>
      <c s="36" t="s">
        <v>196</v>
      </c>
      <c>
        <f>(M57*21)/100</f>
      </c>
      <c t="s">
        <v>27</v>
      </c>
    </row>
    <row r="58" spans="1:5" ht="12.75">
      <c r="A58" s="35" t="s">
        <v>54</v>
      </c>
      <c r="E58" s="39" t="s">
        <v>2798</v>
      </c>
    </row>
    <row r="59" spans="1:5" ht="25.5">
      <c r="A59" s="35" t="s">
        <v>55</v>
      </c>
      <c r="E59" s="40" t="s">
        <v>2818</v>
      </c>
    </row>
    <row r="60" spans="1:5" ht="369.75">
      <c r="A60" t="s">
        <v>56</v>
      </c>
      <c r="E60" s="39" t="s">
        <v>2305</v>
      </c>
    </row>
    <row r="61" spans="1:16" ht="12.75">
      <c r="A61" t="s">
        <v>49</v>
      </c>
      <c s="34" t="s">
        <v>102</v>
      </c>
      <c s="34" t="s">
        <v>2819</v>
      </c>
      <c s="35" t="s">
        <v>5</v>
      </c>
      <c s="6" t="s">
        <v>2820</v>
      </c>
      <c s="36" t="s">
        <v>52</v>
      </c>
      <c s="37">
        <v>26.9</v>
      </c>
      <c s="36">
        <v>0</v>
      </c>
      <c s="36">
        <f>ROUND(G61*H61,6)</f>
      </c>
      <c r="L61" s="38">
        <v>0</v>
      </c>
      <c s="32">
        <f>ROUND(ROUND(L61,2)*ROUND(G61,3),2)</f>
      </c>
      <c s="36" t="s">
        <v>196</v>
      </c>
      <c>
        <f>(M61*21)/100</f>
      </c>
      <c t="s">
        <v>27</v>
      </c>
    </row>
    <row r="62" spans="1:5" ht="12.75">
      <c r="A62" s="35" t="s">
        <v>54</v>
      </c>
      <c r="E62" s="39" t="s">
        <v>2798</v>
      </c>
    </row>
    <row r="63" spans="1:5" ht="12.75">
      <c r="A63" s="35" t="s">
        <v>55</v>
      </c>
      <c r="E63" s="40" t="s">
        <v>5</v>
      </c>
    </row>
    <row r="64" spans="1:5" ht="369.75">
      <c r="A64" t="s">
        <v>56</v>
      </c>
      <c r="E64" s="39" t="s">
        <v>2305</v>
      </c>
    </row>
    <row r="65" spans="1:16" ht="12.75">
      <c r="A65" t="s">
        <v>49</v>
      </c>
      <c s="34" t="s">
        <v>106</v>
      </c>
      <c s="34" t="s">
        <v>2522</v>
      </c>
      <c s="35" t="s">
        <v>5</v>
      </c>
      <c s="6" t="s">
        <v>2523</v>
      </c>
      <c s="36" t="s">
        <v>52</v>
      </c>
      <c s="37">
        <v>149.9</v>
      </c>
      <c s="36">
        <v>0</v>
      </c>
      <c s="36">
        <f>ROUND(G65*H65,6)</f>
      </c>
      <c r="L65" s="38">
        <v>0</v>
      </c>
      <c s="32">
        <f>ROUND(ROUND(L65,2)*ROUND(G65,3),2)</f>
      </c>
      <c s="36" t="s">
        <v>196</v>
      </c>
      <c>
        <f>(M65*21)/100</f>
      </c>
      <c t="s">
        <v>27</v>
      </c>
    </row>
    <row r="66" spans="1:5" ht="12.75">
      <c r="A66" s="35" t="s">
        <v>54</v>
      </c>
      <c r="E66" s="39" t="s">
        <v>2798</v>
      </c>
    </row>
    <row r="67" spans="1:5" ht="12.75">
      <c r="A67" s="35" t="s">
        <v>55</v>
      </c>
      <c r="E67" s="40" t="s">
        <v>5</v>
      </c>
    </row>
    <row r="68" spans="1:5" ht="38.25">
      <c r="A68" t="s">
        <v>56</v>
      </c>
      <c r="E68" s="39" t="s">
        <v>2316</v>
      </c>
    </row>
    <row r="69" spans="1:16" ht="12.75">
      <c r="A69" t="s">
        <v>49</v>
      </c>
      <c s="34" t="s">
        <v>110</v>
      </c>
      <c s="34" t="s">
        <v>1851</v>
      </c>
      <c s="35" t="s">
        <v>5</v>
      </c>
      <c s="6" t="s">
        <v>1852</v>
      </c>
      <c s="36" t="s">
        <v>52</v>
      </c>
      <c s="37">
        <v>11.8</v>
      </c>
      <c s="36">
        <v>0</v>
      </c>
      <c s="36">
        <f>ROUND(G69*H69,6)</f>
      </c>
      <c r="L69" s="38">
        <v>0</v>
      </c>
      <c s="32">
        <f>ROUND(ROUND(L69,2)*ROUND(G69,3),2)</f>
      </c>
      <c s="36" t="s">
        <v>196</v>
      </c>
      <c>
        <f>(M69*21)/100</f>
      </c>
      <c t="s">
        <v>27</v>
      </c>
    </row>
    <row r="70" spans="1:5" ht="12.75">
      <c r="A70" s="35" t="s">
        <v>54</v>
      </c>
      <c r="E70" s="39" t="s">
        <v>2798</v>
      </c>
    </row>
    <row r="71" spans="1:5" ht="12.75">
      <c r="A71" s="35" t="s">
        <v>55</v>
      </c>
      <c r="E71" s="40" t="s">
        <v>5</v>
      </c>
    </row>
    <row r="72" spans="1:5" ht="102">
      <c r="A72" t="s">
        <v>56</v>
      </c>
      <c r="E72" s="39" t="s">
        <v>2533</v>
      </c>
    </row>
    <row r="73" spans="1:13" ht="12.75">
      <c r="A73" t="s">
        <v>46</v>
      </c>
      <c r="C73" s="31" t="s">
        <v>77</v>
      </c>
      <c r="E73" s="33" t="s">
        <v>2685</v>
      </c>
      <c r="J73" s="32">
        <f>0</f>
      </c>
      <c s="32">
        <f>0</f>
      </c>
      <c s="32">
        <f>0+L74+L78+L82+L86</f>
      </c>
      <c s="32">
        <f>0+M74+M78+M82+M86</f>
      </c>
    </row>
    <row r="74" spans="1:16" ht="25.5">
      <c r="A74" t="s">
        <v>49</v>
      </c>
      <c s="34" t="s">
        <v>114</v>
      </c>
      <c s="34" t="s">
        <v>2821</v>
      </c>
      <c s="35" t="s">
        <v>5</v>
      </c>
      <c s="6" t="s">
        <v>2822</v>
      </c>
      <c s="36" t="s">
        <v>63</v>
      </c>
      <c s="37">
        <v>59.7</v>
      </c>
      <c s="36">
        <v>0</v>
      </c>
      <c s="36">
        <f>ROUND(G74*H74,6)</f>
      </c>
      <c r="L74" s="38">
        <v>0</v>
      </c>
      <c s="32">
        <f>ROUND(ROUND(L74,2)*ROUND(G74,3),2)</f>
      </c>
      <c s="36" t="s">
        <v>196</v>
      </c>
      <c>
        <f>(M74*21)/100</f>
      </c>
      <c t="s">
        <v>27</v>
      </c>
    </row>
    <row r="75" spans="1:5" ht="12.75">
      <c r="A75" s="35" t="s">
        <v>54</v>
      </c>
      <c r="E75" s="39" t="s">
        <v>2798</v>
      </c>
    </row>
    <row r="76" spans="1:5" ht="12.75">
      <c r="A76" s="35" t="s">
        <v>55</v>
      </c>
      <c r="E76" s="40" t="s">
        <v>5</v>
      </c>
    </row>
    <row r="77" spans="1:5" ht="76.5">
      <c r="A77" t="s">
        <v>56</v>
      </c>
      <c r="E77" s="39" t="s">
        <v>2754</v>
      </c>
    </row>
    <row r="78" spans="1:16" ht="12.75">
      <c r="A78" t="s">
        <v>49</v>
      </c>
      <c s="34" t="s">
        <v>118</v>
      </c>
      <c s="34" t="s">
        <v>2758</v>
      </c>
      <c s="35" t="s">
        <v>5</v>
      </c>
      <c s="6" t="s">
        <v>2759</v>
      </c>
      <c s="36" t="s">
        <v>63</v>
      </c>
      <c s="37">
        <v>8.2</v>
      </c>
      <c s="36">
        <v>0</v>
      </c>
      <c s="36">
        <f>ROUND(G78*H78,6)</f>
      </c>
      <c r="L78" s="38">
        <v>0</v>
      </c>
      <c s="32">
        <f>ROUND(ROUND(L78,2)*ROUND(G78,3),2)</f>
      </c>
      <c s="36" t="s">
        <v>196</v>
      </c>
      <c>
        <f>(M78*21)/100</f>
      </c>
      <c t="s">
        <v>27</v>
      </c>
    </row>
    <row r="79" spans="1:5" ht="12.75">
      <c r="A79" s="35" t="s">
        <v>54</v>
      </c>
      <c r="E79" s="39" t="s">
        <v>2812</v>
      </c>
    </row>
    <row r="80" spans="1:5" ht="12.75">
      <c r="A80" s="35" t="s">
        <v>55</v>
      </c>
      <c r="E80" s="40" t="s">
        <v>5</v>
      </c>
    </row>
    <row r="81" spans="1:5" ht="76.5">
      <c r="A81" t="s">
        <v>56</v>
      </c>
      <c r="E81" s="39" t="s">
        <v>2754</v>
      </c>
    </row>
    <row r="82" spans="1:16" ht="12.75">
      <c r="A82" t="s">
        <v>49</v>
      </c>
      <c s="34" t="s">
        <v>122</v>
      </c>
      <c s="34" t="s">
        <v>2761</v>
      </c>
      <c s="35" t="s">
        <v>5</v>
      </c>
      <c s="6" t="s">
        <v>2762</v>
      </c>
      <c s="36" t="s">
        <v>63</v>
      </c>
      <c s="37">
        <v>119.4</v>
      </c>
      <c s="36">
        <v>0</v>
      </c>
      <c s="36">
        <f>ROUND(G82*H82,6)</f>
      </c>
      <c r="L82" s="38">
        <v>0</v>
      </c>
      <c s="32">
        <f>ROUND(ROUND(L82,2)*ROUND(G82,3),2)</f>
      </c>
      <c s="36" t="s">
        <v>196</v>
      </c>
      <c>
        <f>(M82*21)/100</f>
      </c>
      <c t="s">
        <v>27</v>
      </c>
    </row>
    <row r="83" spans="1:5" ht="12.75">
      <c r="A83" s="35" t="s">
        <v>54</v>
      </c>
      <c r="E83" s="39" t="s">
        <v>2798</v>
      </c>
    </row>
    <row r="84" spans="1:5" ht="12.75">
      <c r="A84" s="35" t="s">
        <v>55</v>
      </c>
      <c r="E84" s="40" t="s">
        <v>5</v>
      </c>
    </row>
    <row r="85" spans="1:5" ht="76.5">
      <c r="A85" t="s">
        <v>56</v>
      </c>
      <c r="E85" s="39" t="s">
        <v>2754</v>
      </c>
    </row>
    <row r="86" spans="1:16" ht="12.75">
      <c r="A86" t="s">
        <v>49</v>
      </c>
      <c s="34" t="s">
        <v>126</v>
      </c>
      <c s="34" t="s">
        <v>2686</v>
      </c>
      <c s="35" t="s">
        <v>5</v>
      </c>
      <c s="6" t="s">
        <v>2687</v>
      </c>
      <c s="36" t="s">
        <v>63</v>
      </c>
      <c s="37">
        <v>93</v>
      </c>
      <c s="36">
        <v>0</v>
      </c>
      <c s="36">
        <f>ROUND(G86*H86,6)</f>
      </c>
      <c r="L86" s="38">
        <v>0</v>
      </c>
      <c s="32">
        <f>ROUND(ROUND(L86,2)*ROUND(G86,3),2)</f>
      </c>
      <c s="36" t="s">
        <v>196</v>
      </c>
      <c>
        <f>(M86*21)/100</f>
      </c>
      <c t="s">
        <v>27</v>
      </c>
    </row>
    <row r="87" spans="1:5" ht="12.75">
      <c r="A87" s="35" t="s">
        <v>54</v>
      </c>
      <c r="E87" s="39" t="s">
        <v>2798</v>
      </c>
    </row>
    <row r="88" spans="1:5" ht="12.75">
      <c r="A88" s="35" t="s">
        <v>55</v>
      </c>
      <c r="E88" s="40" t="s">
        <v>5</v>
      </c>
    </row>
    <row r="89" spans="1:5" ht="89.25">
      <c r="A89" t="s">
        <v>56</v>
      </c>
      <c r="E89" s="39" t="s">
        <v>2689</v>
      </c>
    </row>
    <row r="90" spans="1:13" ht="12.75">
      <c r="A90" t="s">
        <v>46</v>
      </c>
      <c r="C90" s="31" t="s">
        <v>65</v>
      </c>
      <c r="E90" s="33" t="s">
        <v>66</v>
      </c>
      <c r="J90" s="32">
        <f>0</f>
      </c>
      <c s="32">
        <f>0</f>
      </c>
      <c s="32">
        <f>0+L91+L95+L99+L103+L107+L111</f>
      </c>
      <c s="32">
        <f>0+M91+M95+M99+M103+M107+M111</f>
      </c>
    </row>
    <row r="91" spans="1:16" ht="25.5">
      <c r="A91" t="s">
        <v>49</v>
      </c>
      <c s="34" t="s">
        <v>130</v>
      </c>
      <c s="34" t="s">
        <v>2823</v>
      </c>
      <c s="35" t="s">
        <v>5</v>
      </c>
      <c s="6" t="s">
        <v>2824</v>
      </c>
      <c s="36" t="s">
        <v>63</v>
      </c>
      <c s="37">
        <v>72.7</v>
      </c>
      <c s="36">
        <v>0</v>
      </c>
      <c s="36">
        <f>ROUND(G91*H91,6)</f>
      </c>
      <c r="L91" s="38">
        <v>0</v>
      </c>
      <c s="32">
        <f>ROUND(ROUND(L91,2)*ROUND(G91,3),2)</f>
      </c>
      <c s="36" t="s">
        <v>196</v>
      </c>
      <c>
        <f>(M91*21)/100</f>
      </c>
      <c t="s">
        <v>27</v>
      </c>
    </row>
    <row r="92" spans="1:5" ht="25.5">
      <c r="A92" s="35" t="s">
        <v>54</v>
      </c>
      <c r="E92" s="39" t="s">
        <v>2825</v>
      </c>
    </row>
    <row r="93" spans="1:5" ht="12.75">
      <c r="A93" s="35" t="s">
        <v>55</v>
      </c>
      <c r="E93" s="40" t="s">
        <v>5</v>
      </c>
    </row>
    <row r="94" spans="1:5" ht="191.25">
      <c r="A94" t="s">
        <v>56</v>
      </c>
      <c r="E94" s="39" t="s">
        <v>2336</v>
      </c>
    </row>
    <row r="95" spans="1:16" ht="25.5">
      <c r="A95" t="s">
        <v>49</v>
      </c>
      <c s="34" t="s">
        <v>134</v>
      </c>
      <c s="34" t="s">
        <v>2538</v>
      </c>
      <c s="35" t="s">
        <v>5</v>
      </c>
      <c s="6" t="s">
        <v>2539</v>
      </c>
      <c s="36" t="s">
        <v>63</v>
      </c>
      <c s="37">
        <v>76.9</v>
      </c>
      <c s="36">
        <v>0</v>
      </c>
      <c s="36">
        <f>ROUND(G95*H95,6)</f>
      </c>
      <c r="L95" s="38">
        <v>0</v>
      </c>
      <c s="32">
        <f>ROUND(ROUND(L95,2)*ROUND(G95,3),2)</f>
      </c>
      <c s="36" t="s">
        <v>196</v>
      </c>
      <c>
        <f>(M95*21)/100</f>
      </c>
      <c t="s">
        <v>27</v>
      </c>
    </row>
    <row r="96" spans="1:5" ht="25.5">
      <c r="A96" s="35" t="s">
        <v>54</v>
      </c>
      <c r="E96" s="39" t="s">
        <v>2826</v>
      </c>
    </row>
    <row r="97" spans="1:5" ht="12.75">
      <c r="A97" s="35" t="s">
        <v>55</v>
      </c>
      <c r="E97" s="40" t="s">
        <v>5</v>
      </c>
    </row>
    <row r="98" spans="1:5" ht="191.25">
      <c r="A98" t="s">
        <v>56</v>
      </c>
      <c r="E98" s="39" t="s">
        <v>2336</v>
      </c>
    </row>
    <row r="99" spans="1:16" ht="12.75">
      <c r="A99" t="s">
        <v>49</v>
      </c>
      <c s="34" t="s">
        <v>138</v>
      </c>
      <c s="34" t="s">
        <v>2827</v>
      </c>
      <c s="35" t="s">
        <v>5</v>
      </c>
      <c s="6" t="s">
        <v>2828</v>
      </c>
      <c s="36" t="s">
        <v>63</v>
      </c>
      <c s="37">
        <v>140.2</v>
      </c>
      <c s="36">
        <v>0</v>
      </c>
      <c s="36">
        <f>ROUND(G99*H99,6)</f>
      </c>
      <c r="L99" s="38">
        <v>0</v>
      </c>
      <c s="32">
        <f>ROUND(ROUND(L99,2)*ROUND(G99,3),2)</f>
      </c>
      <c s="36" t="s">
        <v>196</v>
      </c>
      <c>
        <f>(M99*21)/100</f>
      </c>
      <c t="s">
        <v>27</v>
      </c>
    </row>
    <row r="100" spans="1:5" ht="25.5">
      <c r="A100" s="35" t="s">
        <v>54</v>
      </c>
      <c r="E100" s="39" t="s">
        <v>2829</v>
      </c>
    </row>
    <row r="101" spans="1:5" ht="12.75">
      <c r="A101" s="35" t="s">
        <v>55</v>
      </c>
      <c r="E101" s="40" t="s">
        <v>5</v>
      </c>
    </row>
    <row r="102" spans="1:5" ht="204">
      <c r="A102" t="s">
        <v>56</v>
      </c>
      <c r="E102" s="39" t="s">
        <v>2546</v>
      </c>
    </row>
    <row r="103" spans="1:16" ht="12.75">
      <c r="A103" t="s">
        <v>49</v>
      </c>
      <c s="34" t="s">
        <v>142</v>
      </c>
      <c s="34" t="s">
        <v>2547</v>
      </c>
      <c s="35" t="s">
        <v>5</v>
      </c>
      <c s="6" t="s">
        <v>2548</v>
      </c>
      <c s="36" t="s">
        <v>63</v>
      </c>
      <c s="37">
        <v>140.2</v>
      </c>
      <c s="36">
        <v>0</v>
      </c>
      <c s="36">
        <f>ROUND(G103*H103,6)</f>
      </c>
      <c r="L103" s="38">
        <v>0</v>
      </c>
      <c s="32">
        <f>ROUND(ROUND(L103,2)*ROUND(G103,3),2)</f>
      </c>
      <c s="36" t="s">
        <v>196</v>
      </c>
      <c>
        <f>(M103*21)/100</f>
      </c>
      <c t="s">
        <v>27</v>
      </c>
    </row>
    <row r="104" spans="1:5" ht="25.5">
      <c r="A104" s="35" t="s">
        <v>54</v>
      </c>
      <c r="E104" s="39" t="s">
        <v>2830</v>
      </c>
    </row>
    <row r="105" spans="1:5" ht="12.75">
      <c r="A105" s="35" t="s">
        <v>55</v>
      </c>
      <c r="E105" s="40" t="s">
        <v>5</v>
      </c>
    </row>
    <row r="106" spans="1:5" ht="38.25">
      <c r="A106" t="s">
        <v>56</v>
      </c>
      <c r="E106" s="39" t="s">
        <v>2553</v>
      </c>
    </row>
    <row r="107" spans="1:16" ht="12.75">
      <c r="A107" t="s">
        <v>49</v>
      </c>
      <c s="34" t="s">
        <v>146</v>
      </c>
      <c s="34" t="s">
        <v>2554</v>
      </c>
      <c s="35" t="s">
        <v>5</v>
      </c>
      <c s="6" t="s">
        <v>2555</v>
      </c>
      <c s="36" t="s">
        <v>63</v>
      </c>
      <c s="37">
        <v>76.9</v>
      </c>
      <c s="36">
        <v>0</v>
      </c>
      <c s="36">
        <f>ROUND(G107*H107,6)</f>
      </c>
      <c r="L107" s="38">
        <v>0</v>
      </c>
      <c s="32">
        <f>ROUND(ROUND(L107,2)*ROUND(G107,3),2)</f>
      </c>
      <c s="36" t="s">
        <v>196</v>
      </c>
      <c>
        <f>(M107*21)/100</f>
      </c>
      <c t="s">
        <v>27</v>
      </c>
    </row>
    <row r="108" spans="1:5" ht="25.5">
      <c r="A108" s="35" t="s">
        <v>54</v>
      </c>
      <c r="E108" s="39" t="s">
        <v>2826</v>
      </c>
    </row>
    <row r="109" spans="1:5" ht="12.75">
      <c r="A109" s="35" t="s">
        <v>55</v>
      </c>
      <c r="E109" s="40" t="s">
        <v>5</v>
      </c>
    </row>
    <row r="110" spans="1:5" ht="38.25">
      <c r="A110" t="s">
        <v>56</v>
      </c>
      <c r="E110" s="39" t="s">
        <v>2553</v>
      </c>
    </row>
    <row r="111" spans="1:16" ht="12.75">
      <c r="A111" t="s">
        <v>49</v>
      </c>
      <c s="34" t="s">
        <v>150</v>
      </c>
      <c s="34" t="s">
        <v>2831</v>
      </c>
      <c s="35" t="s">
        <v>5</v>
      </c>
      <c s="6" t="s">
        <v>2832</v>
      </c>
      <c s="36" t="s">
        <v>97</v>
      </c>
      <c s="37">
        <v>16</v>
      </c>
      <c s="36">
        <v>0</v>
      </c>
      <c s="36">
        <f>ROUND(G111*H111,6)</f>
      </c>
      <c r="L111" s="38">
        <v>0</v>
      </c>
      <c s="32">
        <f>ROUND(ROUND(L111,2)*ROUND(G111,3),2)</f>
      </c>
      <c s="36" t="s">
        <v>196</v>
      </c>
      <c>
        <f>(M111*21)/100</f>
      </c>
      <c t="s">
        <v>27</v>
      </c>
    </row>
    <row r="112" spans="1:5" ht="12.75">
      <c r="A112" s="35" t="s">
        <v>54</v>
      </c>
      <c r="E112" s="39" t="s">
        <v>2833</v>
      </c>
    </row>
    <row r="113" spans="1:5" ht="12.75">
      <c r="A113" s="35" t="s">
        <v>55</v>
      </c>
      <c r="E113" s="40" t="s">
        <v>5</v>
      </c>
    </row>
    <row r="114" spans="1:5" ht="76.5">
      <c r="A114" t="s">
        <v>56</v>
      </c>
      <c r="E114" s="39" t="s">
        <v>792</v>
      </c>
    </row>
    <row r="115" spans="1:13" ht="12.75">
      <c r="A115" t="s">
        <v>46</v>
      </c>
      <c r="C115" s="31" t="s">
        <v>82</v>
      </c>
      <c r="E115" s="33" t="s">
        <v>1884</v>
      </c>
      <c r="J115" s="32">
        <f>0</f>
      </c>
      <c s="32">
        <f>0</f>
      </c>
      <c s="32">
        <f>0+L116</f>
      </c>
      <c s="32">
        <f>0+M116</f>
      </c>
    </row>
    <row r="116" spans="1:16" ht="12.75">
      <c r="A116" t="s">
        <v>49</v>
      </c>
      <c s="34" t="s">
        <v>154</v>
      </c>
      <c s="34" t="s">
        <v>2834</v>
      </c>
      <c s="35" t="s">
        <v>5</v>
      </c>
      <c s="6" t="s">
        <v>2835</v>
      </c>
      <c s="36" t="s">
        <v>70</v>
      </c>
      <c s="37">
        <v>34.78</v>
      </c>
      <c s="36">
        <v>0</v>
      </c>
      <c s="36">
        <f>ROUND(G116*H116,6)</f>
      </c>
      <c r="L116" s="38">
        <v>0</v>
      </c>
      <c s="32">
        <f>ROUND(ROUND(L116,2)*ROUND(G116,3),2)</f>
      </c>
      <c s="36" t="s">
        <v>196</v>
      </c>
      <c>
        <f>(M116*21)/100</f>
      </c>
      <c t="s">
        <v>27</v>
      </c>
    </row>
    <row r="117" spans="1:5" ht="25.5">
      <c r="A117" s="35" t="s">
        <v>54</v>
      </c>
      <c r="E117" s="39" t="s">
        <v>2836</v>
      </c>
    </row>
    <row r="118" spans="1:5" ht="12.75">
      <c r="A118" s="35" t="s">
        <v>55</v>
      </c>
      <c r="E118" s="40" t="s">
        <v>5</v>
      </c>
    </row>
    <row r="119" spans="1:5" ht="242.25">
      <c r="A119" t="s">
        <v>56</v>
      </c>
      <c r="E119" s="39" t="s">
        <v>2837</v>
      </c>
    </row>
    <row r="120" spans="1:13" ht="12.75">
      <c r="A120" t="s">
        <v>46</v>
      </c>
      <c r="C120" s="31" t="s">
        <v>86</v>
      </c>
      <c r="E120" s="33" t="s">
        <v>729</v>
      </c>
      <c r="J120" s="32">
        <f>0</f>
      </c>
      <c s="32">
        <f>0</f>
      </c>
      <c s="32">
        <f>0+L121+L125+L129+L133+L137+L141+L145+L149+L153+L157+L161</f>
      </c>
      <c s="32">
        <f>0+M121+M125+M129+M133+M137+M141+M145+M149+M153+M157+M161</f>
      </c>
    </row>
    <row r="121" spans="1:16" ht="12.75">
      <c r="A121" t="s">
        <v>49</v>
      </c>
      <c s="34" t="s">
        <v>158</v>
      </c>
      <c s="34" t="s">
        <v>2599</v>
      </c>
      <c s="35" t="s">
        <v>5</v>
      </c>
      <c s="6" t="s">
        <v>2600</v>
      </c>
      <c s="36" t="s">
        <v>97</v>
      </c>
      <c s="37">
        <v>2</v>
      </c>
      <c s="36">
        <v>0</v>
      </c>
      <c s="36">
        <f>ROUND(G121*H121,6)</f>
      </c>
      <c r="L121" s="38">
        <v>0</v>
      </c>
      <c s="32">
        <f>ROUND(ROUND(L121,2)*ROUND(G121,3),2)</f>
      </c>
      <c s="36" t="s">
        <v>196</v>
      </c>
      <c>
        <f>(M121*21)/100</f>
      </c>
      <c t="s">
        <v>27</v>
      </c>
    </row>
    <row r="122" spans="1:5" ht="12.75">
      <c r="A122" s="35" t="s">
        <v>54</v>
      </c>
      <c r="E122" s="39" t="s">
        <v>5</v>
      </c>
    </row>
    <row r="123" spans="1:5" ht="12.75">
      <c r="A123" s="35" t="s">
        <v>55</v>
      </c>
      <c r="E123" s="40" t="s">
        <v>5</v>
      </c>
    </row>
    <row r="124" spans="1:5" ht="25.5">
      <c r="A124" t="s">
        <v>56</v>
      </c>
      <c r="E124" s="39" t="s">
        <v>2602</v>
      </c>
    </row>
    <row r="125" spans="1:16" ht="25.5">
      <c r="A125" t="s">
        <v>49</v>
      </c>
      <c s="34" t="s">
        <v>162</v>
      </c>
      <c s="34" t="s">
        <v>2838</v>
      </c>
      <c s="35" t="s">
        <v>5</v>
      </c>
      <c s="6" t="s">
        <v>2839</v>
      </c>
      <c s="36" t="s">
        <v>97</v>
      </c>
      <c s="37">
        <v>2</v>
      </c>
      <c s="36">
        <v>0</v>
      </c>
      <c s="36">
        <f>ROUND(G125*H125,6)</f>
      </c>
      <c r="L125" s="38">
        <v>0</v>
      </c>
      <c s="32">
        <f>ROUND(ROUND(L125,2)*ROUND(G125,3),2)</f>
      </c>
      <c s="36" t="s">
        <v>196</v>
      </c>
      <c>
        <f>(M125*21)/100</f>
      </c>
      <c t="s">
        <v>27</v>
      </c>
    </row>
    <row r="126" spans="1:5" ht="12.75">
      <c r="A126" s="35" t="s">
        <v>54</v>
      </c>
      <c r="E126" s="39" t="s">
        <v>5</v>
      </c>
    </row>
    <row r="127" spans="1:5" ht="12.75">
      <c r="A127" s="35" t="s">
        <v>55</v>
      </c>
      <c r="E127" s="40" t="s">
        <v>5</v>
      </c>
    </row>
    <row r="128" spans="1:5" ht="63.75">
      <c r="A128" t="s">
        <v>56</v>
      </c>
      <c r="E128" s="39" t="s">
        <v>2840</v>
      </c>
    </row>
    <row r="129" spans="1:16" ht="25.5">
      <c r="A129" t="s">
        <v>49</v>
      </c>
      <c s="34" t="s">
        <v>167</v>
      </c>
      <c s="34" t="s">
        <v>2841</v>
      </c>
      <c s="35" t="s">
        <v>5</v>
      </c>
      <c s="6" t="s">
        <v>2842</v>
      </c>
      <c s="36" t="s">
        <v>97</v>
      </c>
      <c s="37">
        <v>2</v>
      </c>
      <c s="36">
        <v>0</v>
      </c>
      <c s="36">
        <f>ROUND(G129*H129,6)</f>
      </c>
      <c r="L129" s="38">
        <v>0</v>
      </c>
      <c s="32">
        <f>ROUND(ROUND(L129,2)*ROUND(G129,3),2)</f>
      </c>
      <c s="36" t="s">
        <v>196</v>
      </c>
      <c>
        <f>(M129*21)/100</f>
      </c>
      <c t="s">
        <v>27</v>
      </c>
    </row>
    <row r="130" spans="1:5" ht="12.75">
      <c r="A130" s="35" t="s">
        <v>54</v>
      </c>
      <c r="E130" s="39" t="s">
        <v>5</v>
      </c>
    </row>
    <row r="131" spans="1:5" ht="12.75">
      <c r="A131" s="35" t="s">
        <v>55</v>
      </c>
      <c r="E131" s="40" t="s">
        <v>5</v>
      </c>
    </row>
    <row r="132" spans="1:5" ht="25.5">
      <c r="A132" t="s">
        <v>56</v>
      </c>
      <c r="E132" s="39" t="s">
        <v>2843</v>
      </c>
    </row>
    <row r="133" spans="1:16" ht="25.5">
      <c r="A133" t="s">
        <v>49</v>
      </c>
      <c s="34" t="s">
        <v>171</v>
      </c>
      <c s="34" t="s">
        <v>2844</v>
      </c>
      <c s="35" t="s">
        <v>5</v>
      </c>
      <c s="6" t="s">
        <v>2845</v>
      </c>
      <c s="36" t="s">
        <v>70</v>
      </c>
      <c s="37">
        <v>18</v>
      </c>
      <c s="36">
        <v>0</v>
      </c>
      <c s="36">
        <f>ROUND(G133*H133,6)</f>
      </c>
      <c r="L133" s="38">
        <v>0</v>
      </c>
      <c s="32">
        <f>ROUND(ROUND(L133,2)*ROUND(G133,3),2)</f>
      </c>
      <c s="36" t="s">
        <v>196</v>
      </c>
      <c>
        <f>(M133*21)/100</f>
      </c>
      <c t="s">
        <v>27</v>
      </c>
    </row>
    <row r="134" spans="1:5" ht="12.75">
      <c r="A134" s="35" t="s">
        <v>54</v>
      </c>
      <c r="E134" s="39" t="s">
        <v>2846</v>
      </c>
    </row>
    <row r="135" spans="1:5" ht="12.75">
      <c r="A135" s="35" t="s">
        <v>55</v>
      </c>
      <c r="E135" s="40" t="s">
        <v>5</v>
      </c>
    </row>
    <row r="136" spans="1:5" ht="38.25">
      <c r="A136" t="s">
        <v>56</v>
      </c>
      <c r="E136" s="39" t="s">
        <v>2847</v>
      </c>
    </row>
    <row r="137" spans="1:16" ht="12.75">
      <c r="A137" t="s">
        <v>49</v>
      </c>
      <c s="34" t="s">
        <v>175</v>
      </c>
      <c s="34" t="s">
        <v>2848</v>
      </c>
      <c s="35" t="s">
        <v>5</v>
      </c>
      <c s="6" t="s">
        <v>2849</v>
      </c>
      <c s="36" t="s">
        <v>70</v>
      </c>
      <c s="37">
        <v>18</v>
      </c>
      <c s="36">
        <v>0</v>
      </c>
      <c s="36">
        <f>ROUND(G137*H137,6)</f>
      </c>
      <c r="L137" s="38">
        <v>0</v>
      </c>
      <c s="32">
        <f>ROUND(ROUND(L137,2)*ROUND(G137,3),2)</f>
      </c>
      <c s="36" t="s">
        <v>196</v>
      </c>
      <c>
        <f>(M137*21)/100</f>
      </c>
      <c t="s">
        <v>27</v>
      </c>
    </row>
    <row r="138" spans="1:5" ht="12.75">
      <c r="A138" s="35" t="s">
        <v>54</v>
      </c>
      <c r="E138" s="39" t="s">
        <v>2850</v>
      </c>
    </row>
    <row r="139" spans="1:5" ht="12.75">
      <c r="A139" s="35" t="s">
        <v>55</v>
      </c>
      <c r="E139" s="40" t="s">
        <v>5</v>
      </c>
    </row>
    <row r="140" spans="1:5" ht="25.5">
      <c r="A140" t="s">
        <v>56</v>
      </c>
      <c r="E140" s="39" t="s">
        <v>2851</v>
      </c>
    </row>
    <row r="141" spans="1:16" ht="12.75">
      <c r="A141" t="s">
        <v>49</v>
      </c>
      <c s="34" t="s">
        <v>179</v>
      </c>
      <c s="34" t="s">
        <v>2770</v>
      </c>
      <c s="35" t="s">
        <v>5</v>
      </c>
      <c s="6" t="s">
        <v>2771</v>
      </c>
      <c s="36" t="s">
        <v>63</v>
      </c>
      <c s="37">
        <v>185.9</v>
      </c>
      <c s="36">
        <v>0</v>
      </c>
      <c s="36">
        <f>ROUND(G141*H141,6)</f>
      </c>
      <c r="L141" s="38">
        <v>0</v>
      </c>
      <c s="32">
        <f>ROUND(ROUND(L141,2)*ROUND(G141,3),2)</f>
      </c>
      <c s="36" t="s">
        <v>196</v>
      </c>
      <c>
        <f>(M141*21)/100</f>
      </c>
      <c t="s">
        <v>27</v>
      </c>
    </row>
    <row r="142" spans="1:5" ht="12.75">
      <c r="A142" s="35" t="s">
        <v>54</v>
      </c>
      <c r="E142" s="39" t="s">
        <v>2798</v>
      </c>
    </row>
    <row r="143" spans="1:5" ht="12.75">
      <c r="A143" s="35" t="s">
        <v>55</v>
      </c>
      <c r="E143" s="40" t="s">
        <v>5</v>
      </c>
    </row>
    <row r="144" spans="1:5" ht="25.5">
      <c r="A144" t="s">
        <v>56</v>
      </c>
      <c r="E144" s="39" t="s">
        <v>2702</v>
      </c>
    </row>
    <row r="145" spans="1:16" ht="12.75">
      <c r="A145" t="s">
        <v>49</v>
      </c>
      <c s="34" t="s">
        <v>183</v>
      </c>
      <c s="34" t="s">
        <v>2773</v>
      </c>
      <c s="35" t="s">
        <v>5</v>
      </c>
      <c s="6" t="s">
        <v>2774</v>
      </c>
      <c s="36" t="s">
        <v>63</v>
      </c>
      <c s="37">
        <v>119.4</v>
      </c>
      <c s="36">
        <v>0</v>
      </c>
      <c s="36">
        <f>ROUND(G145*H145,6)</f>
      </c>
      <c r="L145" s="38">
        <v>0</v>
      </c>
      <c s="32">
        <f>ROUND(ROUND(L145,2)*ROUND(G145,3),2)</f>
      </c>
      <c s="36" t="s">
        <v>196</v>
      </c>
      <c>
        <f>(M145*21)/100</f>
      </c>
      <c t="s">
        <v>27</v>
      </c>
    </row>
    <row r="146" spans="1:5" ht="12.75">
      <c r="A146" s="35" t="s">
        <v>54</v>
      </c>
      <c r="E146" s="39" t="s">
        <v>2798</v>
      </c>
    </row>
    <row r="147" spans="1:5" ht="12.75">
      <c r="A147" s="35" t="s">
        <v>55</v>
      </c>
      <c r="E147" s="40" t="s">
        <v>5</v>
      </c>
    </row>
    <row r="148" spans="1:5" ht="25.5">
      <c r="A148" t="s">
        <v>56</v>
      </c>
      <c r="E148" s="39" t="s">
        <v>2702</v>
      </c>
    </row>
    <row r="149" spans="1:16" ht="12.75">
      <c r="A149" t="s">
        <v>49</v>
      </c>
      <c s="34" t="s">
        <v>187</v>
      </c>
      <c s="34" t="s">
        <v>2852</v>
      </c>
      <c s="35" t="s">
        <v>5</v>
      </c>
      <c s="6" t="s">
        <v>2853</v>
      </c>
      <c s="36" t="s">
        <v>52</v>
      </c>
      <c s="37">
        <v>3.2</v>
      </c>
      <c s="36">
        <v>0</v>
      </c>
      <c s="36">
        <f>ROUND(G149*H149,6)</f>
      </c>
      <c r="L149" s="38">
        <v>0</v>
      </c>
      <c s="32">
        <f>ROUND(ROUND(L149,2)*ROUND(G149,3),2)</f>
      </c>
      <c s="36" t="s">
        <v>196</v>
      </c>
      <c>
        <f>(M149*21)/100</f>
      </c>
      <c t="s">
        <v>27</v>
      </c>
    </row>
    <row r="150" spans="1:5" ht="12.75">
      <c r="A150" s="35" t="s">
        <v>54</v>
      </c>
      <c r="E150" s="39" t="s">
        <v>2854</v>
      </c>
    </row>
    <row r="151" spans="1:5" ht="12.75">
      <c r="A151" s="35" t="s">
        <v>55</v>
      </c>
      <c r="E151" s="40" t="s">
        <v>5</v>
      </c>
    </row>
    <row r="152" spans="1:5" ht="89.25">
      <c r="A152" t="s">
        <v>56</v>
      </c>
      <c r="E152" s="39" t="s">
        <v>2855</v>
      </c>
    </row>
    <row r="153" spans="1:16" ht="12.75">
      <c r="A153" t="s">
        <v>49</v>
      </c>
      <c s="34" t="s">
        <v>193</v>
      </c>
      <c s="34" t="s">
        <v>2856</v>
      </c>
      <c s="35" t="s">
        <v>5</v>
      </c>
      <c s="6" t="s">
        <v>2857</v>
      </c>
      <c s="36" t="s">
        <v>294</v>
      </c>
      <c s="37">
        <v>0.701</v>
      </c>
      <c s="36">
        <v>0</v>
      </c>
      <c s="36">
        <f>ROUND(G153*H153,6)</f>
      </c>
      <c r="L153" s="38">
        <v>0</v>
      </c>
      <c s="32">
        <f>ROUND(ROUND(L153,2)*ROUND(G153,3),2)</f>
      </c>
      <c s="36" t="s">
        <v>196</v>
      </c>
      <c>
        <f>(M153*21)/100</f>
      </c>
      <c t="s">
        <v>27</v>
      </c>
    </row>
    <row r="154" spans="1:5" ht="12.75">
      <c r="A154" s="35" t="s">
        <v>54</v>
      </c>
      <c r="E154" s="39" t="s">
        <v>2854</v>
      </c>
    </row>
    <row r="155" spans="1:5" ht="12.75">
      <c r="A155" s="35" t="s">
        <v>55</v>
      </c>
      <c r="E155" s="40" t="s">
        <v>5</v>
      </c>
    </row>
    <row r="156" spans="1:5" ht="89.25">
      <c r="A156" t="s">
        <v>56</v>
      </c>
      <c r="E156" s="39" t="s">
        <v>2858</v>
      </c>
    </row>
    <row r="157" spans="1:16" ht="12.75">
      <c r="A157" t="s">
        <v>49</v>
      </c>
      <c s="34" t="s">
        <v>270</v>
      </c>
      <c s="34" t="s">
        <v>2783</v>
      </c>
      <c s="35" t="s">
        <v>5</v>
      </c>
      <c s="6" t="s">
        <v>2784</v>
      </c>
      <c s="36" t="s">
        <v>63</v>
      </c>
      <c s="37">
        <v>140.2</v>
      </c>
      <c s="36">
        <v>0</v>
      </c>
      <c s="36">
        <f>ROUND(G157*H157,6)</f>
      </c>
      <c r="L157" s="38">
        <v>0</v>
      </c>
      <c s="32">
        <f>ROUND(ROUND(L157,2)*ROUND(G157,3),2)</f>
      </c>
      <c s="36" t="s">
        <v>196</v>
      </c>
      <c>
        <f>(M157*21)/100</f>
      </c>
      <c t="s">
        <v>27</v>
      </c>
    </row>
    <row r="158" spans="1:5" ht="12.75">
      <c r="A158" s="35" t="s">
        <v>54</v>
      </c>
      <c r="E158" s="39" t="s">
        <v>2846</v>
      </c>
    </row>
    <row r="159" spans="1:5" ht="12.75">
      <c r="A159" s="35" t="s">
        <v>55</v>
      </c>
      <c r="E159" s="40" t="s">
        <v>5</v>
      </c>
    </row>
    <row r="160" spans="1:5" ht="89.25">
      <c r="A160" t="s">
        <v>56</v>
      </c>
      <c r="E160" s="39" t="s">
        <v>2782</v>
      </c>
    </row>
    <row r="161" spans="1:16" ht="12.75">
      <c r="A161" t="s">
        <v>49</v>
      </c>
      <c s="34" t="s">
        <v>271</v>
      </c>
      <c s="34" t="s">
        <v>2715</v>
      </c>
      <c s="35" t="s">
        <v>5</v>
      </c>
      <c s="6" t="s">
        <v>2716</v>
      </c>
      <c s="36" t="s">
        <v>97</v>
      </c>
      <c s="37">
        <v>1</v>
      </c>
      <c s="36">
        <v>0</v>
      </c>
      <c s="36">
        <f>ROUND(G161*H161,6)</f>
      </c>
      <c r="L161" s="38">
        <v>0</v>
      </c>
      <c s="32">
        <f>ROUND(ROUND(L161,2)*ROUND(G161,3),2)</f>
      </c>
      <c s="36" t="s">
        <v>196</v>
      </c>
      <c>
        <f>(M161*21)/100</f>
      </c>
      <c t="s">
        <v>27</v>
      </c>
    </row>
    <row r="162" spans="1:5" ht="12.75">
      <c r="A162" s="35" t="s">
        <v>54</v>
      </c>
      <c r="E162" s="39" t="s">
        <v>5</v>
      </c>
    </row>
    <row r="163" spans="1:5" ht="12.75">
      <c r="A163" s="35" t="s">
        <v>55</v>
      </c>
      <c r="E163" s="40" t="s">
        <v>5</v>
      </c>
    </row>
    <row r="164" spans="1:5" ht="89.25">
      <c r="A164" t="s">
        <v>56</v>
      </c>
      <c r="E164" s="39" t="s">
        <v>2717</v>
      </c>
    </row>
    <row r="165" spans="1:13" ht="12.75">
      <c r="A165" t="s">
        <v>46</v>
      </c>
      <c r="C165" s="31" t="s">
        <v>288</v>
      </c>
      <c r="E165" s="33" t="s">
        <v>289</v>
      </c>
      <c r="J165" s="32">
        <f>0</f>
      </c>
      <c s="32">
        <f>0</f>
      </c>
      <c s="32">
        <f>0+L166+L170+L174+L178</f>
      </c>
      <c s="32">
        <f>0+M166+M170+M174+M178</f>
      </c>
    </row>
    <row r="166" spans="1:16" ht="38.25">
      <c r="A166" t="s">
        <v>49</v>
      </c>
      <c s="34" t="s">
        <v>272</v>
      </c>
      <c s="34" t="s">
        <v>1479</v>
      </c>
      <c s="35" t="s">
        <v>292</v>
      </c>
      <c s="6" t="s">
        <v>1480</v>
      </c>
      <c s="36" t="s">
        <v>294</v>
      </c>
      <c s="37">
        <v>692.74</v>
      </c>
      <c s="36">
        <v>0</v>
      </c>
      <c s="36">
        <f>ROUND(G166*H166,6)</f>
      </c>
      <c r="L166" s="38">
        <v>0</v>
      </c>
      <c s="32">
        <f>ROUND(ROUND(L166,2)*ROUND(G166,3),2)</f>
      </c>
      <c s="36" t="s">
        <v>196</v>
      </c>
      <c>
        <f>(M166*21)/100</f>
      </c>
      <c t="s">
        <v>27</v>
      </c>
    </row>
    <row r="167" spans="1:5" ht="12.75">
      <c r="A167" s="35" t="s">
        <v>54</v>
      </c>
      <c r="E167" s="39" t="s">
        <v>295</v>
      </c>
    </row>
    <row r="168" spans="1:5" ht="12.75">
      <c r="A168" s="35" t="s">
        <v>55</v>
      </c>
      <c r="E168" s="40" t="s">
        <v>2859</v>
      </c>
    </row>
    <row r="169" spans="1:5" ht="165.75">
      <c r="A169" t="s">
        <v>56</v>
      </c>
      <c r="E169" s="39" t="s">
        <v>1481</v>
      </c>
    </row>
    <row r="170" spans="1:16" ht="38.25">
      <c r="A170" t="s">
        <v>49</v>
      </c>
      <c s="34" t="s">
        <v>273</v>
      </c>
      <c s="34" t="s">
        <v>298</v>
      </c>
      <c s="35" t="s">
        <v>292</v>
      </c>
      <c s="6" t="s">
        <v>299</v>
      </c>
      <c s="36" t="s">
        <v>294</v>
      </c>
      <c s="37">
        <v>8</v>
      </c>
      <c s="36">
        <v>0</v>
      </c>
      <c s="36">
        <f>ROUND(G170*H170,6)</f>
      </c>
      <c r="L170" s="38">
        <v>0</v>
      </c>
      <c s="32">
        <f>ROUND(ROUND(L170,2)*ROUND(G170,3),2)</f>
      </c>
      <c s="36" t="s">
        <v>196</v>
      </c>
      <c>
        <f>(M170*21)/100</f>
      </c>
      <c t="s">
        <v>27</v>
      </c>
    </row>
    <row r="171" spans="1:5" ht="12.75">
      <c r="A171" s="35" t="s">
        <v>54</v>
      </c>
      <c r="E171" s="39" t="s">
        <v>295</v>
      </c>
    </row>
    <row r="172" spans="1:5" ht="12.75">
      <c r="A172" s="35" t="s">
        <v>55</v>
      </c>
      <c r="E172" s="40" t="s">
        <v>2860</v>
      </c>
    </row>
    <row r="173" spans="1:5" ht="165.75">
      <c r="A173" t="s">
        <v>56</v>
      </c>
      <c r="E173" s="39" t="s">
        <v>1481</v>
      </c>
    </row>
    <row r="174" spans="1:16" ht="38.25">
      <c r="A174" t="s">
        <v>49</v>
      </c>
      <c s="34" t="s">
        <v>274</v>
      </c>
      <c s="34" t="s">
        <v>2789</v>
      </c>
      <c s="35" t="s">
        <v>292</v>
      </c>
      <c s="6" t="s">
        <v>2790</v>
      </c>
      <c s="36" t="s">
        <v>294</v>
      </c>
      <c s="37">
        <v>14.02</v>
      </c>
      <c s="36">
        <v>0</v>
      </c>
      <c s="36">
        <f>ROUND(G174*H174,6)</f>
      </c>
      <c r="L174" s="38">
        <v>0</v>
      </c>
      <c s="32">
        <f>ROUND(ROUND(L174,2)*ROUND(G174,3),2)</f>
      </c>
      <c s="36" t="s">
        <v>196</v>
      </c>
      <c>
        <f>(M174*21)/100</f>
      </c>
      <c t="s">
        <v>27</v>
      </c>
    </row>
    <row r="175" spans="1:5" ht="51">
      <c r="A175" s="35" t="s">
        <v>54</v>
      </c>
      <c r="E175" s="39" t="s">
        <v>2791</v>
      </c>
    </row>
    <row r="176" spans="1:5" ht="12.75">
      <c r="A176" s="35" t="s">
        <v>55</v>
      </c>
      <c r="E176" s="40" t="s">
        <v>2861</v>
      </c>
    </row>
    <row r="177" spans="1:5" ht="165.75">
      <c r="A177" t="s">
        <v>56</v>
      </c>
      <c r="E177" s="39" t="s">
        <v>1481</v>
      </c>
    </row>
    <row r="178" spans="1:16" ht="25.5">
      <c r="A178" t="s">
        <v>49</v>
      </c>
      <c s="34" t="s">
        <v>278</v>
      </c>
      <c s="34" t="s">
        <v>1538</v>
      </c>
      <c s="35" t="s">
        <v>292</v>
      </c>
      <c s="6" t="s">
        <v>1539</v>
      </c>
      <c s="36" t="s">
        <v>294</v>
      </c>
      <c s="37">
        <v>0.701</v>
      </c>
      <c s="36">
        <v>0</v>
      </c>
      <c s="36">
        <f>ROUND(G178*H178,6)</f>
      </c>
      <c r="L178" s="38">
        <v>0</v>
      </c>
      <c s="32">
        <f>ROUND(ROUND(L178,2)*ROUND(G178,3),2)</f>
      </c>
      <c s="36" t="s">
        <v>196</v>
      </c>
      <c>
        <f>(M178*21)/100</f>
      </c>
      <c t="s">
        <v>27</v>
      </c>
    </row>
    <row r="179" spans="1:5" ht="25.5">
      <c r="A179" s="35" t="s">
        <v>54</v>
      </c>
      <c r="E179" s="39" t="s">
        <v>2720</v>
      </c>
    </row>
    <row r="180" spans="1:5" ht="12.75">
      <c r="A180" s="35" t="s">
        <v>55</v>
      </c>
      <c r="E180" s="40" t="s">
        <v>5</v>
      </c>
    </row>
    <row r="181" spans="1:5" ht="165.75">
      <c r="A181" t="s">
        <v>56</v>
      </c>
      <c r="E181"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2864</v>
      </c>
      <c r="E8" s="30" t="s">
        <v>2863</v>
      </c>
      <c r="J8" s="29">
        <f>0+J9+J26+J67+J92+J117+J142+J151+J184</f>
      </c>
      <c s="29">
        <f>0+K9+K26+K67+K92+K117+K142+K151+K184</f>
      </c>
      <c s="29">
        <f>0+L9+L26+L67+L92+L117+L142+L151+L184</f>
      </c>
      <c s="29">
        <f>0+M9+M26+M67+M92+M117+M142+M151+M184</f>
      </c>
    </row>
    <row r="9" spans="1:13" ht="12.75">
      <c r="A9" t="s">
        <v>46</v>
      </c>
      <c r="C9" s="31" t="s">
        <v>47</v>
      </c>
      <c r="E9" s="33" t="s">
        <v>48</v>
      </c>
      <c r="J9" s="32">
        <f>0</f>
      </c>
      <c s="32">
        <f>0</f>
      </c>
      <c s="32">
        <f>0+L10+L14+L18+L22</f>
      </c>
      <c s="32">
        <f>0+M10+M14+M18+M22</f>
      </c>
    </row>
    <row r="10" spans="1:16" ht="12.75">
      <c r="A10" t="s">
        <v>49</v>
      </c>
      <c s="34" t="s">
        <v>47</v>
      </c>
      <c s="34" t="s">
        <v>2404</v>
      </c>
      <c s="35" t="s">
        <v>5</v>
      </c>
      <c s="6" t="s">
        <v>2405</v>
      </c>
      <c s="36" t="s">
        <v>52</v>
      </c>
      <c s="37">
        <v>1317.96</v>
      </c>
      <c s="36">
        <v>0</v>
      </c>
      <c s="36">
        <f>ROUND(G10*H10,6)</f>
      </c>
      <c r="L10" s="38">
        <v>0</v>
      </c>
      <c s="32">
        <f>ROUND(ROUND(L10,2)*ROUND(G10,3),2)</f>
      </c>
      <c s="36" t="s">
        <v>196</v>
      </c>
      <c>
        <f>(M10*21)/100</f>
      </c>
      <c t="s">
        <v>27</v>
      </c>
    </row>
    <row r="11" spans="1:5" ht="12.75">
      <c r="A11" s="35" t="s">
        <v>54</v>
      </c>
      <c r="E11" s="39" t="s">
        <v>5</v>
      </c>
    </row>
    <row r="12" spans="1:5" ht="25.5">
      <c r="A12" s="35" t="s">
        <v>55</v>
      </c>
      <c r="E12" s="40" t="s">
        <v>2865</v>
      </c>
    </row>
    <row r="13" spans="1:5" ht="318.75">
      <c r="A13" t="s">
        <v>56</v>
      </c>
      <c r="E13" s="39" t="s">
        <v>2286</v>
      </c>
    </row>
    <row r="14" spans="1:16" ht="12.75">
      <c r="A14" t="s">
        <v>49</v>
      </c>
      <c s="34" t="s">
        <v>27</v>
      </c>
      <c s="34" t="s">
        <v>2866</v>
      </c>
      <c s="35" t="s">
        <v>5</v>
      </c>
      <c s="6" t="s">
        <v>2867</v>
      </c>
      <c s="36" t="s">
        <v>52</v>
      </c>
      <c s="37">
        <v>1317.96</v>
      </c>
      <c s="36">
        <v>0</v>
      </c>
      <c s="36">
        <f>ROUND(G14*H14,6)</f>
      </c>
      <c r="L14" s="38">
        <v>0</v>
      </c>
      <c s="32">
        <f>ROUND(ROUND(L14,2)*ROUND(G14,3),2)</f>
      </c>
      <c s="36" t="s">
        <v>196</v>
      </c>
      <c>
        <f>(M14*21)/100</f>
      </c>
      <c t="s">
        <v>27</v>
      </c>
    </row>
    <row r="15" spans="1:5" ht="12.75">
      <c r="A15" s="35" t="s">
        <v>54</v>
      </c>
      <c r="E15" s="39" t="s">
        <v>5</v>
      </c>
    </row>
    <row r="16" spans="1:5" ht="25.5">
      <c r="A16" s="35" t="s">
        <v>55</v>
      </c>
      <c r="E16" s="40" t="s">
        <v>2865</v>
      </c>
    </row>
    <row r="17" spans="1:5" ht="318.75">
      <c r="A17" t="s">
        <v>56</v>
      </c>
      <c r="E17" s="39" t="s">
        <v>2411</v>
      </c>
    </row>
    <row r="18" spans="1:16" ht="12.75">
      <c r="A18" t="s">
        <v>49</v>
      </c>
      <c s="34" t="s">
        <v>26</v>
      </c>
      <c s="34" t="s">
        <v>2408</v>
      </c>
      <c s="35" t="s">
        <v>5</v>
      </c>
      <c s="6" t="s">
        <v>2409</v>
      </c>
      <c s="36" t="s">
        <v>52</v>
      </c>
      <c s="37">
        <v>1757.28</v>
      </c>
      <c s="36">
        <v>0</v>
      </c>
      <c s="36">
        <f>ROUND(G18*H18,6)</f>
      </c>
      <c r="L18" s="38">
        <v>0</v>
      </c>
      <c s="32">
        <f>ROUND(ROUND(L18,2)*ROUND(G18,3),2)</f>
      </c>
      <c s="36" t="s">
        <v>196</v>
      </c>
      <c>
        <f>(M18*21)/100</f>
      </c>
      <c t="s">
        <v>27</v>
      </c>
    </row>
    <row r="19" spans="1:5" ht="12.75">
      <c r="A19" s="35" t="s">
        <v>54</v>
      </c>
      <c r="E19" s="39" t="s">
        <v>5</v>
      </c>
    </row>
    <row r="20" spans="1:5" ht="25.5">
      <c r="A20" s="35" t="s">
        <v>55</v>
      </c>
      <c r="E20" s="40" t="s">
        <v>2868</v>
      </c>
    </row>
    <row r="21" spans="1:5" ht="318.75">
      <c r="A21" t="s">
        <v>56</v>
      </c>
      <c r="E21" s="39" t="s">
        <v>2411</v>
      </c>
    </row>
    <row r="22" spans="1:16" ht="12.75">
      <c r="A22" t="s">
        <v>49</v>
      </c>
      <c s="34" t="s">
        <v>67</v>
      </c>
      <c s="34" t="s">
        <v>2869</v>
      </c>
      <c s="35" t="s">
        <v>5</v>
      </c>
      <c s="6" t="s">
        <v>2870</v>
      </c>
      <c s="36" t="s">
        <v>52</v>
      </c>
      <c s="37">
        <v>49.5</v>
      </c>
      <c s="36">
        <v>0</v>
      </c>
      <c s="36">
        <f>ROUND(G22*H22,6)</f>
      </c>
      <c r="L22" s="38">
        <v>0</v>
      </c>
      <c s="32">
        <f>ROUND(ROUND(L22,2)*ROUND(G22,3),2)</f>
      </c>
      <c s="36" t="s">
        <v>196</v>
      </c>
      <c>
        <f>(M22*21)/100</f>
      </c>
      <c t="s">
        <v>27</v>
      </c>
    </row>
    <row r="23" spans="1:5" ht="12.75">
      <c r="A23" s="35" t="s">
        <v>54</v>
      </c>
      <c r="E23" s="39" t="s">
        <v>5</v>
      </c>
    </row>
    <row r="24" spans="1:5" ht="12.75">
      <c r="A24" s="35" t="s">
        <v>55</v>
      </c>
      <c r="E24" s="40" t="s">
        <v>2871</v>
      </c>
    </row>
    <row r="25" spans="1:5" ht="280.5">
      <c r="A25" t="s">
        <v>56</v>
      </c>
      <c r="E25" s="39" t="s">
        <v>2872</v>
      </c>
    </row>
    <row r="26" spans="1:13" ht="12.75">
      <c r="A26" t="s">
        <v>46</v>
      </c>
      <c r="C26" s="31" t="s">
        <v>27</v>
      </c>
      <c r="E26" s="33" t="s">
        <v>610</v>
      </c>
      <c r="J26" s="32">
        <f>0</f>
      </c>
      <c s="32">
        <f>0</f>
      </c>
      <c s="32">
        <f>0+L27+L31+L35+L39+L43+L47+L51+L55+L59+L63</f>
      </c>
      <c s="32">
        <f>0+M27+M31+M35+M39+M43+M47+M51+M55+M59+M63</f>
      </c>
    </row>
    <row r="27" spans="1:16" ht="12.75">
      <c r="A27" t="s">
        <v>49</v>
      </c>
      <c s="34" t="s">
        <v>72</v>
      </c>
      <c s="34" t="s">
        <v>1771</v>
      </c>
      <c s="35" t="s">
        <v>5</v>
      </c>
      <c s="6" t="s">
        <v>1772</v>
      </c>
      <c s="36" t="s">
        <v>63</v>
      </c>
      <c s="37">
        <v>174.9</v>
      </c>
      <c s="36">
        <v>0</v>
      </c>
      <c s="36">
        <f>ROUND(G27*H27,6)</f>
      </c>
      <c r="L27" s="38">
        <v>0</v>
      </c>
      <c s="32">
        <f>ROUND(ROUND(L27,2)*ROUND(G27,3),2)</f>
      </c>
      <c s="36" t="s">
        <v>196</v>
      </c>
      <c>
        <f>(M27*21)/100</f>
      </c>
      <c t="s">
        <v>27</v>
      </c>
    </row>
    <row r="28" spans="1:5" ht="12.75">
      <c r="A28" s="35" t="s">
        <v>54</v>
      </c>
      <c r="E28" s="39" t="s">
        <v>5</v>
      </c>
    </row>
    <row r="29" spans="1:5" ht="12.75">
      <c r="A29" s="35" t="s">
        <v>55</v>
      </c>
      <c r="E29" s="40" t="s">
        <v>2873</v>
      </c>
    </row>
    <row r="30" spans="1:5" ht="25.5">
      <c r="A30" t="s">
        <v>56</v>
      </c>
      <c r="E30" s="39" t="s">
        <v>1774</v>
      </c>
    </row>
    <row r="31" spans="1:16" ht="12.75">
      <c r="A31" t="s">
        <v>49</v>
      </c>
      <c s="34" t="s">
        <v>77</v>
      </c>
      <c s="34" t="s">
        <v>2874</v>
      </c>
      <c s="35" t="s">
        <v>5</v>
      </c>
      <c s="6" t="s">
        <v>2875</v>
      </c>
      <c s="36" t="s">
        <v>294</v>
      </c>
      <c s="37">
        <v>0.532</v>
      </c>
      <c s="36">
        <v>0</v>
      </c>
      <c s="36">
        <f>ROUND(G31*H31,6)</f>
      </c>
      <c r="L31" s="38">
        <v>0</v>
      </c>
      <c s="32">
        <f>ROUND(ROUND(L31,2)*ROUND(G31,3),2)</f>
      </c>
      <c s="36" t="s">
        <v>196</v>
      </c>
      <c>
        <f>(M31*21)/100</f>
      </c>
      <c t="s">
        <v>27</v>
      </c>
    </row>
    <row r="32" spans="1:5" ht="12.75">
      <c r="A32" s="35" t="s">
        <v>54</v>
      </c>
      <c r="E32" s="39" t="s">
        <v>2876</v>
      </c>
    </row>
    <row r="33" spans="1:5" ht="12.75">
      <c r="A33" s="35" t="s">
        <v>55</v>
      </c>
      <c r="E33" s="40" t="s">
        <v>2877</v>
      </c>
    </row>
    <row r="34" spans="1:5" ht="267.75">
      <c r="A34" t="s">
        <v>56</v>
      </c>
      <c r="E34" s="39" t="s">
        <v>2878</v>
      </c>
    </row>
    <row r="35" spans="1:16" ht="25.5">
      <c r="A35" t="s">
        <v>49</v>
      </c>
      <c s="34" t="s">
        <v>65</v>
      </c>
      <c s="34" t="s">
        <v>2879</v>
      </c>
      <c s="35" t="s">
        <v>5</v>
      </c>
      <c s="6" t="s">
        <v>2880</v>
      </c>
      <c s="36" t="s">
        <v>70</v>
      </c>
      <c s="37">
        <v>82</v>
      </c>
      <c s="36">
        <v>0</v>
      </c>
      <c s="36">
        <f>ROUND(G35*H35,6)</f>
      </c>
      <c r="L35" s="38">
        <v>0</v>
      </c>
      <c s="32">
        <f>ROUND(ROUND(L35,2)*ROUND(G35,3),2)</f>
      </c>
      <c s="36" t="s">
        <v>196</v>
      </c>
      <c>
        <f>(M35*21)/100</f>
      </c>
      <c t="s">
        <v>27</v>
      </c>
    </row>
    <row r="36" spans="1:5" ht="12.75">
      <c r="A36" s="35" t="s">
        <v>54</v>
      </c>
      <c r="E36" s="39" t="s">
        <v>2881</v>
      </c>
    </row>
    <row r="37" spans="1:5" ht="12.75">
      <c r="A37" s="35" t="s">
        <v>55</v>
      </c>
      <c r="E37" s="40" t="s">
        <v>2882</v>
      </c>
    </row>
    <row r="38" spans="1:5" ht="63.75">
      <c r="A38" t="s">
        <v>56</v>
      </c>
      <c r="E38" s="39" t="s">
        <v>2298</v>
      </c>
    </row>
    <row r="39" spans="1:16" ht="12.75">
      <c r="A39" t="s">
        <v>49</v>
      </c>
      <c s="34" t="s">
        <v>82</v>
      </c>
      <c s="34" t="s">
        <v>2883</v>
      </c>
      <c s="35" t="s">
        <v>5</v>
      </c>
      <c s="6" t="s">
        <v>2884</v>
      </c>
      <c s="36" t="s">
        <v>70</v>
      </c>
      <c s="37">
        <v>84</v>
      </c>
      <c s="36">
        <v>0</v>
      </c>
      <c s="36">
        <f>ROUND(G39*H39,6)</f>
      </c>
      <c r="L39" s="38">
        <v>0</v>
      </c>
      <c s="32">
        <f>ROUND(ROUND(L39,2)*ROUND(G39,3),2)</f>
      </c>
      <c s="36" t="s">
        <v>196</v>
      </c>
      <c>
        <f>(M39*21)/100</f>
      </c>
      <c t="s">
        <v>27</v>
      </c>
    </row>
    <row r="40" spans="1:5" ht="12.75">
      <c r="A40" s="35" t="s">
        <v>54</v>
      </c>
      <c r="E40" s="39" t="s">
        <v>2885</v>
      </c>
    </row>
    <row r="41" spans="1:5" ht="12.75">
      <c r="A41" s="35" t="s">
        <v>55</v>
      </c>
      <c r="E41" s="40" t="s">
        <v>2886</v>
      </c>
    </row>
    <row r="42" spans="1:5" ht="63.75">
      <c r="A42" t="s">
        <v>56</v>
      </c>
      <c r="E42" s="39" t="s">
        <v>2298</v>
      </c>
    </row>
    <row r="43" spans="1:16" ht="25.5">
      <c r="A43" t="s">
        <v>49</v>
      </c>
      <c s="34" t="s">
        <v>86</v>
      </c>
      <c s="34" t="s">
        <v>2887</v>
      </c>
      <c s="35" t="s">
        <v>5</v>
      </c>
      <c s="6" t="s">
        <v>2888</v>
      </c>
      <c s="36" t="s">
        <v>70</v>
      </c>
      <c s="37">
        <v>47.5</v>
      </c>
      <c s="36">
        <v>0</v>
      </c>
      <c s="36">
        <f>ROUND(G43*H43,6)</f>
      </c>
      <c r="L43" s="38">
        <v>0</v>
      </c>
      <c s="32">
        <f>ROUND(ROUND(L43,2)*ROUND(G43,3),2)</f>
      </c>
      <c s="36" t="s">
        <v>196</v>
      </c>
      <c>
        <f>(M43*21)/100</f>
      </c>
      <c t="s">
        <v>27</v>
      </c>
    </row>
    <row r="44" spans="1:5" ht="12.75">
      <c r="A44" s="35" t="s">
        <v>54</v>
      </c>
      <c r="E44" s="39" t="s">
        <v>2889</v>
      </c>
    </row>
    <row r="45" spans="1:5" ht="12.75">
      <c r="A45" s="35" t="s">
        <v>55</v>
      </c>
      <c r="E45" s="40" t="s">
        <v>2890</v>
      </c>
    </row>
    <row r="46" spans="1:5" ht="63.75">
      <c r="A46" t="s">
        <v>56</v>
      </c>
      <c r="E46" s="39" t="s">
        <v>2298</v>
      </c>
    </row>
    <row r="47" spans="1:16" ht="12.75">
      <c r="A47" t="s">
        <v>49</v>
      </c>
      <c s="34" t="s">
        <v>90</v>
      </c>
      <c s="34" t="s">
        <v>2891</v>
      </c>
      <c s="35" t="s">
        <v>5</v>
      </c>
      <c s="6" t="s">
        <v>2892</v>
      </c>
      <c s="36" t="s">
        <v>97</v>
      </c>
      <c s="37">
        <v>28</v>
      </c>
      <c s="36">
        <v>0</v>
      </c>
      <c s="36">
        <f>ROUND(G47*H47,6)</f>
      </c>
      <c r="L47" s="38">
        <v>0</v>
      </c>
      <c s="32">
        <f>ROUND(ROUND(L47,2)*ROUND(G47,3),2)</f>
      </c>
      <c s="36" t="s">
        <v>196</v>
      </c>
      <c>
        <f>(M47*21)/100</f>
      </c>
      <c t="s">
        <v>27</v>
      </c>
    </row>
    <row r="48" spans="1:5" ht="12.75">
      <c r="A48" s="35" t="s">
        <v>54</v>
      </c>
      <c r="E48" s="39" t="s">
        <v>2893</v>
      </c>
    </row>
    <row r="49" spans="1:5" ht="12.75">
      <c r="A49" s="35" t="s">
        <v>55</v>
      </c>
      <c r="E49" s="40" t="s">
        <v>5</v>
      </c>
    </row>
    <row r="50" spans="1:5" ht="38.25">
      <c r="A50" t="s">
        <v>56</v>
      </c>
      <c r="E50" s="39" t="s">
        <v>2894</v>
      </c>
    </row>
    <row r="51" spans="1:16" ht="12.75">
      <c r="A51" t="s">
        <v>49</v>
      </c>
      <c s="34" t="s">
        <v>94</v>
      </c>
      <c s="34" t="s">
        <v>2895</v>
      </c>
      <c s="35" t="s">
        <v>5</v>
      </c>
      <c s="6" t="s">
        <v>2896</v>
      </c>
      <c s="36" t="s">
        <v>52</v>
      </c>
      <c s="37">
        <v>41.197</v>
      </c>
      <c s="36">
        <v>0</v>
      </c>
      <c s="36">
        <f>ROUND(G51*H51,6)</f>
      </c>
      <c r="L51" s="38">
        <v>0</v>
      </c>
      <c s="32">
        <f>ROUND(ROUND(L51,2)*ROUND(G51,3),2)</f>
      </c>
      <c s="36" t="s">
        <v>196</v>
      </c>
      <c>
        <f>(M51*21)/100</f>
      </c>
      <c t="s">
        <v>27</v>
      </c>
    </row>
    <row r="52" spans="1:5" ht="12.75">
      <c r="A52" s="35" t="s">
        <v>54</v>
      </c>
      <c r="E52" s="39" t="s">
        <v>2897</v>
      </c>
    </row>
    <row r="53" spans="1:5" ht="12.75">
      <c r="A53" s="35" t="s">
        <v>55</v>
      </c>
      <c r="E53" s="40" t="s">
        <v>2898</v>
      </c>
    </row>
    <row r="54" spans="1:5" ht="38.25">
      <c r="A54" t="s">
        <v>56</v>
      </c>
      <c r="E54" s="39" t="s">
        <v>2204</v>
      </c>
    </row>
    <row r="55" spans="1:16" ht="12.75">
      <c r="A55" t="s">
        <v>49</v>
      </c>
      <c s="34" t="s">
        <v>99</v>
      </c>
      <c s="34" t="s">
        <v>2899</v>
      </c>
      <c s="35" t="s">
        <v>5</v>
      </c>
      <c s="6" t="s">
        <v>2900</v>
      </c>
      <c s="36" t="s">
        <v>52</v>
      </c>
      <c s="37">
        <v>4.8</v>
      </c>
      <c s="36">
        <v>0</v>
      </c>
      <c s="36">
        <f>ROUND(G55*H55,6)</f>
      </c>
      <c r="L55" s="38">
        <v>0</v>
      </c>
      <c s="32">
        <f>ROUND(ROUND(L55,2)*ROUND(G55,3),2)</f>
      </c>
      <c s="36" t="s">
        <v>196</v>
      </c>
      <c>
        <f>(M55*21)/100</f>
      </c>
      <c t="s">
        <v>27</v>
      </c>
    </row>
    <row r="56" spans="1:5" ht="12.75">
      <c r="A56" s="35" t="s">
        <v>54</v>
      </c>
      <c r="E56" s="39" t="s">
        <v>5</v>
      </c>
    </row>
    <row r="57" spans="1:5" ht="12.75">
      <c r="A57" s="35" t="s">
        <v>55</v>
      </c>
      <c r="E57" s="40" t="s">
        <v>2901</v>
      </c>
    </row>
    <row r="58" spans="1:5" ht="369.75">
      <c r="A58" t="s">
        <v>56</v>
      </c>
      <c r="E58" s="39" t="s">
        <v>757</v>
      </c>
    </row>
    <row r="59" spans="1:16" ht="12.75">
      <c r="A59" t="s">
        <v>49</v>
      </c>
      <c s="34" t="s">
        <v>102</v>
      </c>
      <c s="34" t="s">
        <v>2902</v>
      </c>
      <c s="35" t="s">
        <v>5</v>
      </c>
      <c s="6" t="s">
        <v>2903</v>
      </c>
      <c s="36" t="s">
        <v>294</v>
      </c>
      <c s="37">
        <v>0.213</v>
      </c>
      <c s="36">
        <v>0</v>
      </c>
      <c s="36">
        <f>ROUND(G59*H59,6)</f>
      </c>
      <c r="L59" s="38">
        <v>0</v>
      </c>
      <c s="32">
        <f>ROUND(ROUND(L59,2)*ROUND(G59,3),2)</f>
      </c>
      <c s="36" t="s">
        <v>196</v>
      </c>
      <c>
        <f>(M59*21)/100</f>
      </c>
      <c t="s">
        <v>27</v>
      </c>
    </row>
    <row r="60" spans="1:5" ht="12.75">
      <c r="A60" s="35" t="s">
        <v>54</v>
      </c>
      <c r="E60" s="39" t="s">
        <v>5</v>
      </c>
    </row>
    <row r="61" spans="1:5" ht="12.75">
      <c r="A61" s="35" t="s">
        <v>55</v>
      </c>
      <c r="E61" s="40" t="s">
        <v>2904</v>
      </c>
    </row>
    <row r="62" spans="1:5" ht="280.5">
      <c r="A62" t="s">
        <v>56</v>
      </c>
      <c r="E62" s="39" t="s">
        <v>2905</v>
      </c>
    </row>
    <row r="63" spans="1:16" ht="12.75">
      <c r="A63" t="s">
        <v>49</v>
      </c>
      <c s="34" t="s">
        <v>106</v>
      </c>
      <c s="34" t="s">
        <v>2906</v>
      </c>
      <c s="35" t="s">
        <v>5</v>
      </c>
      <c s="6" t="s">
        <v>2907</v>
      </c>
      <c s="36" t="s">
        <v>52</v>
      </c>
      <c s="37">
        <v>37.288</v>
      </c>
      <c s="36">
        <v>0</v>
      </c>
      <c s="36">
        <f>ROUND(G63*H63,6)</f>
      </c>
      <c r="L63" s="38">
        <v>0</v>
      </c>
      <c s="32">
        <f>ROUND(ROUND(L63,2)*ROUND(G63,3),2)</f>
      </c>
      <c s="36" t="s">
        <v>196</v>
      </c>
      <c>
        <f>(M63*21)/100</f>
      </c>
      <c t="s">
        <v>27</v>
      </c>
    </row>
    <row r="64" spans="1:5" ht="12.75">
      <c r="A64" s="35" t="s">
        <v>54</v>
      </c>
      <c r="E64" s="39" t="s">
        <v>2908</v>
      </c>
    </row>
    <row r="65" spans="1:5" ht="12.75">
      <c r="A65" s="35" t="s">
        <v>55</v>
      </c>
      <c r="E65" s="40" t="s">
        <v>2909</v>
      </c>
    </row>
    <row r="66" spans="1:5" ht="38.25">
      <c r="A66" t="s">
        <v>56</v>
      </c>
      <c r="E66" s="39" t="s">
        <v>2204</v>
      </c>
    </row>
    <row r="67" spans="1:13" ht="12.75">
      <c r="A67" t="s">
        <v>46</v>
      </c>
      <c r="C67" s="31" t="s">
        <v>26</v>
      </c>
      <c r="E67" s="33" t="s">
        <v>1804</v>
      </c>
      <c r="J67" s="32">
        <f>0</f>
      </c>
      <c s="32">
        <f>0</f>
      </c>
      <c s="32">
        <f>0+L68+L72+L76+L80+L84+L88</f>
      </c>
      <c s="32">
        <f>0+M68+M72+M76+M80+M84+M88</f>
      </c>
    </row>
    <row r="68" spans="1:16" ht="12.75">
      <c r="A68" t="s">
        <v>49</v>
      </c>
      <c s="34" t="s">
        <v>110</v>
      </c>
      <c s="34" t="s">
        <v>1817</v>
      </c>
      <c s="35" t="s">
        <v>5</v>
      </c>
      <c s="6" t="s">
        <v>1818</v>
      </c>
      <c s="36" t="s">
        <v>52</v>
      </c>
      <c s="37">
        <v>23.926</v>
      </c>
      <c s="36">
        <v>0</v>
      </c>
      <c s="36">
        <f>ROUND(G68*H68,6)</f>
      </c>
      <c r="L68" s="38">
        <v>0</v>
      </c>
      <c s="32">
        <f>ROUND(ROUND(L68,2)*ROUND(G68,3),2)</f>
      </c>
      <c s="36" t="s">
        <v>196</v>
      </c>
      <c>
        <f>(M68*21)/100</f>
      </c>
      <c t="s">
        <v>27</v>
      </c>
    </row>
    <row r="69" spans="1:5" ht="12.75">
      <c r="A69" s="35" t="s">
        <v>54</v>
      </c>
      <c r="E69" s="39" t="s">
        <v>2910</v>
      </c>
    </row>
    <row r="70" spans="1:5" ht="12.75">
      <c r="A70" s="35" t="s">
        <v>55</v>
      </c>
      <c r="E70" s="40" t="s">
        <v>2911</v>
      </c>
    </row>
    <row r="71" spans="1:5" ht="369.75">
      <c r="A71" t="s">
        <v>56</v>
      </c>
      <c r="E71" s="39" t="s">
        <v>2305</v>
      </c>
    </row>
    <row r="72" spans="1:16" ht="12.75">
      <c r="A72" t="s">
        <v>49</v>
      </c>
      <c s="34" t="s">
        <v>114</v>
      </c>
      <c s="34" t="s">
        <v>2186</v>
      </c>
      <c s="35" t="s">
        <v>5</v>
      </c>
      <c s="6" t="s">
        <v>2187</v>
      </c>
      <c s="36" t="s">
        <v>294</v>
      </c>
      <c s="37">
        <v>2.804</v>
      </c>
      <c s="36">
        <v>0</v>
      </c>
      <c s="36">
        <f>ROUND(G72*H72,6)</f>
      </c>
      <c r="L72" s="38">
        <v>0</v>
      </c>
      <c s="32">
        <f>ROUND(ROUND(L72,2)*ROUND(G72,3),2)</f>
      </c>
      <c s="36" t="s">
        <v>196</v>
      </c>
      <c>
        <f>(M72*21)/100</f>
      </c>
      <c t="s">
        <v>27</v>
      </c>
    </row>
    <row r="73" spans="1:5" ht="12.75">
      <c r="A73" s="35" t="s">
        <v>54</v>
      </c>
      <c r="E73" s="39" t="s">
        <v>5</v>
      </c>
    </row>
    <row r="74" spans="1:5" ht="25.5">
      <c r="A74" s="35" t="s">
        <v>55</v>
      </c>
      <c r="E74" s="40" t="s">
        <v>2912</v>
      </c>
    </row>
    <row r="75" spans="1:5" ht="267.75">
      <c r="A75" t="s">
        <v>56</v>
      </c>
      <c r="E75" s="39" t="s">
        <v>2308</v>
      </c>
    </row>
    <row r="76" spans="1:16" ht="12.75">
      <c r="A76" t="s">
        <v>49</v>
      </c>
      <c s="34" t="s">
        <v>118</v>
      </c>
      <c s="34" t="s">
        <v>2189</v>
      </c>
      <c s="35" t="s">
        <v>5</v>
      </c>
      <c s="6" t="s">
        <v>2190</v>
      </c>
      <c s="36" t="s">
        <v>1503</v>
      </c>
      <c s="37">
        <v>312</v>
      </c>
      <c s="36">
        <v>0</v>
      </c>
      <c s="36">
        <f>ROUND(G76*H76,6)</f>
      </c>
      <c r="L76" s="38">
        <v>0</v>
      </c>
      <c s="32">
        <f>ROUND(ROUND(L76,2)*ROUND(G76,3),2)</f>
      </c>
      <c s="36" t="s">
        <v>196</v>
      </c>
      <c>
        <f>(M76*21)/100</f>
      </c>
      <c t="s">
        <v>27</v>
      </c>
    </row>
    <row r="77" spans="1:5" ht="12.75">
      <c r="A77" s="35" t="s">
        <v>54</v>
      </c>
      <c r="E77" s="39" t="s">
        <v>5</v>
      </c>
    </row>
    <row r="78" spans="1:5" ht="12.75">
      <c r="A78" s="35" t="s">
        <v>55</v>
      </c>
      <c r="E78" s="40" t="s">
        <v>2913</v>
      </c>
    </row>
    <row r="79" spans="1:5" ht="293.25">
      <c r="A79" t="s">
        <v>56</v>
      </c>
      <c r="E79" s="39" t="s">
        <v>2312</v>
      </c>
    </row>
    <row r="80" spans="1:16" ht="12.75">
      <c r="A80" t="s">
        <v>49</v>
      </c>
      <c s="34" t="s">
        <v>122</v>
      </c>
      <c s="34" t="s">
        <v>2914</v>
      </c>
      <c s="35" t="s">
        <v>5</v>
      </c>
      <c s="6" t="s">
        <v>2915</v>
      </c>
      <c s="36" t="s">
        <v>52</v>
      </c>
      <c s="37">
        <v>216.08</v>
      </c>
      <c s="36">
        <v>0</v>
      </c>
      <c s="36">
        <f>ROUND(G80*H80,6)</f>
      </c>
      <c r="L80" s="38">
        <v>0</v>
      </c>
      <c s="32">
        <f>ROUND(ROUND(L80,2)*ROUND(G80,3),2)</f>
      </c>
      <c s="36" t="s">
        <v>196</v>
      </c>
      <c>
        <f>(M80*21)/100</f>
      </c>
      <c t="s">
        <v>27</v>
      </c>
    </row>
    <row r="81" spans="1:5" ht="12.75">
      <c r="A81" s="35" t="s">
        <v>54</v>
      </c>
      <c r="E81" s="39" t="s">
        <v>2916</v>
      </c>
    </row>
    <row r="82" spans="1:5" ht="25.5">
      <c r="A82" s="35" t="s">
        <v>55</v>
      </c>
      <c r="E82" s="40" t="s">
        <v>2917</v>
      </c>
    </row>
    <row r="83" spans="1:5" ht="369.75">
      <c r="A83" t="s">
        <v>56</v>
      </c>
      <c r="E83" s="39" t="s">
        <v>2305</v>
      </c>
    </row>
    <row r="84" spans="1:16" ht="12.75">
      <c r="A84" t="s">
        <v>49</v>
      </c>
      <c s="34" t="s">
        <v>126</v>
      </c>
      <c s="34" t="s">
        <v>2491</v>
      </c>
      <c s="35" t="s">
        <v>5</v>
      </c>
      <c s="6" t="s">
        <v>2492</v>
      </c>
      <c s="36" t="s">
        <v>52</v>
      </c>
      <c s="37">
        <v>489.025</v>
      </c>
      <c s="36">
        <v>0</v>
      </c>
      <c s="36">
        <f>ROUND(G84*H84,6)</f>
      </c>
      <c r="L84" s="38">
        <v>0</v>
      </c>
      <c s="32">
        <f>ROUND(ROUND(L84,2)*ROUND(G84,3),2)</f>
      </c>
      <c s="36" t="s">
        <v>196</v>
      </c>
      <c>
        <f>(M84*21)/100</f>
      </c>
      <c t="s">
        <v>27</v>
      </c>
    </row>
    <row r="85" spans="1:5" ht="12.75">
      <c r="A85" s="35" t="s">
        <v>54</v>
      </c>
      <c r="E85" s="39" t="s">
        <v>5</v>
      </c>
    </row>
    <row r="86" spans="1:5" ht="89.25">
      <c r="A86" s="35" t="s">
        <v>55</v>
      </c>
      <c r="E86" s="40" t="s">
        <v>2918</v>
      </c>
    </row>
    <row r="87" spans="1:5" ht="369.75">
      <c r="A87" t="s">
        <v>56</v>
      </c>
      <c r="E87" s="39" t="s">
        <v>2305</v>
      </c>
    </row>
    <row r="88" spans="1:16" ht="12.75">
      <c r="A88" t="s">
        <v>49</v>
      </c>
      <c s="34" t="s">
        <v>130</v>
      </c>
      <c s="34" t="s">
        <v>2495</v>
      </c>
      <c s="35" t="s">
        <v>5</v>
      </c>
      <c s="6" t="s">
        <v>2496</v>
      </c>
      <c s="36" t="s">
        <v>294</v>
      </c>
      <c s="37">
        <v>108.772</v>
      </c>
      <c s="36">
        <v>0</v>
      </c>
      <c s="36">
        <f>ROUND(G88*H88,6)</f>
      </c>
      <c r="L88" s="38">
        <v>0</v>
      </c>
      <c s="32">
        <f>ROUND(ROUND(L88,2)*ROUND(G88,3),2)</f>
      </c>
      <c s="36" t="s">
        <v>196</v>
      </c>
      <c>
        <f>(M88*21)/100</f>
      </c>
      <c t="s">
        <v>27</v>
      </c>
    </row>
    <row r="89" spans="1:5" ht="12.75">
      <c r="A89" s="35" t="s">
        <v>54</v>
      </c>
      <c r="E89" s="39" t="s">
        <v>5</v>
      </c>
    </row>
    <row r="90" spans="1:5" ht="51">
      <c r="A90" s="35" t="s">
        <v>55</v>
      </c>
      <c r="E90" s="40" t="s">
        <v>2919</v>
      </c>
    </row>
    <row r="91" spans="1:5" ht="267.75">
      <c r="A91" t="s">
        <v>56</v>
      </c>
      <c r="E91" s="39" t="s">
        <v>2308</v>
      </c>
    </row>
    <row r="92" spans="1:13" ht="12.75">
      <c r="A92" t="s">
        <v>46</v>
      </c>
      <c r="C92" s="31" t="s">
        <v>67</v>
      </c>
      <c r="E92" s="33" t="s">
        <v>1829</v>
      </c>
      <c r="J92" s="32">
        <f>0</f>
      </c>
      <c s="32">
        <f>0</f>
      </c>
      <c s="32">
        <f>0+L93+L97+L101+L105+L109+L113</f>
      </c>
      <c s="32">
        <f>0+M93+M97+M101+M105+M109+M113</f>
      </c>
    </row>
    <row r="93" spans="1:16" ht="12.75">
      <c r="A93" t="s">
        <v>49</v>
      </c>
      <c s="34" t="s">
        <v>134</v>
      </c>
      <c s="34" t="s">
        <v>1830</v>
      </c>
      <c s="35" t="s">
        <v>5</v>
      </c>
      <c s="6" t="s">
        <v>1831</v>
      </c>
      <c s="36" t="s">
        <v>52</v>
      </c>
      <c s="37">
        <v>218</v>
      </c>
      <c s="36">
        <v>0</v>
      </c>
      <c s="36">
        <f>ROUND(G93*H93,6)</f>
      </c>
      <c r="L93" s="38">
        <v>0</v>
      </c>
      <c s="32">
        <f>ROUND(ROUND(L93,2)*ROUND(G93,3),2)</f>
      </c>
      <c s="36" t="s">
        <v>196</v>
      </c>
      <c>
        <f>(M93*21)/100</f>
      </c>
      <c t="s">
        <v>27</v>
      </c>
    </row>
    <row r="94" spans="1:5" ht="12.75">
      <c r="A94" s="35" t="s">
        <v>54</v>
      </c>
      <c r="E94" s="39" t="s">
        <v>5</v>
      </c>
    </row>
    <row r="95" spans="1:5" ht="51">
      <c r="A95" s="35" t="s">
        <v>55</v>
      </c>
      <c r="E95" s="40" t="s">
        <v>2920</v>
      </c>
    </row>
    <row r="96" spans="1:5" ht="369.75">
      <c r="A96" t="s">
        <v>56</v>
      </c>
      <c r="E96" s="39" t="s">
        <v>2305</v>
      </c>
    </row>
    <row r="97" spans="1:16" ht="12.75">
      <c r="A97" t="s">
        <v>49</v>
      </c>
      <c s="34" t="s">
        <v>138</v>
      </c>
      <c s="34" t="s">
        <v>2197</v>
      </c>
      <c s="35" t="s">
        <v>5</v>
      </c>
      <c s="6" t="s">
        <v>2198</v>
      </c>
      <c s="36" t="s">
        <v>294</v>
      </c>
      <c s="37">
        <v>4.202</v>
      </c>
      <c s="36">
        <v>0</v>
      </c>
      <c s="36">
        <f>ROUND(G97*H97,6)</f>
      </c>
      <c r="L97" s="38">
        <v>0</v>
      </c>
      <c s="32">
        <f>ROUND(ROUND(L97,2)*ROUND(G97,3),2)</f>
      </c>
      <c s="36" t="s">
        <v>196</v>
      </c>
      <c>
        <f>(M97*21)/100</f>
      </c>
      <c t="s">
        <v>27</v>
      </c>
    </row>
    <row r="98" spans="1:5" ht="12.75">
      <c r="A98" s="35" t="s">
        <v>54</v>
      </c>
      <c r="E98" s="39" t="s">
        <v>2921</v>
      </c>
    </row>
    <row r="99" spans="1:5" ht="12.75">
      <c r="A99" s="35" t="s">
        <v>55</v>
      </c>
      <c r="E99" s="40" t="s">
        <v>2922</v>
      </c>
    </row>
    <row r="100" spans="1:5" ht="191.25">
      <c r="A100" t="s">
        <v>56</v>
      </c>
      <c r="E100" s="39" t="s">
        <v>2513</v>
      </c>
    </row>
    <row r="101" spans="1:16" ht="12.75">
      <c r="A101" t="s">
        <v>49</v>
      </c>
      <c s="34" t="s">
        <v>142</v>
      </c>
      <c s="34" t="s">
        <v>2923</v>
      </c>
      <c s="35" t="s">
        <v>5</v>
      </c>
      <c s="6" t="s">
        <v>2924</v>
      </c>
      <c s="36" t="s">
        <v>52</v>
      </c>
      <c s="37">
        <v>47.82</v>
      </c>
      <c s="36">
        <v>0</v>
      </c>
      <c s="36">
        <f>ROUND(G101*H101,6)</f>
      </c>
      <c r="L101" s="38">
        <v>0</v>
      </c>
      <c s="32">
        <f>ROUND(ROUND(L101,2)*ROUND(G101,3),2)</f>
      </c>
      <c s="36" t="s">
        <v>196</v>
      </c>
      <c>
        <f>(M101*21)/100</f>
      </c>
      <c t="s">
        <v>27</v>
      </c>
    </row>
    <row r="102" spans="1:5" ht="12.75">
      <c r="A102" s="35" t="s">
        <v>54</v>
      </c>
      <c r="E102" s="39" t="s">
        <v>5</v>
      </c>
    </row>
    <row r="103" spans="1:5" ht="38.25">
      <c r="A103" s="35" t="s">
        <v>55</v>
      </c>
      <c r="E103" s="40" t="s">
        <v>2925</v>
      </c>
    </row>
    <row r="104" spans="1:5" ht="369.75">
      <c r="A104" t="s">
        <v>56</v>
      </c>
      <c r="E104" s="39" t="s">
        <v>2305</v>
      </c>
    </row>
    <row r="105" spans="1:16" ht="12.75">
      <c r="A105" t="s">
        <v>49</v>
      </c>
      <c s="34" t="s">
        <v>146</v>
      </c>
      <c s="34" t="s">
        <v>2926</v>
      </c>
      <c s="35" t="s">
        <v>5</v>
      </c>
      <c s="6" t="s">
        <v>2927</v>
      </c>
      <c s="36" t="s">
        <v>294</v>
      </c>
      <c s="37">
        <v>1.098</v>
      </c>
      <c s="36">
        <v>0</v>
      </c>
      <c s="36">
        <f>ROUND(G105*H105,6)</f>
      </c>
      <c r="L105" s="38">
        <v>0</v>
      </c>
      <c s="32">
        <f>ROUND(ROUND(L105,2)*ROUND(G105,3),2)</f>
      </c>
      <c s="36" t="s">
        <v>196</v>
      </c>
      <c>
        <f>(M105*21)/100</f>
      </c>
      <c t="s">
        <v>27</v>
      </c>
    </row>
    <row r="106" spans="1:5" ht="12.75">
      <c r="A106" s="35" t="s">
        <v>54</v>
      </c>
      <c r="E106" s="39" t="s">
        <v>2928</v>
      </c>
    </row>
    <row r="107" spans="1:5" ht="12.75">
      <c r="A107" s="35" t="s">
        <v>55</v>
      </c>
      <c r="E107" s="40" t="s">
        <v>2929</v>
      </c>
    </row>
    <row r="108" spans="1:5" ht="178.5">
      <c r="A108" t="s">
        <v>56</v>
      </c>
      <c r="E108" s="39" t="s">
        <v>2930</v>
      </c>
    </row>
    <row r="109" spans="1:16" ht="25.5">
      <c r="A109" t="s">
        <v>49</v>
      </c>
      <c s="34" t="s">
        <v>150</v>
      </c>
      <c s="34" t="s">
        <v>2682</v>
      </c>
      <c s="35" t="s">
        <v>5</v>
      </c>
      <c s="6" t="s">
        <v>2683</v>
      </c>
      <c s="36" t="s">
        <v>52</v>
      </c>
      <c s="37">
        <v>2344</v>
      </c>
      <c s="36">
        <v>0</v>
      </c>
      <c s="36">
        <f>ROUND(G109*H109,6)</f>
      </c>
      <c r="L109" s="38">
        <v>0</v>
      </c>
      <c s="32">
        <f>ROUND(ROUND(L109,2)*ROUND(G109,3),2)</f>
      </c>
      <c s="36" t="s">
        <v>196</v>
      </c>
      <c>
        <f>(M109*21)/100</f>
      </c>
      <c t="s">
        <v>27</v>
      </c>
    </row>
    <row r="110" spans="1:5" ht="12.75">
      <c r="A110" s="35" t="s">
        <v>54</v>
      </c>
      <c r="E110" s="39" t="s">
        <v>5</v>
      </c>
    </row>
    <row r="111" spans="1:5" ht="12.75">
      <c r="A111" s="35" t="s">
        <v>55</v>
      </c>
      <c r="E111" s="40" t="s">
        <v>2931</v>
      </c>
    </row>
    <row r="112" spans="1:5" ht="38.25">
      <c r="A112" t="s">
        <v>56</v>
      </c>
      <c r="E112" s="39" t="s">
        <v>2316</v>
      </c>
    </row>
    <row r="113" spans="1:16" ht="12.75">
      <c r="A113" t="s">
        <v>49</v>
      </c>
      <c s="34" t="s">
        <v>154</v>
      </c>
      <c s="34" t="s">
        <v>2932</v>
      </c>
      <c s="35" t="s">
        <v>5</v>
      </c>
      <c s="6" t="s">
        <v>2933</v>
      </c>
      <c s="36" t="s">
        <v>63</v>
      </c>
      <c s="37">
        <v>300.97</v>
      </c>
      <c s="36">
        <v>0</v>
      </c>
      <c s="36">
        <f>ROUND(G113*H113,6)</f>
      </c>
      <c r="L113" s="38">
        <v>0</v>
      </c>
      <c s="32">
        <f>ROUND(ROUND(L113,2)*ROUND(G113,3),2)</f>
      </c>
      <c s="36" t="s">
        <v>196</v>
      </c>
      <c>
        <f>(M113*21)/100</f>
      </c>
      <c t="s">
        <v>27</v>
      </c>
    </row>
    <row r="114" spans="1:5" ht="12.75">
      <c r="A114" s="35" t="s">
        <v>54</v>
      </c>
      <c r="E114" s="39" t="s">
        <v>5</v>
      </c>
    </row>
    <row r="115" spans="1:5" ht="12.75">
      <c r="A115" s="35" t="s">
        <v>55</v>
      </c>
      <c r="E115" s="40" t="s">
        <v>2934</v>
      </c>
    </row>
    <row r="116" spans="1:5" ht="127.5">
      <c r="A116" t="s">
        <v>56</v>
      </c>
      <c r="E116" s="39" t="s">
        <v>2935</v>
      </c>
    </row>
    <row r="117" spans="1:13" ht="12.75">
      <c r="A117" t="s">
        <v>46</v>
      </c>
      <c r="C117" s="31" t="s">
        <v>65</v>
      </c>
      <c r="E117" s="33" t="s">
        <v>66</v>
      </c>
      <c r="J117" s="32">
        <f>0</f>
      </c>
      <c s="32">
        <f>0</f>
      </c>
      <c s="32">
        <f>0+L118+L122+L126+L130+L134+L138</f>
      </c>
      <c s="32">
        <f>0+M118+M122+M126+M130+M134+M138</f>
      </c>
    </row>
    <row r="118" spans="1:16" ht="12.75">
      <c r="A118" t="s">
        <v>49</v>
      </c>
      <c s="34" t="s">
        <v>158</v>
      </c>
      <c s="34" t="s">
        <v>2827</v>
      </c>
      <c s="35" t="s">
        <v>5</v>
      </c>
      <c s="6" t="s">
        <v>2828</v>
      </c>
      <c s="36" t="s">
        <v>63</v>
      </c>
      <c s="37">
        <v>1412.96</v>
      </c>
      <c s="36">
        <v>0</v>
      </c>
      <c s="36">
        <f>ROUND(G118*H118,6)</f>
      </c>
      <c r="L118" s="38">
        <v>0</v>
      </c>
      <c s="32">
        <f>ROUND(ROUND(L118,2)*ROUND(G118,3),2)</f>
      </c>
      <c s="36" t="s">
        <v>196</v>
      </c>
      <c>
        <f>(M118*21)/100</f>
      </c>
      <c t="s">
        <v>27</v>
      </c>
    </row>
    <row r="119" spans="1:5" ht="12.75">
      <c r="A119" s="35" t="s">
        <v>54</v>
      </c>
      <c r="E119" s="39" t="s">
        <v>5</v>
      </c>
    </row>
    <row r="120" spans="1:5" ht="293.25">
      <c r="A120" s="35" t="s">
        <v>55</v>
      </c>
      <c r="E120" s="40" t="s">
        <v>2936</v>
      </c>
    </row>
    <row r="121" spans="1:5" ht="204">
      <c r="A121" t="s">
        <v>56</v>
      </c>
      <c r="E121" s="39" t="s">
        <v>2546</v>
      </c>
    </row>
    <row r="122" spans="1:16" ht="12.75">
      <c r="A122" t="s">
        <v>49</v>
      </c>
      <c s="34" t="s">
        <v>162</v>
      </c>
      <c s="34" t="s">
        <v>2937</v>
      </c>
      <c s="35" t="s">
        <v>5</v>
      </c>
      <c s="6" t="s">
        <v>2548</v>
      </c>
      <c s="36" t="s">
        <v>63</v>
      </c>
      <c s="37">
        <v>545.05</v>
      </c>
      <c s="36">
        <v>0</v>
      </c>
      <c s="36">
        <f>ROUND(G122*H122,6)</f>
      </c>
      <c r="L122" s="38">
        <v>0</v>
      </c>
      <c s="32">
        <f>ROUND(ROUND(L122,2)*ROUND(G122,3),2)</f>
      </c>
      <c s="36" t="s">
        <v>196</v>
      </c>
      <c>
        <f>(M122*21)/100</f>
      </c>
      <c t="s">
        <v>27</v>
      </c>
    </row>
    <row r="123" spans="1:5" ht="12.75">
      <c r="A123" s="35" t="s">
        <v>54</v>
      </c>
      <c r="E123" s="39" t="s">
        <v>2938</v>
      </c>
    </row>
    <row r="124" spans="1:5" ht="12.75">
      <c r="A124" s="35" t="s">
        <v>55</v>
      </c>
      <c r="E124" s="40" t="s">
        <v>2939</v>
      </c>
    </row>
    <row r="125" spans="1:5" ht="38.25">
      <c r="A125" t="s">
        <v>56</v>
      </c>
      <c r="E125" s="39" t="s">
        <v>2553</v>
      </c>
    </row>
    <row r="126" spans="1:16" ht="12.75">
      <c r="A126" t="s">
        <v>49</v>
      </c>
      <c s="34" t="s">
        <v>167</v>
      </c>
      <c s="34" t="s">
        <v>2940</v>
      </c>
      <c s="35" t="s">
        <v>5</v>
      </c>
      <c s="6" t="s">
        <v>2548</v>
      </c>
      <c s="36" t="s">
        <v>63</v>
      </c>
      <c s="37">
        <v>798.61</v>
      </c>
      <c s="36">
        <v>0</v>
      </c>
      <c s="36">
        <f>ROUND(G126*H126,6)</f>
      </c>
      <c r="L126" s="38">
        <v>0</v>
      </c>
      <c s="32">
        <f>ROUND(ROUND(L126,2)*ROUND(G126,3),2)</f>
      </c>
      <c s="36" t="s">
        <v>196</v>
      </c>
      <c>
        <f>(M126*21)/100</f>
      </c>
      <c t="s">
        <v>27</v>
      </c>
    </row>
    <row r="127" spans="1:5" ht="12.75">
      <c r="A127" s="35" t="s">
        <v>54</v>
      </c>
      <c r="E127" s="39" t="s">
        <v>2941</v>
      </c>
    </row>
    <row r="128" spans="1:5" ht="12.75">
      <c r="A128" s="35" t="s">
        <v>55</v>
      </c>
      <c r="E128" s="40" t="s">
        <v>2939</v>
      </c>
    </row>
    <row r="129" spans="1:5" ht="38.25">
      <c r="A129" t="s">
        <v>56</v>
      </c>
      <c r="E129" s="39" t="s">
        <v>2553</v>
      </c>
    </row>
    <row r="130" spans="1:16" ht="12.75">
      <c r="A130" t="s">
        <v>49</v>
      </c>
      <c s="34" t="s">
        <v>171</v>
      </c>
      <c s="34" t="s">
        <v>2554</v>
      </c>
      <c s="35" t="s">
        <v>5</v>
      </c>
      <c s="6" t="s">
        <v>2555</v>
      </c>
      <c s="36" t="s">
        <v>63</v>
      </c>
      <c s="37">
        <v>69.3</v>
      </c>
      <c s="36">
        <v>0</v>
      </c>
      <c s="36">
        <f>ROUND(G130*H130,6)</f>
      </c>
      <c r="L130" s="38">
        <v>0</v>
      </c>
      <c s="32">
        <f>ROUND(ROUND(L130,2)*ROUND(G130,3),2)</f>
      </c>
      <c s="36" t="s">
        <v>196</v>
      </c>
      <c>
        <f>(M130*21)/100</f>
      </c>
      <c t="s">
        <v>27</v>
      </c>
    </row>
    <row r="131" spans="1:5" ht="12.75">
      <c r="A131" s="35" t="s">
        <v>54</v>
      </c>
      <c r="E131" s="39" t="s">
        <v>2942</v>
      </c>
    </row>
    <row r="132" spans="1:5" ht="12.75">
      <c r="A132" s="35" t="s">
        <v>55</v>
      </c>
      <c r="E132" s="40" t="s">
        <v>2939</v>
      </c>
    </row>
    <row r="133" spans="1:5" ht="38.25">
      <c r="A133" t="s">
        <v>56</v>
      </c>
      <c r="E133" s="39" t="s">
        <v>2553</v>
      </c>
    </row>
    <row r="134" spans="1:16" ht="12.75">
      <c r="A134" t="s">
        <v>49</v>
      </c>
      <c s="34" t="s">
        <v>175</v>
      </c>
      <c s="34" t="s">
        <v>2943</v>
      </c>
      <c s="35" t="s">
        <v>5</v>
      </c>
      <c s="6" t="s">
        <v>2944</v>
      </c>
      <c s="36" t="s">
        <v>63</v>
      </c>
      <c s="37">
        <v>550.8</v>
      </c>
      <c s="36">
        <v>0</v>
      </c>
      <c s="36">
        <f>ROUND(G134*H134,6)</f>
      </c>
      <c r="L134" s="38">
        <v>0</v>
      </c>
      <c s="32">
        <f>ROUND(ROUND(L134,2)*ROUND(G134,3),2)</f>
      </c>
      <c s="36" t="s">
        <v>196</v>
      </c>
      <c>
        <f>(M134*21)/100</f>
      </c>
      <c t="s">
        <v>27</v>
      </c>
    </row>
    <row r="135" spans="1:5" ht="12.75">
      <c r="A135" s="35" t="s">
        <v>54</v>
      </c>
      <c r="E135" s="39" t="s">
        <v>5</v>
      </c>
    </row>
    <row r="136" spans="1:5" ht="12.75">
      <c r="A136" s="35" t="s">
        <v>55</v>
      </c>
      <c r="E136" s="40" t="s">
        <v>2945</v>
      </c>
    </row>
    <row r="137" spans="1:5" ht="38.25">
      <c r="A137" t="s">
        <v>56</v>
      </c>
      <c r="E137" s="39" t="s">
        <v>2946</v>
      </c>
    </row>
    <row r="138" spans="1:16" ht="12.75">
      <c r="A138" t="s">
        <v>49</v>
      </c>
      <c s="34" t="s">
        <v>179</v>
      </c>
      <c s="34" t="s">
        <v>2568</v>
      </c>
      <c s="35" t="s">
        <v>5</v>
      </c>
      <c s="6" t="s">
        <v>2569</v>
      </c>
      <c s="36" t="s">
        <v>63</v>
      </c>
      <c s="37">
        <v>119.28</v>
      </c>
      <c s="36">
        <v>0</v>
      </c>
      <c s="36">
        <f>ROUND(G138*H138,6)</f>
      </c>
      <c r="L138" s="38">
        <v>0</v>
      </c>
      <c s="32">
        <f>ROUND(ROUND(L138,2)*ROUND(G138,3),2)</f>
      </c>
      <c s="36" t="s">
        <v>196</v>
      </c>
      <c>
        <f>(M138*21)/100</f>
      </c>
      <c t="s">
        <v>27</v>
      </c>
    </row>
    <row r="139" spans="1:5" ht="12.75">
      <c r="A139" s="35" t="s">
        <v>54</v>
      </c>
      <c r="E139" s="39" t="s">
        <v>5</v>
      </c>
    </row>
    <row r="140" spans="1:5" ht="12.75">
      <c r="A140" s="35" t="s">
        <v>55</v>
      </c>
      <c r="E140" s="40" t="s">
        <v>2947</v>
      </c>
    </row>
    <row r="141" spans="1:5" ht="51">
      <c r="A141" t="s">
        <v>56</v>
      </c>
      <c r="E141" s="39" t="s">
        <v>2572</v>
      </c>
    </row>
    <row r="142" spans="1:13" ht="12.75">
      <c r="A142" t="s">
        <v>46</v>
      </c>
      <c r="C142" s="31" t="s">
        <v>82</v>
      </c>
      <c r="E142" s="33" t="s">
        <v>1884</v>
      </c>
      <c r="J142" s="32">
        <f>0</f>
      </c>
      <c s="32">
        <f>0</f>
      </c>
      <c s="32">
        <f>0+L143+L147</f>
      </c>
      <c s="32">
        <f>0+M143+M147</f>
      </c>
    </row>
    <row r="143" spans="1:16" ht="12.75">
      <c r="A143" t="s">
        <v>49</v>
      </c>
      <c s="34" t="s">
        <v>183</v>
      </c>
      <c s="34" t="s">
        <v>2948</v>
      </c>
      <c s="35" t="s">
        <v>5</v>
      </c>
      <c s="6" t="s">
        <v>2949</v>
      </c>
      <c s="36" t="s">
        <v>70</v>
      </c>
      <c s="37">
        <v>7</v>
      </c>
      <c s="36">
        <v>0</v>
      </c>
      <c s="36">
        <f>ROUND(G143*H143,6)</f>
      </c>
      <c r="L143" s="38">
        <v>0</v>
      </c>
      <c s="32">
        <f>ROUND(ROUND(L143,2)*ROUND(G143,3),2)</f>
      </c>
      <c s="36" t="s">
        <v>196</v>
      </c>
      <c>
        <f>(M143*21)/100</f>
      </c>
      <c t="s">
        <v>27</v>
      </c>
    </row>
    <row r="144" spans="1:5" ht="12.75">
      <c r="A144" s="35" t="s">
        <v>54</v>
      </c>
      <c r="E144" s="39" t="s">
        <v>2950</v>
      </c>
    </row>
    <row r="145" spans="1:5" ht="12.75">
      <c r="A145" s="35" t="s">
        <v>55</v>
      </c>
      <c r="E145" s="40" t="s">
        <v>2951</v>
      </c>
    </row>
    <row r="146" spans="1:5" ht="178.5">
      <c r="A146" t="s">
        <v>56</v>
      </c>
      <c r="E146" s="39" t="s">
        <v>2581</v>
      </c>
    </row>
    <row r="147" spans="1:16" ht="12.75">
      <c r="A147" t="s">
        <v>49</v>
      </c>
      <c s="34" t="s">
        <v>187</v>
      </c>
      <c s="34" t="s">
        <v>2582</v>
      </c>
      <c s="35" t="s">
        <v>5</v>
      </c>
      <c s="6" t="s">
        <v>2583</v>
      </c>
      <c s="36" t="s">
        <v>70</v>
      </c>
      <c s="37">
        <v>33</v>
      </c>
      <c s="36">
        <v>0</v>
      </c>
      <c s="36">
        <f>ROUND(G147*H147,6)</f>
      </c>
      <c r="L147" s="38">
        <v>0</v>
      </c>
      <c s="32">
        <f>ROUND(ROUND(L147,2)*ROUND(G147,3),2)</f>
      </c>
      <c s="36" t="s">
        <v>196</v>
      </c>
      <c>
        <f>(M147*21)/100</f>
      </c>
      <c t="s">
        <v>27</v>
      </c>
    </row>
    <row r="148" spans="1:5" ht="12.75">
      <c r="A148" s="35" t="s">
        <v>54</v>
      </c>
      <c r="E148" s="39" t="s">
        <v>5</v>
      </c>
    </row>
    <row r="149" spans="1:5" ht="12.75">
      <c r="A149" s="35" t="s">
        <v>55</v>
      </c>
      <c r="E149" s="40" t="s">
        <v>2952</v>
      </c>
    </row>
    <row r="150" spans="1:5" ht="178.5">
      <c r="A150" t="s">
        <v>56</v>
      </c>
      <c r="E150" s="39" t="s">
        <v>2581</v>
      </c>
    </row>
    <row r="151" spans="1:13" ht="12.75">
      <c r="A151" t="s">
        <v>46</v>
      </c>
      <c r="C151" s="31" t="s">
        <v>86</v>
      </c>
      <c r="E151" s="33" t="s">
        <v>729</v>
      </c>
      <c r="J151" s="32">
        <f>0</f>
      </c>
      <c s="32">
        <f>0</f>
      </c>
      <c s="32">
        <f>0+L152+L156+L160+L164+L168+L172+L176+L180</f>
      </c>
      <c s="32">
        <f>0+M152+M156+M160+M164+M168+M172+M176+M180</f>
      </c>
    </row>
    <row r="152" spans="1:16" ht="12.75">
      <c r="A152" t="s">
        <v>49</v>
      </c>
      <c s="34" t="s">
        <v>193</v>
      </c>
      <c s="34" t="s">
        <v>2599</v>
      </c>
      <c s="35" t="s">
        <v>5</v>
      </c>
      <c s="6" t="s">
        <v>2600</v>
      </c>
      <c s="36" t="s">
        <v>97</v>
      </c>
      <c s="37">
        <v>1</v>
      </c>
      <c s="36">
        <v>0</v>
      </c>
      <c s="36">
        <f>ROUND(G152*H152,6)</f>
      </c>
      <c r="L152" s="38">
        <v>0</v>
      </c>
      <c s="32">
        <f>ROUND(ROUND(L152,2)*ROUND(G152,3),2)</f>
      </c>
      <c s="36" t="s">
        <v>196</v>
      </c>
      <c>
        <f>(M152*21)/100</f>
      </c>
      <c t="s">
        <v>27</v>
      </c>
    </row>
    <row r="153" spans="1:5" ht="12.75">
      <c r="A153" s="35" t="s">
        <v>54</v>
      </c>
      <c r="E153" s="39" t="s">
        <v>2953</v>
      </c>
    </row>
    <row r="154" spans="1:5" ht="12.75">
      <c r="A154" s="35" t="s">
        <v>55</v>
      </c>
      <c r="E154" s="40" t="s">
        <v>5</v>
      </c>
    </row>
    <row r="155" spans="1:5" ht="25.5">
      <c r="A155" t="s">
        <v>56</v>
      </c>
      <c r="E155" s="39" t="s">
        <v>2602</v>
      </c>
    </row>
    <row r="156" spans="1:16" ht="12.75">
      <c r="A156" t="s">
        <v>49</v>
      </c>
      <c s="34" t="s">
        <v>270</v>
      </c>
      <c s="34" t="s">
        <v>2248</v>
      </c>
      <c s="35" t="s">
        <v>5</v>
      </c>
      <c s="6" t="s">
        <v>2249</v>
      </c>
      <c s="36" t="s">
        <v>70</v>
      </c>
      <c s="37">
        <v>40</v>
      </c>
      <c s="36">
        <v>0</v>
      </c>
      <c s="36">
        <f>ROUND(G156*H156,6)</f>
      </c>
      <c r="L156" s="38">
        <v>0</v>
      </c>
      <c s="32">
        <f>ROUND(ROUND(L156,2)*ROUND(G156,3),2)</f>
      </c>
      <c s="36" t="s">
        <v>196</v>
      </c>
      <c>
        <f>(M156*21)/100</f>
      </c>
      <c t="s">
        <v>27</v>
      </c>
    </row>
    <row r="157" spans="1:5" ht="12.75">
      <c r="A157" s="35" t="s">
        <v>54</v>
      </c>
      <c r="E157" s="39" t="s">
        <v>5</v>
      </c>
    </row>
    <row r="158" spans="1:5" ht="12.75">
      <c r="A158" s="35" t="s">
        <v>55</v>
      </c>
      <c r="E158" s="40" t="s">
        <v>2954</v>
      </c>
    </row>
    <row r="159" spans="1:5" ht="76.5">
      <c r="A159" t="s">
        <v>56</v>
      </c>
      <c r="E159" s="39" t="s">
        <v>2366</v>
      </c>
    </row>
    <row r="160" spans="1:16" ht="12.75">
      <c r="A160" t="s">
        <v>49</v>
      </c>
      <c s="34" t="s">
        <v>271</v>
      </c>
      <c s="34" t="s">
        <v>2618</v>
      </c>
      <c s="35" t="s">
        <v>5</v>
      </c>
      <c s="6" t="s">
        <v>2619</v>
      </c>
      <c s="36" t="s">
        <v>1503</v>
      </c>
      <c s="37">
        <v>1307.336</v>
      </c>
      <c s="36">
        <v>0</v>
      </c>
      <c s="36">
        <f>ROUND(G160*H160,6)</f>
      </c>
      <c r="L160" s="38">
        <v>0</v>
      </c>
      <c s="32">
        <f>ROUND(ROUND(L160,2)*ROUND(G160,3),2)</f>
      </c>
      <c s="36" t="s">
        <v>196</v>
      </c>
      <c>
        <f>(M160*21)/100</f>
      </c>
      <c t="s">
        <v>27</v>
      </c>
    </row>
    <row r="161" spans="1:5" ht="12.75">
      <c r="A161" s="35" t="s">
        <v>54</v>
      </c>
      <c r="E161" s="39" t="s">
        <v>5</v>
      </c>
    </row>
    <row r="162" spans="1:5" ht="51">
      <c r="A162" s="35" t="s">
        <v>55</v>
      </c>
      <c r="E162" s="40" t="s">
        <v>2955</v>
      </c>
    </row>
    <row r="163" spans="1:5" ht="357">
      <c r="A163" t="s">
        <v>56</v>
      </c>
      <c r="E163" s="39" t="s">
        <v>2622</v>
      </c>
    </row>
    <row r="164" spans="1:16" ht="12.75">
      <c r="A164" t="s">
        <v>49</v>
      </c>
      <c s="34" t="s">
        <v>272</v>
      </c>
      <c s="34" t="s">
        <v>2956</v>
      </c>
      <c s="35" t="s">
        <v>5</v>
      </c>
      <c s="6" t="s">
        <v>2957</v>
      </c>
      <c s="36" t="s">
        <v>52</v>
      </c>
      <c s="37">
        <v>10.08</v>
      </c>
      <c s="36">
        <v>0</v>
      </c>
      <c s="36">
        <f>ROUND(G164*H164,6)</f>
      </c>
      <c r="L164" s="38">
        <v>0</v>
      </c>
      <c s="32">
        <f>ROUND(ROUND(L164,2)*ROUND(G164,3),2)</f>
      </c>
      <c s="36" t="s">
        <v>196</v>
      </c>
      <c>
        <f>(M164*21)/100</f>
      </c>
      <c t="s">
        <v>27</v>
      </c>
    </row>
    <row r="165" spans="1:5" ht="12.75">
      <c r="A165" s="35" t="s">
        <v>54</v>
      </c>
      <c r="E165" s="39" t="s">
        <v>2958</v>
      </c>
    </row>
    <row r="166" spans="1:5" ht="12.75">
      <c r="A166" s="35" t="s">
        <v>55</v>
      </c>
      <c r="E166" s="40" t="s">
        <v>2959</v>
      </c>
    </row>
    <row r="167" spans="1:5" ht="114.75">
      <c r="A167" t="s">
        <v>56</v>
      </c>
      <c r="E167" s="39" t="s">
        <v>2370</v>
      </c>
    </row>
    <row r="168" spans="1:16" ht="12.75">
      <c r="A168" t="s">
        <v>49</v>
      </c>
      <c s="34" t="s">
        <v>273</v>
      </c>
      <c s="34" t="s">
        <v>1944</v>
      </c>
      <c s="35" t="s">
        <v>5</v>
      </c>
      <c s="6" t="s">
        <v>1945</v>
      </c>
      <c s="36" t="s">
        <v>52</v>
      </c>
      <c s="37">
        <v>330.93</v>
      </c>
      <c s="36">
        <v>0</v>
      </c>
      <c s="36">
        <f>ROUND(G168*H168,6)</f>
      </c>
      <c r="L168" s="38">
        <v>0</v>
      </c>
      <c s="32">
        <f>ROUND(ROUND(L168,2)*ROUND(G168,3),2)</f>
      </c>
      <c s="36" t="s">
        <v>196</v>
      </c>
      <c>
        <f>(M168*21)/100</f>
      </c>
      <c t="s">
        <v>27</v>
      </c>
    </row>
    <row r="169" spans="1:5" ht="12.75">
      <c r="A169" s="35" t="s">
        <v>54</v>
      </c>
      <c r="E169" s="39" t="s">
        <v>5</v>
      </c>
    </row>
    <row r="170" spans="1:5" ht="25.5">
      <c r="A170" s="35" t="s">
        <v>55</v>
      </c>
      <c r="E170" s="40" t="s">
        <v>2960</v>
      </c>
    </row>
    <row r="171" spans="1:5" ht="114.75">
      <c r="A171" t="s">
        <v>56</v>
      </c>
      <c r="E171" s="39" t="s">
        <v>2370</v>
      </c>
    </row>
    <row r="172" spans="1:16" ht="12.75">
      <c r="A172" t="s">
        <v>49</v>
      </c>
      <c s="34" t="s">
        <v>274</v>
      </c>
      <c s="34" t="s">
        <v>2711</v>
      </c>
      <c s="35" t="s">
        <v>5</v>
      </c>
      <c s="6" t="s">
        <v>2712</v>
      </c>
      <c s="36" t="s">
        <v>294</v>
      </c>
      <c s="37">
        <v>0.717</v>
      </c>
      <c s="36">
        <v>0</v>
      </c>
      <c s="36">
        <f>ROUND(G172*H172,6)</f>
      </c>
      <c r="L172" s="38">
        <v>0</v>
      </c>
      <c s="32">
        <f>ROUND(ROUND(L172,2)*ROUND(G172,3),2)</f>
      </c>
      <c s="36" t="s">
        <v>196</v>
      </c>
      <c>
        <f>(M172*21)/100</f>
      </c>
      <c t="s">
        <v>27</v>
      </c>
    </row>
    <row r="173" spans="1:5" ht="12.75">
      <c r="A173" s="35" t="s">
        <v>54</v>
      </c>
      <c r="E173" s="39" t="s">
        <v>5</v>
      </c>
    </row>
    <row r="174" spans="1:5" ht="12.75">
      <c r="A174" s="35" t="s">
        <v>55</v>
      </c>
      <c r="E174" s="40" t="s">
        <v>2961</v>
      </c>
    </row>
    <row r="175" spans="1:5" ht="114.75">
      <c r="A175" t="s">
        <v>56</v>
      </c>
      <c r="E175" s="39" t="s">
        <v>2714</v>
      </c>
    </row>
    <row r="176" spans="1:16" ht="12.75">
      <c r="A176" t="s">
        <v>49</v>
      </c>
      <c s="34" t="s">
        <v>278</v>
      </c>
      <c s="34" t="s">
        <v>2962</v>
      </c>
      <c s="35" t="s">
        <v>5</v>
      </c>
      <c s="6" t="s">
        <v>2963</v>
      </c>
      <c s="36" t="s">
        <v>63</v>
      </c>
      <c s="37">
        <v>266</v>
      </c>
      <c s="36">
        <v>0</v>
      </c>
      <c s="36">
        <f>ROUND(G176*H176,6)</f>
      </c>
      <c r="L176" s="38">
        <v>0</v>
      </c>
      <c s="32">
        <f>ROUND(ROUND(L176,2)*ROUND(G176,3),2)</f>
      </c>
      <c s="36" t="s">
        <v>196</v>
      </c>
      <c>
        <f>(M176*21)/100</f>
      </c>
      <c t="s">
        <v>27</v>
      </c>
    </row>
    <row r="177" spans="1:5" ht="12.75">
      <c r="A177" s="35" t="s">
        <v>54</v>
      </c>
      <c r="E177" s="39" t="s">
        <v>5</v>
      </c>
    </row>
    <row r="178" spans="1:5" ht="12.75">
      <c r="A178" s="35" t="s">
        <v>55</v>
      </c>
      <c r="E178" s="40" t="s">
        <v>2964</v>
      </c>
    </row>
    <row r="179" spans="1:5" ht="89.25">
      <c r="A179" t="s">
        <v>56</v>
      </c>
      <c r="E179" s="39" t="s">
        <v>2782</v>
      </c>
    </row>
    <row r="180" spans="1:16" ht="12.75">
      <c r="A180" t="s">
        <v>49</v>
      </c>
      <c s="34" t="s">
        <v>279</v>
      </c>
      <c s="34" t="s">
        <v>2783</v>
      </c>
      <c s="35" t="s">
        <v>5</v>
      </c>
      <c s="6" t="s">
        <v>2784</v>
      </c>
      <c s="36" t="s">
        <v>63</v>
      </c>
      <c s="37">
        <v>168</v>
      </c>
      <c s="36">
        <v>0</v>
      </c>
      <c s="36">
        <f>ROUND(G180*H180,6)</f>
      </c>
      <c r="L180" s="38">
        <v>0</v>
      </c>
      <c s="32">
        <f>ROUND(ROUND(L180,2)*ROUND(G180,3),2)</f>
      </c>
      <c s="36" t="s">
        <v>196</v>
      </c>
      <c>
        <f>(M180*21)/100</f>
      </c>
      <c t="s">
        <v>27</v>
      </c>
    </row>
    <row r="181" spans="1:5" ht="12.75">
      <c r="A181" s="35" t="s">
        <v>54</v>
      </c>
      <c r="E181" s="39" t="s">
        <v>5</v>
      </c>
    </row>
    <row r="182" spans="1:5" ht="12.75">
      <c r="A182" s="35" t="s">
        <v>55</v>
      </c>
      <c r="E182" s="40" t="s">
        <v>2965</v>
      </c>
    </row>
    <row r="183" spans="1:5" ht="89.25">
      <c r="A183" t="s">
        <v>56</v>
      </c>
      <c r="E183" s="39" t="s">
        <v>2782</v>
      </c>
    </row>
    <row r="184" spans="1:13" ht="12.75">
      <c r="A184" t="s">
        <v>46</v>
      </c>
      <c r="C184" s="31" t="s">
        <v>288</v>
      </c>
      <c r="E184" s="33" t="s">
        <v>507</v>
      </c>
      <c r="J184" s="32">
        <f>0</f>
      </c>
      <c s="32">
        <f>0</f>
      </c>
      <c s="32">
        <f>0+L185+L189+L193+L197+L201+L205+L209</f>
      </c>
      <c s="32">
        <f>0+M185+M189+M193+M197+M201+M205+M209</f>
      </c>
    </row>
    <row r="185" spans="1:16" ht="38.25">
      <c r="A185" t="s">
        <v>49</v>
      </c>
      <c s="34" t="s">
        <v>280</v>
      </c>
      <c s="34" t="s">
        <v>1479</v>
      </c>
      <c s="35" t="s">
        <v>292</v>
      </c>
      <c s="6" t="s">
        <v>1480</v>
      </c>
      <c s="36" t="s">
        <v>294</v>
      </c>
      <c s="37">
        <v>2509.11</v>
      </c>
      <c s="36">
        <v>0</v>
      </c>
      <c s="36">
        <f>ROUND(G185*H185,6)</f>
      </c>
      <c r="L185" s="38">
        <v>0</v>
      </c>
      <c s="32">
        <f>ROUND(ROUND(L185,2)*ROUND(G185,3),2)</f>
      </c>
      <c s="36" t="s">
        <v>196</v>
      </c>
      <c>
        <f>(M185*21)/100</f>
      </c>
      <c t="s">
        <v>27</v>
      </c>
    </row>
    <row r="186" spans="1:5" ht="12.75">
      <c r="A186" s="35" t="s">
        <v>54</v>
      </c>
      <c r="E186" s="39" t="s">
        <v>295</v>
      </c>
    </row>
    <row r="187" spans="1:5" ht="25.5">
      <c r="A187" s="35" t="s">
        <v>55</v>
      </c>
      <c r="E187" s="40" t="s">
        <v>2966</v>
      </c>
    </row>
    <row r="188" spans="1:5" ht="165.75">
      <c r="A188" t="s">
        <v>56</v>
      </c>
      <c r="E188" s="39" t="s">
        <v>1481</v>
      </c>
    </row>
    <row r="189" spans="1:16" ht="38.25">
      <c r="A189" t="s">
        <v>49</v>
      </c>
      <c s="34" t="s">
        <v>284</v>
      </c>
      <c s="34" t="s">
        <v>508</v>
      </c>
      <c s="35" t="s">
        <v>292</v>
      </c>
      <c s="6" t="s">
        <v>509</v>
      </c>
      <c s="36" t="s">
        <v>294</v>
      </c>
      <c s="37">
        <v>2965.41</v>
      </c>
      <c s="36">
        <v>0</v>
      </c>
      <c s="36">
        <f>ROUND(G189*H189,6)</f>
      </c>
      <c r="L189" s="38">
        <v>0</v>
      </c>
      <c s="32">
        <f>ROUND(ROUND(L189,2)*ROUND(G189,3),2)</f>
      </c>
      <c s="36" t="s">
        <v>196</v>
      </c>
      <c>
        <f>(M189*21)/100</f>
      </c>
      <c t="s">
        <v>27</v>
      </c>
    </row>
    <row r="190" spans="1:5" ht="12.75">
      <c r="A190" s="35" t="s">
        <v>54</v>
      </c>
      <c r="E190" s="39" t="s">
        <v>295</v>
      </c>
    </row>
    <row r="191" spans="1:5" ht="12.75">
      <c r="A191" s="35" t="s">
        <v>55</v>
      </c>
      <c r="E191" s="40" t="s">
        <v>2967</v>
      </c>
    </row>
    <row r="192" spans="1:5" ht="165.75">
      <c r="A192" t="s">
        <v>56</v>
      </c>
      <c r="E192" s="39" t="s">
        <v>1481</v>
      </c>
    </row>
    <row r="193" spans="1:16" ht="38.25">
      <c r="A193" t="s">
        <v>49</v>
      </c>
      <c s="34" t="s">
        <v>290</v>
      </c>
      <c s="34" t="s">
        <v>291</v>
      </c>
      <c s="35" t="s">
        <v>292</v>
      </c>
      <c s="6" t="s">
        <v>293</v>
      </c>
      <c s="36" t="s">
        <v>294</v>
      </c>
      <c s="37">
        <v>4573.317</v>
      </c>
      <c s="36">
        <v>0</v>
      </c>
      <c s="36">
        <f>ROUND(G193*H193,6)</f>
      </c>
      <c r="L193" s="38">
        <v>0</v>
      </c>
      <c s="32">
        <f>ROUND(ROUND(L193,2)*ROUND(G193,3),2)</f>
      </c>
      <c s="36" t="s">
        <v>196</v>
      </c>
      <c>
        <f>(M193*21)/100</f>
      </c>
      <c t="s">
        <v>27</v>
      </c>
    </row>
    <row r="194" spans="1:5" ht="12.75">
      <c r="A194" s="35" t="s">
        <v>54</v>
      </c>
      <c r="E194" s="39" t="s">
        <v>295</v>
      </c>
    </row>
    <row r="195" spans="1:5" ht="25.5">
      <c r="A195" s="35" t="s">
        <v>55</v>
      </c>
      <c r="E195" s="40" t="s">
        <v>2968</v>
      </c>
    </row>
    <row r="196" spans="1:5" ht="165.75">
      <c r="A196" t="s">
        <v>56</v>
      </c>
      <c r="E196" s="39" t="s">
        <v>1481</v>
      </c>
    </row>
    <row r="197" spans="1:16" ht="25.5">
      <c r="A197" t="s">
        <v>49</v>
      </c>
      <c s="34" t="s">
        <v>297</v>
      </c>
      <c s="34" t="s">
        <v>510</v>
      </c>
      <c s="35" t="s">
        <v>292</v>
      </c>
      <c s="6" t="s">
        <v>511</v>
      </c>
      <c s="36" t="s">
        <v>294</v>
      </c>
      <c s="37">
        <v>9.944</v>
      </c>
      <c s="36">
        <v>0</v>
      </c>
      <c s="36">
        <f>ROUND(G197*H197,6)</f>
      </c>
      <c r="L197" s="38">
        <v>0</v>
      </c>
      <c s="32">
        <f>ROUND(ROUND(L197,2)*ROUND(G197,3),2)</f>
      </c>
      <c s="36" t="s">
        <v>196</v>
      </c>
      <c>
        <f>(M197*21)/100</f>
      </c>
      <c t="s">
        <v>27</v>
      </c>
    </row>
    <row r="198" spans="1:5" ht="12.75">
      <c r="A198" s="35" t="s">
        <v>54</v>
      </c>
      <c r="E198" s="39" t="s">
        <v>295</v>
      </c>
    </row>
    <row r="199" spans="1:5" ht="12.75">
      <c r="A199" s="35" t="s">
        <v>55</v>
      </c>
      <c r="E199" s="40" t="s">
        <v>2969</v>
      </c>
    </row>
    <row r="200" spans="1:5" ht="165.75">
      <c r="A200" t="s">
        <v>56</v>
      </c>
      <c r="E200" s="39" t="s">
        <v>1481</v>
      </c>
    </row>
    <row r="201" spans="1:16" ht="38.25">
      <c r="A201" t="s">
        <v>49</v>
      </c>
      <c s="34" t="s">
        <v>300</v>
      </c>
      <c s="34" t="s">
        <v>298</v>
      </c>
      <c s="35" t="s">
        <v>292</v>
      </c>
      <c s="6" t="s">
        <v>299</v>
      </c>
      <c s="36" t="s">
        <v>294</v>
      </c>
      <c s="37">
        <v>850.509</v>
      </c>
      <c s="36">
        <v>0</v>
      </c>
      <c s="36">
        <f>ROUND(G201*H201,6)</f>
      </c>
      <c r="L201" s="38">
        <v>0</v>
      </c>
      <c s="32">
        <f>ROUND(ROUND(L201,2)*ROUND(G201,3),2)</f>
      </c>
      <c s="36" t="s">
        <v>196</v>
      </c>
      <c>
        <f>(M201*21)/100</f>
      </c>
      <c t="s">
        <v>27</v>
      </c>
    </row>
    <row r="202" spans="1:5" ht="12.75">
      <c r="A202" s="35" t="s">
        <v>54</v>
      </c>
      <c r="E202" s="39" t="s">
        <v>295</v>
      </c>
    </row>
    <row r="203" spans="1:5" ht="12.75">
      <c r="A203" s="35" t="s">
        <v>55</v>
      </c>
      <c r="E203" s="40" t="s">
        <v>2970</v>
      </c>
    </row>
    <row r="204" spans="1:5" ht="165.75">
      <c r="A204" t="s">
        <v>56</v>
      </c>
      <c r="E204" s="39" t="s">
        <v>1481</v>
      </c>
    </row>
    <row r="205" spans="1:16" ht="38.25">
      <c r="A205" t="s">
        <v>49</v>
      </c>
      <c s="34" t="s">
        <v>304</v>
      </c>
      <c s="34" t="s">
        <v>2789</v>
      </c>
      <c s="35" t="s">
        <v>292</v>
      </c>
      <c s="6" t="s">
        <v>2790</v>
      </c>
      <c s="36" t="s">
        <v>294</v>
      </c>
      <c s="37">
        <v>19.32</v>
      </c>
      <c s="36">
        <v>0</v>
      </c>
      <c s="36">
        <f>ROUND(G205*H205,6)</f>
      </c>
      <c r="L205" s="38">
        <v>0</v>
      </c>
      <c s="32">
        <f>ROUND(ROUND(L205,2)*ROUND(G205,3),2)</f>
      </c>
      <c s="36" t="s">
        <v>196</v>
      </c>
      <c>
        <f>(M205*21)/100</f>
      </c>
      <c t="s">
        <v>27</v>
      </c>
    </row>
    <row r="206" spans="1:5" ht="51">
      <c r="A206" s="35" t="s">
        <v>54</v>
      </c>
      <c r="E206" s="39" t="s">
        <v>2791</v>
      </c>
    </row>
    <row r="207" spans="1:5" ht="12.75">
      <c r="A207" s="35" t="s">
        <v>55</v>
      </c>
      <c r="E207" s="40" t="s">
        <v>2971</v>
      </c>
    </row>
    <row r="208" spans="1:5" ht="165.75">
      <c r="A208" t="s">
        <v>56</v>
      </c>
      <c r="E208" s="39" t="s">
        <v>1481</v>
      </c>
    </row>
    <row r="209" spans="1:16" ht="25.5">
      <c r="A209" t="s">
        <v>49</v>
      </c>
      <c s="34" t="s">
        <v>308</v>
      </c>
      <c s="34" t="s">
        <v>1538</v>
      </c>
      <c s="35" t="s">
        <v>292</v>
      </c>
      <c s="6" t="s">
        <v>1539</v>
      </c>
      <c s="36" t="s">
        <v>294</v>
      </c>
      <c s="37">
        <v>0.717</v>
      </c>
      <c s="36">
        <v>0</v>
      </c>
      <c s="36">
        <f>ROUND(G209*H209,6)</f>
      </c>
      <c r="L209" s="38">
        <v>0</v>
      </c>
      <c s="32">
        <f>ROUND(ROUND(L209,2)*ROUND(G209,3),2)</f>
      </c>
      <c s="36" t="s">
        <v>196</v>
      </c>
      <c>
        <f>(M209*21)/100</f>
      </c>
      <c t="s">
        <v>27</v>
      </c>
    </row>
    <row r="210" spans="1:5" ht="25.5">
      <c r="A210" s="35" t="s">
        <v>54</v>
      </c>
      <c r="E210" s="39" t="s">
        <v>2720</v>
      </c>
    </row>
    <row r="211" spans="1:5" ht="12.75">
      <c r="A211" s="35" t="s">
        <v>55</v>
      </c>
      <c r="E211" s="40" t="s">
        <v>5</v>
      </c>
    </row>
    <row r="212" spans="1:5" ht="165.75">
      <c r="A212" t="s">
        <v>56</v>
      </c>
      <c r="E21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COUNTIFS(L8:L149,"=0",A8:A149,"P")+COUNTIFS(L8:L149,"",A8:A149,"P")+SUM(Q8:Q149)</f>
      </c>
    </row>
    <row r="8" spans="1:13" ht="12.75">
      <c r="A8" t="s">
        <v>44</v>
      </c>
      <c r="C8" s="28" t="s">
        <v>2974</v>
      </c>
      <c r="E8" s="30" t="s">
        <v>2973</v>
      </c>
      <c r="J8" s="29">
        <f>0+J9+J22+J31+J52+J77+J86+J103+J132</f>
      </c>
      <c s="29">
        <f>0+K9+K22+K31+K52+K77+K86+K103+K132</f>
      </c>
      <c s="29">
        <f>0+L9+L22+L31+L52+L77+L86+L103+L132</f>
      </c>
      <c s="29">
        <f>0+M9+M22+M31+M52+M77+M86+M103+M132</f>
      </c>
    </row>
    <row r="9" spans="1:13" ht="12.75">
      <c r="A9" t="s">
        <v>46</v>
      </c>
      <c r="C9" s="31" t="s">
        <v>47</v>
      </c>
      <c r="E9" s="33" t="s">
        <v>48</v>
      </c>
      <c r="J9" s="32">
        <f>0</f>
      </c>
      <c s="32">
        <f>0</f>
      </c>
      <c s="32">
        <f>0+L10+L14+L18</f>
      </c>
      <c s="32">
        <f>0+M10+M14+M18</f>
      </c>
    </row>
    <row r="10" spans="1:16" ht="12.75">
      <c r="A10" t="s">
        <v>49</v>
      </c>
      <c s="34" t="s">
        <v>47</v>
      </c>
      <c s="34" t="s">
        <v>2975</v>
      </c>
      <c s="35" t="s">
        <v>5</v>
      </c>
      <c s="6" t="s">
        <v>2976</v>
      </c>
      <c s="36" t="s">
        <v>70</v>
      </c>
      <c s="37">
        <v>25</v>
      </c>
      <c s="36">
        <v>0</v>
      </c>
      <c s="36">
        <f>ROUND(G10*H10,6)</f>
      </c>
      <c r="L10" s="38">
        <v>0</v>
      </c>
      <c s="32">
        <f>ROUND(ROUND(L10,2)*ROUND(G10,3),2)</f>
      </c>
      <c s="36" t="s">
        <v>196</v>
      </c>
      <c>
        <f>(M10*21)/100</f>
      </c>
      <c t="s">
        <v>27</v>
      </c>
    </row>
    <row r="11" spans="1:5" ht="12.75">
      <c r="A11" s="35" t="s">
        <v>54</v>
      </c>
      <c r="E11" s="39" t="s">
        <v>5</v>
      </c>
    </row>
    <row r="12" spans="1:5" ht="12.75">
      <c r="A12" s="35" t="s">
        <v>55</v>
      </c>
      <c r="E12" s="40" t="s">
        <v>2977</v>
      </c>
    </row>
    <row r="13" spans="1:5" ht="38.25">
      <c r="A13" t="s">
        <v>56</v>
      </c>
      <c r="E13" s="39" t="s">
        <v>2729</v>
      </c>
    </row>
    <row r="14" spans="1:16" ht="12.75">
      <c r="A14" t="s">
        <v>49</v>
      </c>
      <c s="34" t="s">
        <v>27</v>
      </c>
      <c s="34" t="s">
        <v>2730</v>
      </c>
      <c s="35" t="s">
        <v>5</v>
      </c>
      <c s="6" t="s">
        <v>2731</v>
      </c>
      <c s="36" t="s">
        <v>52</v>
      </c>
      <c s="37">
        <v>12.5</v>
      </c>
      <c s="36">
        <v>0</v>
      </c>
      <c s="36">
        <f>ROUND(G14*H14,6)</f>
      </c>
      <c r="L14" s="38">
        <v>0</v>
      </c>
      <c s="32">
        <f>ROUND(ROUND(L14,2)*ROUND(G14,3),2)</f>
      </c>
      <c s="36" t="s">
        <v>196</v>
      </c>
      <c>
        <f>(M14*21)/100</f>
      </c>
      <c t="s">
        <v>27</v>
      </c>
    </row>
    <row r="15" spans="1:5" ht="12.75">
      <c r="A15" s="35" t="s">
        <v>54</v>
      </c>
      <c r="E15" s="39" t="s">
        <v>5</v>
      </c>
    </row>
    <row r="16" spans="1:5" ht="12.75">
      <c r="A16" s="35" t="s">
        <v>55</v>
      </c>
      <c r="E16" s="40" t="s">
        <v>2978</v>
      </c>
    </row>
    <row r="17" spans="1:5" ht="63.75">
      <c r="A17" t="s">
        <v>56</v>
      </c>
      <c r="E17" s="39" t="s">
        <v>2733</v>
      </c>
    </row>
    <row r="18" spans="1:16" ht="12.75">
      <c r="A18" t="s">
        <v>49</v>
      </c>
      <c s="34" t="s">
        <v>26</v>
      </c>
      <c s="34" t="s">
        <v>2404</v>
      </c>
      <c s="35" t="s">
        <v>5</v>
      </c>
      <c s="6" t="s">
        <v>2405</v>
      </c>
      <c s="36" t="s">
        <v>52</v>
      </c>
      <c s="37">
        <v>276.422</v>
      </c>
      <c s="36">
        <v>0</v>
      </c>
      <c s="36">
        <f>ROUND(G18*H18,6)</f>
      </c>
      <c r="L18" s="38">
        <v>0</v>
      </c>
      <c s="32">
        <f>ROUND(ROUND(L18,2)*ROUND(G18,3),2)</f>
      </c>
      <c s="36" t="s">
        <v>196</v>
      </c>
      <c>
        <f>(M18*21)/100</f>
      </c>
      <c t="s">
        <v>27</v>
      </c>
    </row>
    <row r="19" spans="1:5" ht="12.75">
      <c r="A19" s="35" t="s">
        <v>54</v>
      </c>
      <c r="E19" s="39" t="s">
        <v>5</v>
      </c>
    </row>
    <row r="20" spans="1:5" ht="12.75">
      <c r="A20" s="35" t="s">
        <v>55</v>
      </c>
      <c r="E20" s="40" t="s">
        <v>2979</v>
      </c>
    </row>
    <row r="21" spans="1:5" ht="318.75">
      <c r="A21" t="s">
        <v>56</v>
      </c>
      <c r="E21" s="39" t="s">
        <v>2286</v>
      </c>
    </row>
    <row r="22" spans="1:13" ht="12.75">
      <c r="A22" t="s">
        <v>46</v>
      </c>
      <c r="C22" s="31" t="s">
        <v>27</v>
      </c>
      <c r="E22" s="33" t="s">
        <v>610</v>
      </c>
      <c r="J22" s="32">
        <f>0</f>
      </c>
      <c s="32">
        <f>0</f>
      </c>
      <c s="32">
        <f>0+L23+L27</f>
      </c>
      <c s="32">
        <f>0+M23+M27</f>
      </c>
    </row>
    <row r="23" spans="1:16" ht="12.75">
      <c r="A23" t="s">
        <v>49</v>
      </c>
      <c s="34" t="s">
        <v>67</v>
      </c>
      <c s="34" t="s">
        <v>2637</v>
      </c>
      <c s="35" t="s">
        <v>5</v>
      </c>
      <c s="6" t="s">
        <v>2638</v>
      </c>
      <c s="36" t="s">
        <v>70</v>
      </c>
      <c s="37">
        <v>26</v>
      </c>
      <c s="36">
        <v>0</v>
      </c>
      <c s="36">
        <f>ROUND(G23*H23,6)</f>
      </c>
      <c r="L23" s="38">
        <v>0</v>
      </c>
      <c s="32">
        <f>ROUND(ROUND(L23,2)*ROUND(G23,3),2)</f>
      </c>
      <c s="36" t="s">
        <v>196</v>
      </c>
      <c>
        <f>(M23*21)/100</f>
      </c>
      <c t="s">
        <v>27</v>
      </c>
    </row>
    <row r="24" spans="1:5" ht="12.75">
      <c r="A24" s="35" t="s">
        <v>54</v>
      </c>
      <c r="E24" s="39" t="s">
        <v>5</v>
      </c>
    </row>
    <row r="25" spans="1:5" ht="12.75">
      <c r="A25" s="35" t="s">
        <v>55</v>
      </c>
      <c r="E25" s="40" t="s">
        <v>2980</v>
      </c>
    </row>
    <row r="26" spans="1:5" ht="165.75">
      <c r="A26" t="s">
        <v>56</v>
      </c>
      <c r="E26" s="39" t="s">
        <v>2640</v>
      </c>
    </row>
    <row r="27" spans="1:16" ht="12.75">
      <c r="A27" t="s">
        <v>49</v>
      </c>
      <c s="34" t="s">
        <v>72</v>
      </c>
      <c s="34" t="s">
        <v>2981</v>
      </c>
      <c s="35" t="s">
        <v>5</v>
      </c>
      <c s="6" t="s">
        <v>2982</v>
      </c>
      <c s="36" t="s">
        <v>70</v>
      </c>
      <c s="37">
        <v>89.3</v>
      </c>
      <c s="36">
        <v>0</v>
      </c>
      <c s="36">
        <f>ROUND(G27*H27,6)</f>
      </c>
      <c r="L27" s="38">
        <v>0</v>
      </c>
      <c s="32">
        <f>ROUND(ROUND(L27,2)*ROUND(G27,3),2)</f>
      </c>
      <c s="36" t="s">
        <v>196</v>
      </c>
      <c>
        <f>(M27*21)/100</f>
      </c>
      <c t="s">
        <v>27</v>
      </c>
    </row>
    <row r="28" spans="1:5" ht="12.75">
      <c r="A28" s="35" t="s">
        <v>54</v>
      </c>
      <c r="E28" s="39" t="s">
        <v>5</v>
      </c>
    </row>
    <row r="29" spans="1:5" ht="51">
      <c r="A29" s="35" t="s">
        <v>55</v>
      </c>
      <c r="E29" s="40" t="s">
        <v>2983</v>
      </c>
    </row>
    <row r="30" spans="1:5" ht="63.75">
      <c r="A30" t="s">
        <v>56</v>
      </c>
      <c r="E30" s="39" t="s">
        <v>2298</v>
      </c>
    </row>
    <row r="31" spans="1:13" ht="12.75">
      <c r="A31" t="s">
        <v>46</v>
      </c>
      <c r="C31" s="31" t="s">
        <v>26</v>
      </c>
      <c r="E31" s="33" t="s">
        <v>1804</v>
      </c>
      <c r="J31" s="32">
        <f>0</f>
      </c>
      <c s="32">
        <f>0</f>
      </c>
      <c s="32">
        <f>0+L32+L36+L40+L44+L48</f>
      </c>
      <c s="32">
        <f>0+M32+M36+M40+M44+M48</f>
      </c>
    </row>
    <row r="32" spans="1:16" ht="12.75">
      <c r="A32" t="s">
        <v>49</v>
      </c>
      <c s="34" t="s">
        <v>77</v>
      </c>
      <c s="34" t="s">
        <v>2460</v>
      </c>
      <c s="35" t="s">
        <v>5</v>
      </c>
      <c s="6" t="s">
        <v>2461</v>
      </c>
      <c s="36" t="s">
        <v>52</v>
      </c>
      <c s="37">
        <v>2.366</v>
      </c>
      <c s="36">
        <v>0</v>
      </c>
      <c s="36">
        <f>ROUND(G32*H32,6)</f>
      </c>
      <c r="L32" s="38">
        <v>0</v>
      </c>
      <c s="32">
        <f>ROUND(ROUND(L32,2)*ROUND(G32,3),2)</f>
      </c>
      <c s="36" t="s">
        <v>196</v>
      </c>
      <c>
        <f>(M32*21)/100</f>
      </c>
      <c t="s">
        <v>27</v>
      </c>
    </row>
    <row r="33" spans="1:5" ht="12.75">
      <c r="A33" s="35" t="s">
        <v>54</v>
      </c>
      <c r="E33" s="39" t="s">
        <v>2984</v>
      </c>
    </row>
    <row r="34" spans="1:5" ht="12.75">
      <c r="A34" s="35" t="s">
        <v>55</v>
      </c>
      <c r="E34" s="40" t="s">
        <v>2985</v>
      </c>
    </row>
    <row r="35" spans="1:5" ht="382.5">
      <c r="A35" t="s">
        <v>56</v>
      </c>
      <c r="E35" s="39" t="s">
        <v>2464</v>
      </c>
    </row>
    <row r="36" spans="1:16" ht="12.75">
      <c r="A36" t="s">
        <v>49</v>
      </c>
      <c s="34" t="s">
        <v>65</v>
      </c>
      <c s="34" t="s">
        <v>2465</v>
      </c>
      <c s="35" t="s">
        <v>5</v>
      </c>
      <c s="6" t="s">
        <v>2466</v>
      </c>
      <c s="36" t="s">
        <v>294</v>
      </c>
      <c s="37">
        <v>0.152</v>
      </c>
      <c s="36">
        <v>0</v>
      </c>
      <c s="36">
        <f>ROUND(G36*H36,6)</f>
      </c>
      <c r="L36" s="38">
        <v>0</v>
      </c>
      <c s="32">
        <f>ROUND(ROUND(L36,2)*ROUND(G36,3),2)</f>
      </c>
      <c s="36" t="s">
        <v>196</v>
      </c>
      <c>
        <f>(M36*21)/100</f>
      </c>
      <c t="s">
        <v>27</v>
      </c>
    </row>
    <row r="37" spans="1:5" ht="12.75">
      <c r="A37" s="35" t="s">
        <v>54</v>
      </c>
      <c r="E37" s="39" t="s">
        <v>2984</v>
      </c>
    </row>
    <row r="38" spans="1:5" ht="12.75">
      <c r="A38" s="35" t="s">
        <v>55</v>
      </c>
      <c r="E38" s="40" t="s">
        <v>2986</v>
      </c>
    </row>
    <row r="39" spans="1:5" ht="242.25">
      <c r="A39" t="s">
        <v>56</v>
      </c>
      <c r="E39" s="39" t="s">
        <v>2469</v>
      </c>
    </row>
    <row r="40" spans="1:16" ht="12.75">
      <c r="A40" t="s">
        <v>49</v>
      </c>
      <c s="34" t="s">
        <v>82</v>
      </c>
      <c s="34" t="s">
        <v>2987</v>
      </c>
      <c s="35" t="s">
        <v>5</v>
      </c>
      <c s="6" t="s">
        <v>2988</v>
      </c>
      <c s="36" t="s">
        <v>52</v>
      </c>
      <c s="37">
        <v>19.665</v>
      </c>
      <c s="36">
        <v>0</v>
      </c>
      <c s="36">
        <f>ROUND(G40*H40,6)</f>
      </c>
      <c r="L40" s="38">
        <v>0</v>
      </c>
      <c s="32">
        <f>ROUND(ROUND(L40,2)*ROUND(G40,3),2)</f>
      </c>
      <c s="36" t="s">
        <v>196</v>
      </c>
      <c>
        <f>(M40*21)/100</f>
      </c>
      <c t="s">
        <v>27</v>
      </c>
    </row>
    <row r="41" spans="1:5" ht="12.75">
      <c r="A41" s="35" t="s">
        <v>54</v>
      </c>
      <c r="E41" s="39" t="s">
        <v>2989</v>
      </c>
    </row>
    <row r="42" spans="1:5" ht="51">
      <c r="A42" s="35" t="s">
        <v>55</v>
      </c>
      <c r="E42" s="40" t="s">
        <v>2990</v>
      </c>
    </row>
    <row r="43" spans="1:5" ht="369.75">
      <c r="A43" t="s">
        <v>56</v>
      </c>
      <c r="E43" s="39" t="s">
        <v>2305</v>
      </c>
    </row>
    <row r="44" spans="1:16" ht="12.75">
      <c r="A44" t="s">
        <v>49</v>
      </c>
      <c s="34" t="s">
        <v>86</v>
      </c>
      <c s="34" t="s">
        <v>2991</v>
      </c>
      <c s="35" t="s">
        <v>5</v>
      </c>
      <c s="6" t="s">
        <v>2992</v>
      </c>
      <c s="36" t="s">
        <v>294</v>
      </c>
      <c s="37">
        <v>1.807</v>
      </c>
      <c s="36">
        <v>0</v>
      </c>
      <c s="36">
        <f>ROUND(G44*H44,6)</f>
      </c>
      <c r="L44" s="38">
        <v>0</v>
      </c>
      <c s="32">
        <f>ROUND(ROUND(L44,2)*ROUND(G44,3),2)</f>
      </c>
      <c s="36" t="s">
        <v>196</v>
      </c>
      <c>
        <f>(M44*21)/100</f>
      </c>
      <c t="s">
        <v>27</v>
      </c>
    </row>
    <row r="45" spans="1:5" ht="12.75">
      <c r="A45" s="35" t="s">
        <v>54</v>
      </c>
      <c r="E45" s="39" t="s">
        <v>2989</v>
      </c>
    </row>
    <row r="46" spans="1:5" ht="38.25">
      <c r="A46" s="35" t="s">
        <v>55</v>
      </c>
      <c r="E46" s="40" t="s">
        <v>2993</v>
      </c>
    </row>
    <row r="47" spans="1:5" ht="267.75">
      <c r="A47" t="s">
        <v>56</v>
      </c>
      <c r="E47" s="39" t="s">
        <v>2308</v>
      </c>
    </row>
    <row r="48" spans="1:16" ht="12.75">
      <c r="A48" t="s">
        <v>49</v>
      </c>
      <c s="34" t="s">
        <v>90</v>
      </c>
      <c s="34" t="s">
        <v>2189</v>
      </c>
      <c s="35" t="s">
        <v>5</v>
      </c>
      <c s="6" t="s">
        <v>2190</v>
      </c>
      <c s="36" t="s">
        <v>1503</v>
      </c>
      <c s="37">
        <v>497</v>
      </c>
      <c s="36">
        <v>0</v>
      </c>
      <c s="36">
        <f>ROUND(G48*H48,6)</f>
      </c>
      <c r="L48" s="38">
        <v>0</v>
      </c>
      <c s="32">
        <f>ROUND(ROUND(L48,2)*ROUND(G48,3),2)</f>
      </c>
      <c s="36" t="s">
        <v>196</v>
      </c>
      <c>
        <f>(M48*21)/100</f>
      </c>
      <c t="s">
        <v>27</v>
      </c>
    </row>
    <row r="49" spans="1:5" ht="25.5">
      <c r="A49" s="35" t="s">
        <v>54</v>
      </c>
      <c r="E49" s="39" t="s">
        <v>2994</v>
      </c>
    </row>
    <row r="50" spans="1:5" ht="12.75">
      <c r="A50" s="35" t="s">
        <v>55</v>
      </c>
      <c r="E50" s="40" t="s">
        <v>2995</v>
      </c>
    </row>
    <row r="51" spans="1:5" ht="293.25">
      <c r="A51" t="s">
        <v>56</v>
      </c>
      <c r="E51" s="39" t="s">
        <v>2312</v>
      </c>
    </row>
    <row r="52" spans="1:13" ht="12.75">
      <c r="A52" t="s">
        <v>46</v>
      </c>
      <c r="C52" s="31" t="s">
        <v>67</v>
      </c>
      <c r="E52" s="33" t="s">
        <v>1829</v>
      </c>
      <c r="J52" s="32">
        <f>0</f>
      </c>
      <c s="32">
        <f>0</f>
      </c>
      <c s="32">
        <f>0+L53+L57+L61+L65+L69+L73</f>
      </c>
      <c s="32">
        <f>0+M53+M57+M61+M65+M69+M73</f>
      </c>
    </row>
    <row r="53" spans="1:16" ht="12.75">
      <c r="A53" t="s">
        <v>49</v>
      </c>
      <c s="34" t="s">
        <v>94</v>
      </c>
      <c s="34" t="s">
        <v>2996</v>
      </c>
      <c s="35" t="s">
        <v>5</v>
      </c>
      <c s="6" t="s">
        <v>2997</v>
      </c>
      <c s="36" t="s">
        <v>52</v>
      </c>
      <c s="37">
        <v>19.777</v>
      </c>
      <c s="36">
        <v>0</v>
      </c>
      <c s="36">
        <f>ROUND(G53*H53,6)</f>
      </c>
      <c r="L53" s="38">
        <v>0</v>
      </c>
      <c s="32">
        <f>ROUND(ROUND(L53,2)*ROUND(G53,3),2)</f>
      </c>
      <c s="36" t="s">
        <v>196</v>
      </c>
      <c>
        <f>(M53*21)/100</f>
      </c>
      <c t="s">
        <v>27</v>
      </c>
    </row>
    <row r="54" spans="1:5" ht="12.75">
      <c r="A54" s="35" t="s">
        <v>54</v>
      </c>
      <c r="E54" s="39" t="s">
        <v>2998</v>
      </c>
    </row>
    <row r="55" spans="1:5" ht="12.75">
      <c r="A55" s="35" t="s">
        <v>55</v>
      </c>
      <c r="E55" s="40" t="s">
        <v>2999</v>
      </c>
    </row>
    <row r="56" spans="1:5" ht="369.75">
      <c r="A56" t="s">
        <v>56</v>
      </c>
      <c r="E56" s="39" t="s">
        <v>2305</v>
      </c>
    </row>
    <row r="57" spans="1:16" ht="12.75">
      <c r="A57" t="s">
        <v>49</v>
      </c>
      <c s="34" t="s">
        <v>99</v>
      </c>
      <c s="34" t="s">
        <v>2670</v>
      </c>
      <c s="35" t="s">
        <v>5</v>
      </c>
      <c s="6" t="s">
        <v>2671</v>
      </c>
      <c s="36" t="s">
        <v>294</v>
      </c>
      <c s="37">
        <v>1.161</v>
      </c>
      <c s="36">
        <v>0</v>
      </c>
      <c s="36">
        <f>ROUND(G57*H57,6)</f>
      </c>
      <c r="L57" s="38">
        <v>0</v>
      </c>
      <c s="32">
        <f>ROUND(ROUND(L57,2)*ROUND(G57,3),2)</f>
      </c>
      <c s="36" t="s">
        <v>196</v>
      </c>
      <c>
        <f>(M57*21)/100</f>
      </c>
      <c t="s">
        <v>27</v>
      </c>
    </row>
    <row r="58" spans="1:5" ht="12.75">
      <c r="A58" s="35" t="s">
        <v>54</v>
      </c>
      <c r="E58" s="39" t="s">
        <v>2998</v>
      </c>
    </row>
    <row r="59" spans="1:5" ht="12.75">
      <c r="A59" s="35" t="s">
        <v>55</v>
      </c>
      <c r="E59" s="40" t="s">
        <v>3000</v>
      </c>
    </row>
    <row r="60" spans="1:5" ht="267.75">
      <c r="A60" t="s">
        <v>56</v>
      </c>
      <c r="E60" s="39" t="s">
        <v>2673</v>
      </c>
    </row>
    <row r="61" spans="1:16" ht="12.75">
      <c r="A61" t="s">
        <v>49</v>
      </c>
      <c s="34" t="s">
        <v>102</v>
      </c>
      <c s="34" t="s">
        <v>1836</v>
      </c>
      <c s="35" t="s">
        <v>5</v>
      </c>
      <c s="6" t="s">
        <v>1837</v>
      </c>
      <c s="36" t="s">
        <v>52</v>
      </c>
      <c s="37">
        <v>34.624</v>
      </c>
      <c s="36">
        <v>0</v>
      </c>
      <c s="36">
        <f>ROUND(G61*H61,6)</f>
      </c>
      <c r="L61" s="38">
        <v>0</v>
      </c>
      <c s="32">
        <f>ROUND(ROUND(L61,2)*ROUND(G61,3),2)</f>
      </c>
      <c s="36" t="s">
        <v>196</v>
      </c>
      <c>
        <f>(M61*21)/100</f>
      </c>
      <c t="s">
        <v>27</v>
      </c>
    </row>
    <row r="62" spans="1:5" ht="12.75">
      <c r="A62" s="35" t="s">
        <v>54</v>
      </c>
      <c r="E62" s="39" t="s">
        <v>5</v>
      </c>
    </row>
    <row r="63" spans="1:5" ht="38.25">
      <c r="A63" s="35" t="s">
        <v>55</v>
      </c>
      <c r="E63" s="40" t="s">
        <v>3001</v>
      </c>
    </row>
    <row r="64" spans="1:5" ht="369.75">
      <c r="A64" t="s">
        <v>56</v>
      </c>
      <c r="E64" s="39" t="s">
        <v>2305</v>
      </c>
    </row>
    <row r="65" spans="1:16" ht="12.75">
      <c r="A65" t="s">
        <v>49</v>
      </c>
      <c s="34" t="s">
        <v>106</v>
      </c>
      <c s="34" t="s">
        <v>2522</v>
      </c>
      <c s="35" t="s">
        <v>5</v>
      </c>
      <c s="6" t="s">
        <v>2523</v>
      </c>
      <c s="36" t="s">
        <v>52</v>
      </c>
      <c s="37">
        <v>27</v>
      </c>
      <c s="36">
        <v>0</v>
      </c>
      <c s="36">
        <f>ROUND(G65*H65,6)</f>
      </c>
      <c r="L65" s="38">
        <v>0</v>
      </c>
      <c s="32">
        <f>ROUND(ROUND(L65,2)*ROUND(G65,3),2)</f>
      </c>
      <c s="36" t="s">
        <v>196</v>
      </c>
      <c>
        <f>(M65*21)/100</f>
      </c>
      <c t="s">
        <v>27</v>
      </c>
    </row>
    <row r="66" spans="1:5" ht="12.75">
      <c r="A66" s="35" t="s">
        <v>54</v>
      </c>
      <c r="E66" s="39" t="s">
        <v>5</v>
      </c>
    </row>
    <row r="67" spans="1:5" ht="12.75">
      <c r="A67" s="35" t="s">
        <v>55</v>
      </c>
      <c r="E67" s="40" t="s">
        <v>3002</v>
      </c>
    </row>
    <row r="68" spans="1:5" ht="38.25">
      <c r="A68" t="s">
        <v>56</v>
      </c>
      <c r="E68" s="39" t="s">
        <v>2316</v>
      </c>
    </row>
    <row r="69" spans="1:16" ht="12.75">
      <c r="A69" t="s">
        <v>49</v>
      </c>
      <c s="34" t="s">
        <v>110</v>
      </c>
      <c s="34" t="s">
        <v>3003</v>
      </c>
      <c s="35" t="s">
        <v>5</v>
      </c>
      <c s="6" t="s">
        <v>3004</v>
      </c>
      <c s="36" t="s">
        <v>52</v>
      </c>
      <c s="37">
        <v>19.788</v>
      </c>
      <c s="36">
        <v>0</v>
      </c>
      <c s="36">
        <f>ROUND(G69*H69,6)</f>
      </c>
      <c r="L69" s="38">
        <v>0</v>
      </c>
      <c s="32">
        <f>ROUND(ROUND(L69,2)*ROUND(G69,3),2)</f>
      </c>
      <c s="36" t="s">
        <v>196</v>
      </c>
      <c>
        <f>(M69*21)/100</f>
      </c>
      <c t="s">
        <v>27</v>
      </c>
    </row>
    <row r="70" spans="1:5" ht="12.75">
      <c r="A70" s="35" t="s">
        <v>54</v>
      </c>
      <c r="E70" s="39" t="s">
        <v>5</v>
      </c>
    </row>
    <row r="71" spans="1:5" ht="12.75">
      <c r="A71" s="35" t="s">
        <v>55</v>
      </c>
      <c r="E71" s="40" t="s">
        <v>3005</v>
      </c>
    </row>
    <row r="72" spans="1:5" ht="51">
      <c r="A72" t="s">
        <v>56</v>
      </c>
      <c r="E72" s="39" t="s">
        <v>3006</v>
      </c>
    </row>
    <row r="73" spans="1:16" ht="12.75">
      <c r="A73" t="s">
        <v>49</v>
      </c>
      <c s="34" t="s">
        <v>114</v>
      </c>
      <c s="34" t="s">
        <v>1851</v>
      </c>
      <c s="35" t="s">
        <v>5</v>
      </c>
      <c s="6" t="s">
        <v>1852</v>
      </c>
      <c s="36" t="s">
        <v>52</v>
      </c>
      <c s="37">
        <v>17.115</v>
      </c>
      <c s="36">
        <v>0</v>
      </c>
      <c s="36">
        <f>ROUND(G73*H73,6)</f>
      </c>
      <c r="L73" s="38">
        <v>0</v>
      </c>
      <c s="32">
        <f>ROUND(ROUND(L73,2)*ROUND(G73,3),2)</f>
      </c>
      <c s="36" t="s">
        <v>196</v>
      </c>
      <c>
        <f>(M73*21)/100</f>
      </c>
      <c t="s">
        <v>27</v>
      </c>
    </row>
    <row r="74" spans="1:5" ht="12.75">
      <c r="A74" s="35" t="s">
        <v>54</v>
      </c>
      <c r="E74" s="39" t="s">
        <v>5</v>
      </c>
    </row>
    <row r="75" spans="1:5" ht="12.75">
      <c r="A75" s="35" t="s">
        <v>55</v>
      </c>
      <c r="E75" s="40" t="s">
        <v>3007</v>
      </c>
    </row>
    <row r="76" spans="1:5" ht="102">
      <c r="A76" t="s">
        <v>56</v>
      </c>
      <c r="E76" s="39" t="s">
        <v>2533</v>
      </c>
    </row>
    <row r="77" spans="1:13" ht="12.75">
      <c r="A77" t="s">
        <v>46</v>
      </c>
      <c r="C77" s="31" t="s">
        <v>77</v>
      </c>
      <c r="E77" s="33" t="s">
        <v>2685</v>
      </c>
      <c r="J77" s="32">
        <f>0</f>
      </c>
      <c s="32">
        <f>0</f>
      </c>
      <c s="32">
        <f>0+L78+L82</f>
      </c>
      <c s="32">
        <f>0+M78+M82</f>
      </c>
    </row>
    <row r="78" spans="1:16" ht="12.75">
      <c r="A78" t="s">
        <v>49</v>
      </c>
      <c s="34" t="s">
        <v>118</v>
      </c>
      <c s="34" t="s">
        <v>2758</v>
      </c>
      <c s="35" t="s">
        <v>5</v>
      </c>
      <c s="6" t="s">
        <v>2759</v>
      </c>
      <c s="36" t="s">
        <v>63</v>
      </c>
      <c s="37">
        <v>33.092</v>
      </c>
      <c s="36">
        <v>0</v>
      </c>
      <c s="36">
        <f>ROUND(G78*H78,6)</f>
      </c>
      <c r="L78" s="38">
        <v>0</v>
      </c>
      <c s="32">
        <f>ROUND(ROUND(L78,2)*ROUND(G78,3),2)</f>
      </c>
      <c s="36" t="s">
        <v>196</v>
      </c>
      <c>
        <f>(M78*21)/100</f>
      </c>
      <c t="s">
        <v>27</v>
      </c>
    </row>
    <row r="79" spans="1:5" ht="12.75">
      <c r="A79" s="35" t="s">
        <v>54</v>
      </c>
      <c r="E79" s="39" t="s">
        <v>5</v>
      </c>
    </row>
    <row r="80" spans="1:5" ht="38.25">
      <c r="A80" s="35" t="s">
        <v>55</v>
      </c>
      <c r="E80" s="40" t="s">
        <v>3008</v>
      </c>
    </row>
    <row r="81" spans="1:5" ht="76.5">
      <c r="A81" t="s">
        <v>56</v>
      </c>
      <c r="E81" s="39" t="s">
        <v>2754</v>
      </c>
    </row>
    <row r="82" spans="1:16" ht="12.75">
      <c r="A82" t="s">
        <v>49</v>
      </c>
      <c s="34" t="s">
        <v>122</v>
      </c>
      <c s="34" t="s">
        <v>2686</v>
      </c>
      <c s="35" t="s">
        <v>5</v>
      </c>
      <c s="6" t="s">
        <v>2687</v>
      </c>
      <c s="36" t="s">
        <v>63</v>
      </c>
      <c s="37">
        <v>36.56</v>
      </c>
      <c s="36">
        <v>0</v>
      </c>
      <c s="36">
        <f>ROUND(G82*H82,6)</f>
      </c>
      <c r="L82" s="38">
        <v>0</v>
      </c>
      <c s="32">
        <f>ROUND(ROUND(L82,2)*ROUND(G82,3),2)</f>
      </c>
      <c s="36" t="s">
        <v>196</v>
      </c>
      <c>
        <f>(M82*21)/100</f>
      </c>
      <c t="s">
        <v>27</v>
      </c>
    </row>
    <row r="83" spans="1:5" ht="12.75">
      <c r="A83" s="35" t="s">
        <v>54</v>
      </c>
      <c r="E83" s="39" t="s">
        <v>5</v>
      </c>
    </row>
    <row r="84" spans="1:5" ht="38.25">
      <c r="A84" s="35" t="s">
        <v>55</v>
      </c>
      <c r="E84" s="40" t="s">
        <v>3009</v>
      </c>
    </row>
    <row r="85" spans="1:5" ht="89.25">
      <c r="A85" t="s">
        <v>56</v>
      </c>
      <c r="E85" s="39" t="s">
        <v>2689</v>
      </c>
    </row>
    <row r="86" spans="1:13" ht="12.75">
      <c r="A86" t="s">
        <v>46</v>
      </c>
      <c r="C86" s="31" t="s">
        <v>65</v>
      </c>
      <c r="E86" s="33" t="s">
        <v>66</v>
      </c>
      <c r="J86" s="32">
        <f>0</f>
      </c>
      <c s="32">
        <f>0</f>
      </c>
      <c s="32">
        <f>0+L87+L91+L95+L99</f>
      </c>
      <c s="32">
        <f>0+M87+M91+M95+M99</f>
      </c>
    </row>
    <row r="87" spans="1:16" ht="25.5">
      <c r="A87" t="s">
        <v>49</v>
      </c>
      <c s="34" t="s">
        <v>126</v>
      </c>
      <c s="34" t="s">
        <v>2538</v>
      </c>
      <c s="35" t="s">
        <v>5</v>
      </c>
      <c s="6" t="s">
        <v>2539</v>
      </c>
      <c s="36" t="s">
        <v>63</v>
      </c>
      <c s="37">
        <v>120.312</v>
      </c>
      <c s="36">
        <v>0</v>
      </c>
      <c s="36">
        <f>ROUND(G87*H87,6)</f>
      </c>
      <c r="L87" s="38">
        <v>0</v>
      </c>
      <c s="32">
        <f>ROUND(ROUND(L87,2)*ROUND(G87,3),2)</f>
      </c>
      <c s="36" t="s">
        <v>196</v>
      </c>
      <c>
        <f>(M87*21)/100</f>
      </c>
      <c t="s">
        <v>27</v>
      </c>
    </row>
    <row r="88" spans="1:5" ht="12.75">
      <c r="A88" s="35" t="s">
        <v>54</v>
      </c>
      <c r="E88" s="39" t="s">
        <v>3010</v>
      </c>
    </row>
    <row r="89" spans="1:5" ht="38.25">
      <c r="A89" s="35" t="s">
        <v>55</v>
      </c>
      <c r="E89" s="40" t="s">
        <v>3011</v>
      </c>
    </row>
    <row r="90" spans="1:5" ht="191.25">
      <c r="A90" t="s">
        <v>56</v>
      </c>
      <c r="E90" s="39" t="s">
        <v>2336</v>
      </c>
    </row>
    <row r="91" spans="1:16" ht="12.75">
      <c r="A91" t="s">
        <v>49</v>
      </c>
      <c s="34" t="s">
        <v>130</v>
      </c>
      <c s="34" t="s">
        <v>2827</v>
      </c>
      <c s="35" t="s">
        <v>5</v>
      </c>
      <c s="6" t="s">
        <v>2828</v>
      </c>
      <c s="36" t="s">
        <v>63</v>
      </c>
      <c s="37">
        <v>81.9</v>
      </c>
      <c s="36">
        <v>0</v>
      </c>
      <c s="36">
        <f>ROUND(G91*H91,6)</f>
      </c>
      <c r="L91" s="38">
        <v>0</v>
      </c>
      <c s="32">
        <f>ROUND(ROUND(L91,2)*ROUND(G91,3),2)</f>
      </c>
      <c s="36" t="s">
        <v>196</v>
      </c>
      <c>
        <f>(M91*21)/100</f>
      </c>
      <c t="s">
        <v>27</v>
      </c>
    </row>
    <row r="92" spans="1:5" ht="12.75">
      <c r="A92" s="35" t="s">
        <v>54</v>
      </c>
      <c r="E92" s="39" t="s">
        <v>3012</v>
      </c>
    </row>
    <row r="93" spans="1:5" ht="12.75">
      <c r="A93" s="35" t="s">
        <v>55</v>
      </c>
      <c r="E93" s="40" t="s">
        <v>3013</v>
      </c>
    </row>
    <row r="94" spans="1:5" ht="204">
      <c r="A94" t="s">
        <v>56</v>
      </c>
      <c r="E94" s="39" t="s">
        <v>2546</v>
      </c>
    </row>
    <row r="95" spans="1:16" ht="12.75">
      <c r="A95" t="s">
        <v>49</v>
      </c>
      <c s="34" t="s">
        <v>134</v>
      </c>
      <c s="34" t="s">
        <v>2547</v>
      </c>
      <c s="35" t="s">
        <v>5</v>
      </c>
      <c s="6" t="s">
        <v>2548</v>
      </c>
      <c s="36" t="s">
        <v>63</v>
      </c>
      <c s="37">
        <v>81.9</v>
      </c>
      <c s="36">
        <v>0</v>
      </c>
      <c s="36">
        <f>ROUND(G95*H95,6)</f>
      </c>
      <c r="L95" s="38">
        <v>0</v>
      </c>
      <c s="32">
        <f>ROUND(ROUND(L95,2)*ROUND(G95,3),2)</f>
      </c>
      <c s="36" t="s">
        <v>196</v>
      </c>
      <c>
        <f>(M95*21)/100</f>
      </c>
      <c t="s">
        <v>27</v>
      </c>
    </row>
    <row r="96" spans="1:5" ht="12.75">
      <c r="A96" s="35" t="s">
        <v>54</v>
      </c>
      <c r="E96" s="39" t="s">
        <v>3012</v>
      </c>
    </row>
    <row r="97" spans="1:5" ht="12.75">
      <c r="A97" s="35" t="s">
        <v>55</v>
      </c>
      <c r="E97" s="40" t="s">
        <v>3013</v>
      </c>
    </row>
    <row r="98" spans="1:5" ht="38.25">
      <c r="A98" t="s">
        <v>56</v>
      </c>
      <c r="E98" s="39" t="s">
        <v>2553</v>
      </c>
    </row>
    <row r="99" spans="1:16" ht="12.75">
      <c r="A99" t="s">
        <v>49</v>
      </c>
      <c s="34" t="s">
        <v>138</v>
      </c>
      <c s="34" t="s">
        <v>2554</v>
      </c>
      <c s="35" t="s">
        <v>47</v>
      </c>
      <c s="6" t="s">
        <v>2555</v>
      </c>
      <c s="36" t="s">
        <v>63</v>
      </c>
      <c s="37">
        <v>120.312</v>
      </c>
      <c s="36">
        <v>0</v>
      </c>
      <c s="36">
        <f>ROUND(G99*H99,6)</f>
      </c>
      <c r="L99" s="38">
        <v>0</v>
      </c>
      <c s="32">
        <f>ROUND(ROUND(L99,2)*ROUND(G99,3),2)</f>
      </c>
      <c s="36" t="s">
        <v>196</v>
      </c>
      <c>
        <f>(M99*21)/100</f>
      </c>
      <c t="s">
        <v>27</v>
      </c>
    </row>
    <row r="100" spans="1:5" ht="12.75">
      <c r="A100" s="35" t="s">
        <v>54</v>
      </c>
      <c r="E100" s="39" t="s">
        <v>3010</v>
      </c>
    </row>
    <row r="101" spans="1:5" ht="38.25">
      <c r="A101" s="35" t="s">
        <v>55</v>
      </c>
      <c r="E101" s="40" t="s">
        <v>3011</v>
      </c>
    </row>
    <row r="102" spans="1:5" ht="38.25">
      <c r="A102" t="s">
        <v>56</v>
      </c>
      <c r="E102" s="39" t="s">
        <v>2553</v>
      </c>
    </row>
    <row r="103" spans="1:13" ht="12.75">
      <c r="A103" t="s">
        <v>46</v>
      </c>
      <c r="C103" s="31" t="s">
        <v>86</v>
      </c>
      <c r="E103" s="33" t="s">
        <v>729</v>
      </c>
      <c r="J103" s="32">
        <f>0</f>
      </c>
      <c s="32">
        <f>0</f>
      </c>
      <c s="32">
        <f>0+L104+L108+L112+L116+L120+L124+L128</f>
      </c>
      <c s="32">
        <f>0+M104+M108+M112+M116+M120+M124+M128</f>
      </c>
    </row>
    <row r="104" spans="1:16" ht="12.75">
      <c r="A104" t="s">
        <v>49</v>
      </c>
      <c s="34" t="s">
        <v>142</v>
      </c>
      <c s="34" t="s">
        <v>2599</v>
      </c>
      <c s="35" t="s">
        <v>5</v>
      </c>
      <c s="6" t="s">
        <v>2600</v>
      </c>
      <c s="36" t="s">
        <v>97</v>
      </c>
      <c s="37">
        <v>2</v>
      </c>
      <c s="36">
        <v>0</v>
      </c>
      <c s="36">
        <f>ROUND(G104*H104,6)</f>
      </c>
      <c r="L104" s="38">
        <v>0</v>
      </c>
      <c s="32">
        <f>ROUND(ROUND(L104,2)*ROUND(G104,3),2)</f>
      </c>
      <c s="36" t="s">
        <v>196</v>
      </c>
      <c>
        <f>(M104*21)/100</f>
      </c>
      <c t="s">
        <v>27</v>
      </c>
    </row>
    <row r="105" spans="1:5" ht="12.75">
      <c r="A105" s="35" t="s">
        <v>54</v>
      </c>
      <c r="E105" s="39" t="s">
        <v>5</v>
      </c>
    </row>
    <row r="106" spans="1:5" ht="12.75">
      <c r="A106" s="35" t="s">
        <v>55</v>
      </c>
      <c r="E106" s="40" t="s">
        <v>5</v>
      </c>
    </row>
    <row r="107" spans="1:5" ht="25.5">
      <c r="A107" t="s">
        <v>56</v>
      </c>
      <c r="E107" s="39" t="s">
        <v>2602</v>
      </c>
    </row>
    <row r="108" spans="1:16" ht="12.75">
      <c r="A108" t="s">
        <v>49</v>
      </c>
      <c s="34" t="s">
        <v>146</v>
      </c>
      <c s="34" t="s">
        <v>2770</v>
      </c>
      <c s="35" t="s">
        <v>5</v>
      </c>
      <c s="6" t="s">
        <v>2771</v>
      </c>
      <c s="36" t="s">
        <v>63</v>
      </c>
      <c s="37">
        <v>91.4</v>
      </c>
      <c s="36">
        <v>0</v>
      </c>
      <c s="36">
        <f>ROUND(G108*H108,6)</f>
      </c>
      <c r="L108" s="38">
        <v>0</v>
      </c>
      <c s="32">
        <f>ROUND(ROUND(L108,2)*ROUND(G108,3),2)</f>
      </c>
      <c s="36" t="s">
        <v>196</v>
      </c>
      <c>
        <f>(M108*21)/100</f>
      </c>
      <c t="s">
        <v>27</v>
      </c>
    </row>
    <row r="109" spans="1:5" ht="12.75">
      <c r="A109" s="35" t="s">
        <v>54</v>
      </c>
      <c r="E109" s="39" t="s">
        <v>5</v>
      </c>
    </row>
    <row r="110" spans="1:5" ht="25.5">
      <c r="A110" s="35" t="s">
        <v>55</v>
      </c>
      <c r="E110" s="40" t="s">
        <v>3014</v>
      </c>
    </row>
    <row r="111" spans="1:5" ht="25.5">
      <c r="A111" t="s">
        <v>56</v>
      </c>
      <c r="E111" s="39" t="s">
        <v>2702</v>
      </c>
    </row>
    <row r="112" spans="1:16" ht="12.75">
      <c r="A112" t="s">
        <v>49</v>
      </c>
      <c s="34" t="s">
        <v>150</v>
      </c>
      <c s="34" t="s">
        <v>3015</v>
      </c>
      <c s="35" t="s">
        <v>5</v>
      </c>
      <c s="6" t="s">
        <v>3016</v>
      </c>
      <c s="36" t="s">
        <v>52</v>
      </c>
      <c s="37">
        <v>19.32</v>
      </c>
      <c s="36">
        <v>0</v>
      </c>
      <c s="36">
        <f>ROUND(G112*H112,6)</f>
      </c>
      <c r="L112" s="38">
        <v>0</v>
      </c>
      <c s="32">
        <f>ROUND(ROUND(L112,2)*ROUND(G112,3),2)</f>
      </c>
      <c s="36" t="s">
        <v>196</v>
      </c>
      <c>
        <f>(M112*21)/100</f>
      </c>
      <c t="s">
        <v>27</v>
      </c>
    </row>
    <row r="113" spans="1:5" ht="12.75">
      <c r="A113" s="35" t="s">
        <v>54</v>
      </c>
      <c r="E113" s="39" t="s">
        <v>5</v>
      </c>
    </row>
    <row r="114" spans="1:5" ht="12.75">
      <c r="A114" s="35" t="s">
        <v>55</v>
      </c>
      <c r="E114" s="40" t="s">
        <v>3017</v>
      </c>
    </row>
    <row r="115" spans="1:5" ht="76.5">
      <c r="A115" t="s">
        <v>56</v>
      </c>
      <c r="E115" s="39" t="s">
        <v>3018</v>
      </c>
    </row>
    <row r="116" spans="1:16" ht="12.75">
      <c r="A116" t="s">
        <v>49</v>
      </c>
      <c s="34" t="s">
        <v>154</v>
      </c>
      <c s="34" t="s">
        <v>2852</v>
      </c>
      <c s="35" t="s">
        <v>5</v>
      </c>
      <c s="6" t="s">
        <v>2853</v>
      </c>
      <c s="36" t="s">
        <v>52</v>
      </c>
      <c s="37">
        <v>10.088</v>
      </c>
      <c s="36">
        <v>0</v>
      </c>
      <c s="36">
        <f>ROUND(G116*H116,6)</f>
      </c>
      <c r="L116" s="38">
        <v>0</v>
      </c>
      <c s="32">
        <f>ROUND(ROUND(L116,2)*ROUND(G116,3),2)</f>
      </c>
      <c s="36" t="s">
        <v>196</v>
      </c>
      <c>
        <f>(M116*21)/100</f>
      </c>
      <c t="s">
        <v>27</v>
      </c>
    </row>
    <row r="117" spans="1:5" ht="12.75">
      <c r="A117" s="35" t="s">
        <v>54</v>
      </c>
      <c r="E117" s="39" t="s">
        <v>5</v>
      </c>
    </row>
    <row r="118" spans="1:5" ht="38.25">
      <c r="A118" s="35" t="s">
        <v>55</v>
      </c>
      <c r="E118" s="40" t="s">
        <v>3019</v>
      </c>
    </row>
    <row r="119" spans="1:5" ht="89.25">
      <c r="A119" t="s">
        <v>56</v>
      </c>
      <c r="E119" s="39" t="s">
        <v>2855</v>
      </c>
    </row>
    <row r="120" spans="1:16" ht="12.75">
      <c r="A120" t="s">
        <v>49</v>
      </c>
      <c s="34" t="s">
        <v>158</v>
      </c>
      <c s="34" t="s">
        <v>2856</v>
      </c>
      <c s="35" t="s">
        <v>5</v>
      </c>
      <c s="6" t="s">
        <v>2857</v>
      </c>
      <c s="36" t="s">
        <v>294</v>
      </c>
      <c s="37">
        <v>0.895</v>
      </c>
      <c s="36">
        <v>0</v>
      </c>
      <c s="36">
        <f>ROUND(G120*H120,6)</f>
      </c>
      <c r="L120" s="38">
        <v>0</v>
      </c>
      <c s="32">
        <f>ROUND(ROUND(L120,2)*ROUND(G120,3),2)</f>
      </c>
      <c s="36" t="s">
        <v>196</v>
      </c>
      <c>
        <f>(M120*21)/100</f>
      </c>
      <c t="s">
        <v>27</v>
      </c>
    </row>
    <row r="121" spans="1:5" ht="12.75">
      <c r="A121" s="35" t="s">
        <v>54</v>
      </c>
      <c r="E121" s="39" t="s">
        <v>5</v>
      </c>
    </row>
    <row r="122" spans="1:5" ht="25.5">
      <c r="A122" s="35" t="s">
        <v>55</v>
      </c>
      <c r="E122" s="40" t="s">
        <v>3020</v>
      </c>
    </row>
    <row r="123" spans="1:5" ht="89.25">
      <c r="A123" t="s">
        <v>56</v>
      </c>
      <c r="E123" s="39" t="s">
        <v>2858</v>
      </c>
    </row>
    <row r="124" spans="1:16" ht="12.75">
      <c r="A124" t="s">
        <v>49</v>
      </c>
      <c s="34" t="s">
        <v>162</v>
      </c>
      <c s="34" t="s">
        <v>2783</v>
      </c>
      <c s="35" t="s">
        <v>5</v>
      </c>
      <c s="6" t="s">
        <v>2784</v>
      </c>
      <c s="36" t="s">
        <v>63</v>
      </c>
      <c s="37">
        <v>59.85</v>
      </c>
      <c s="36">
        <v>0</v>
      </c>
      <c s="36">
        <f>ROUND(G124*H124,6)</f>
      </c>
      <c r="L124" s="38">
        <v>0</v>
      </c>
      <c s="32">
        <f>ROUND(ROUND(L124,2)*ROUND(G124,3),2)</f>
      </c>
      <c s="36" t="s">
        <v>196</v>
      </c>
      <c>
        <f>(M124*21)/100</f>
      </c>
      <c t="s">
        <v>27</v>
      </c>
    </row>
    <row r="125" spans="1:5" ht="12.75">
      <c r="A125" s="35" t="s">
        <v>54</v>
      </c>
      <c r="E125" s="39" t="s">
        <v>5</v>
      </c>
    </row>
    <row r="126" spans="1:5" ht="12.75">
      <c r="A126" s="35" t="s">
        <v>55</v>
      </c>
      <c r="E126" s="40" t="s">
        <v>3021</v>
      </c>
    </row>
    <row r="127" spans="1:5" ht="89.25">
      <c r="A127" t="s">
        <v>56</v>
      </c>
      <c r="E127" s="39" t="s">
        <v>2782</v>
      </c>
    </row>
    <row r="128" spans="1:16" ht="12.75">
      <c r="A128" t="s">
        <v>49</v>
      </c>
      <c s="34" t="s">
        <v>167</v>
      </c>
      <c s="34" t="s">
        <v>2715</v>
      </c>
      <c s="35" t="s">
        <v>5</v>
      </c>
      <c s="6" t="s">
        <v>2716</v>
      </c>
      <c s="36" t="s">
        <v>97</v>
      </c>
      <c s="37">
        <v>1</v>
      </c>
      <c s="36">
        <v>0</v>
      </c>
      <c s="36">
        <f>ROUND(G128*H128,6)</f>
      </c>
      <c r="L128" s="38">
        <v>0</v>
      </c>
      <c s="32">
        <f>ROUND(ROUND(L128,2)*ROUND(G128,3),2)</f>
      </c>
      <c s="36" t="s">
        <v>196</v>
      </c>
      <c>
        <f>(M128*21)/100</f>
      </c>
      <c t="s">
        <v>27</v>
      </c>
    </row>
    <row r="129" spans="1:5" ht="12.75">
      <c r="A129" s="35" t="s">
        <v>54</v>
      </c>
      <c r="E129" s="39" t="s">
        <v>5</v>
      </c>
    </row>
    <row r="130" spans="1:5" ht="12.75">
      <c r="A130" s="35" t="s">
        <v>55</v>
      </c>
      <c r="E130" s="40" t="s">
        <v>5</v>
      </c>
    </row>
    <row r="131" spans="1:5" ht="89.25">
      <c r="A131" t="s">
        <v>56</v>
      </c>
      <c r="E131" s="39" t="s">
        <v>2717</v>
      </c>
    </row>
    <row r="132" spans="1:13" ht="12.75">
      <c r="A132" t="s">
        <v>46</v>
      </c>
      <c r="C132" s="31" t="s">
        <v>288</v>
      </c>
      <c r="E132" s="33" t="s">
        <v>289</v>
      </c>
      <c r="J132" s="32">
        <f>0</f>
      </c>
      <c s="32">
        <f>0</f>
      </c>
      <c s="32">
        <f>0+L133+L137+L141+L145+L149</f>
      </c>
      <c s="32">
        <f>0+M133+M137+M141+M145+M149</f>
      </c>
    </row>
    <row r="133" spans="1:16" ht="38.25">
      <c r="A133" t="s">
        <v>49</v>
      </c>
      <c s="34" t="s">
        <v>171</v>
      </c>
      <c s="34" t="s">
        <v>1479</v>
      </c>
      <c s="35" t="s">
        <v>292</v>
      </c>
      <c s="6" t="s">
        <v>1480</v>
      </c>
      <c s="36" t="s">
        <v>294</v>
      </c>
      <c s="37">
        <v>520.06</v>
      </c>
      <c s="36">
        <v>0</v>
      </c>
      <c s="36">
        <f>ROUND(G133*H133,6)</f>
      </c>
      <c r="L133" s="38">
        <v>0</v>
      </c>
      <c s="32">
        <f>ROUND(ROUND(L133,2)*ROUND(G133,3),2)</f>
      </c>
      <c s="36" t="s">
        <v>196</v>
      </c>
      <c>
        <f>(M133*21)/100</f>
      </c>
      <c t="s">
        <v>27</v>
      </c>
    </row>
    <row r="134" spans="1:5" ht="12.75">
      <c r="A134" s="35" t="s">
        <v>54</v>
      </c>
      <c r="E134" s="39" t="s">
        <v>295</v>
      </c>
    </row>
    <row r="135" spans="1:5" ht="38.25">
      <c r="A135" s="35" t="s">
        <v>55</v>
      </c>
      <c r="E135" s="40" t="s">
        <v>3022</v>
      </c>
    </row>
    <row r="136" spans="1:5" ht="165.75">
      <c r="A136" t="s">
        <v>56</v>
      </c>
      <c r="E136" s="39" t="s">
        <v>1481</v>
      </c>
    </row>
    <row r="137" spans="1:16" ht="25.5">
      <c r="A137" t="s">
        <v>49</v>
      </c>
      <c s="34" t="s">
        <v>175</v>
      </c>
      <c s="34" t="s">
        <v>510</v>
      </c>
      <c s="35" t="s">
        <v>292</v>
      </c>
      <c s="6" t="s">
        <v>511</v>
      </c>
      <c s="36" t="s">
        <v>294</v>
      </c>
      <c s="37">
        <v>48.3</v>
      </c>
      <c s="36">
        <v>0</v>
      </c>
      <c s="36">
        <f>ROUND(G137*H137,6)</f>
      </c>
      <c r="L137" s="38">
        <v>0</v>
      </c>
      <c s="32">
        <f>ROUND(ROUND(L137,2)*ROUND(G137,3),2)</f>
      </c>
      <c s="36" t="s">
        <v>196</v>
      </c>
      <c>
        <f>(M137*21)/100</f>
      </c>
      <c t="s">
        <v>27</v>
      </c>
    </row>
    <row r="138" spans="1:5" ht="12.75">
      <c r="A138" s="35" t="s">
        <v>54</v>
      </c>
      <c r="E138" s="39" t="s">
        <v>295</v>
      </c>
    </row>
    <row r="139" spans="1:5" ht="25.5">
      <c r="A139" s="35" t="s">
        <v>55</v>
      </c>
      <c r="E139" s="40" t="s">
        <v>3023</v>
      </c>
    </row>
    <row r="140" spans="1:5" ht="165.75">
      <c r="A140" t="s">
        <v>56</v>
      </c>
      <c r="E140" s="39" t="s">
        <v>1481</v>
      </c>
    </row>
    <row r="141" spans="1:16" ht="38.25">
      <c r="A141" t="s">
        <v>49</v>
      </c>
      <c s="34" t="s">
        <v>179</v>
      </c>
      <c s="34" t="s">
        <v>298</v>
      </c>
      <c s="35" t="s">
        <v>292</v>
      </c>
      <c s="6" t="s">
        <v>299</v>
      </c>
      <c s="36" t="s">
        <v>294</v>
      </c>
      <c s="37">
        <v>25.22</v>
      </c>
      <c s="36">
        <v>0</v>
      </c>
      <c s="36">
        <f>ROUND(G141*H141,6)</f>
      </c>
      <c r="L141" s="38">
        <v>0</v>
      </c>
      <c s="32">
        <f>ROUND(ROUND(L141,2)*ROUND(G141,3),2)</f>
      </c>
      <c s="36" t="s">
        <v>196</v>
      </c>
      <c>
        <f>(M141*21)/100</f>
      </c>
      <c t="s">
        <v>27</v>
      </c>
    </row>
    <row r="142" spans="1:5" ht="12.75">
      <c r="A142" s="35" t="s">
        <v>54</v>
      </c>
      <c r="E142" s="39" t="s">
        <v>295</v>
      </c>
    </row>
    <row r="143" spans="1:5" ht="51">
      <c r="A143" s="35" t="s">
        <v>55</v>
      </c>
      <c r="E143" s="40" t="s">
        <v>3024</v>
      </c>
    </row>
    <row r="144" spans="1:5" ht="165.75">
      <c r="A144" t="s">
        <v>56</v>
      </c>
      <c r="E144" s="39" t="s">
        <v>1481</v>
      </c>
    </row>
    <row r="145" spans="1:16" ht="38.25">
      <c r="A145" t="s">
        <v>49</v>
      </c>
      <c s="34" t="s">
        <v>183</v>
      </c>
      <c s="34" t="s">
        <v>2789</v>
      </c>
      <c s="35" t="s">
        <v>292</v>
      </c>
      <c s="6" t="s">
        <v>2790</v>
      </c>
      <c s="36" t="s">
        <v>294</v>
      </c>
      <c s="37">
        <v>5.985</v>
      </c>
      <c s="36">
        <v>0</v>
      </c>
      <c s="36">
        <f>ROUND(G145*H145,6)</f>
      </c>
      <c r="L145" s="38">
        <v>0</v>
      </c>
      <c s="32">
        <f>ROUND(ROUND(L145,2)*ROUND(G145,3),2)</f>
      </c>
      <c s="36" t="s">
        <v>196</v>
      </c>
      <c>
        <f>(M145*21)/100</f>
      </c>
      <c t="s">
        <v>27</v>
      </c>
    </row>
    <row r="146" spans="1:5" ht="51">
      <c r="A146" s="35" t="s">
        <v>54</v>
      </c>
      <c r="E146" s="39" t="s">
        <v>2791</v>
      </c>
    </row>
    <row r="147" spans="1:5" ht="25.5">
      <c r="A147" s="35" t="s">
        <v>55</v>
      </c>
      <c r="E147" s="40" t="s">
        <v>3025</v>
      </c>
    </row>
    <row r="148" spans="1:5" ht="165.75">
      <c r="A148" t="s">
        <v>56</v>
      </c>
      <c r="E148" s="39" t="s">
        <v>1481</v>
      </c>
    </row>
    <row r="149" spans="1:16" ht="25.5">
      <c r="A149" t="s">
        <v>49</v>
      </c>
      <c s="34" t="s">
        <v>187</v>
      </c>
      <c s="34" t="s">
        <v>1538</v>
      </c>
      <c s="35" t="s">
        <v>292</v>
      </c>
      <c s="6" t="s">
        <v>1539</v>
      </c>
      <c s="36" t="s">
        <v>294</v>
      </c>
      <c s="37">
        <v>0.895</v>
      </c>
      <c s="36">
        <v>0</v>
      </c>
      <c s="36">
        <f>ROUND(G149*H149,6)</f>
      </c>
      <c r="L149" s="38">
        <v>0</v>
      </c>
      <c s="32">
        <f>ROUND(ROUND(L149,2)*ROUND(G149,3),2)</f>
      </c>
      <c s="36" t="s">
        <v>196</v>
      </c>
      <c>
        <f>(M149*21)/100</f>
      </c>
      <c t="s">
        <v>27</v>
      </c>
    </row>
    <row r="150" spans="1:5" ht="25.5">
      <c r="A150" s="35" t="s">
        <v>54</v>
      </c>
      <c r="E150" s="39" t="s">
        <v>2720</v>
      </c>
    </row>
    <row r="151" spans="1:5" ht="25.5">
      <c r="A151" s="35" t="s">
        <v>55</v>
      </c>
      <c r="E151" s="40" t="s">
        <v>3020</v>
      </c>
    </row>
    <row r="152" spans="1:5" ht="165.75">
      <c r="A152" t="s">
        <v>56</v>
      </c>
      <c r="E15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3028</v>
      </c>
      <c r="E8" s="30" t="s">
        <v>3027</v>
      </c>
      <c r="J8" s="29">
        <f>0+J9+J46+J67+J96+J121+J138+J151+J156+J185</f>
      </c>
      <c s="29">
        <f>0+K9+K46+K67+K96+K121+K138+K151+K156+K185</f>
      </c>
      <c s="29">
        <f>0+L9+L46+L67+L96+L121+L138+L151+L156+L185</f>
      </c>
      <c s="29">
        <f>0+M9+M46+M67+M96+M121+M138+M151+M156+M185</f>
      </c>
    </row>
    <row r="9" spans="1:13" ht="12.75">
      <c r="A9" t="s">
        <v>46</v>
      </c>
      <c r="C9" s="31" t="s">
        <v>47</v>
      </c>
      <c r="E9" s="33" t="s">
        <v>48</v>
      </c>
      <c r="J9" s="32">
        <f>0</f>
      </c>
      <c s="32">
        <f>0</f>
      </c>
      <c s="32">
        <f>0+L10+L14+L18+L22+L26+L30+L34+L38+L42</f>
      </c>
      <c s="32">
        <f>0+M10+M14+M18+M22+M26+M30+M34+M38+M42</f>
      </c>
    </row>
    <row r="10" spans="1:16" ht="12.75">
      <c r="A10" t="s">
        <v>49</v>
      </c>
      <c s="34" t="s">
        <v>47</v>
      </c>
      <c s="34" t="s">
        <v>3029</v>
      </c>
      <c s="35" t="s">
        <v>5</v>
      </c>
      <c s="6" t="s">
        <v>3030</v>
      </c>
      <c s="36" t="s">
        <v>52</v>
      </c>
      <c s="37">
        <v>71.016</v>
      </c>
      <c s="36">
        <v>0</v>
      </c>
      <c s="36">
        <f>ROUND(G10*H10,6)</f>
      </c>
      <c r="L10" s="38">
        <v>0</v>
      </c>
      <c s="32">
        <f>ROUND(ROUND(L10,2)*ROUND(G10,3),2)</f>
      </c>
      <c s="36" t="s">
        <v>196</v>
      </c>
      <c>
        <f>(M10*21)/100</f>
      </c>
      <c t="s">
        <v>27</v>
      </c>
    </row>
    <row r="11" spans="1:5" ht="12.75">
      <c r="A11" s="35" t="s">
        <v>54</v>
      </c>
      <c r="E11" s="39" t="s">
        <v>3030</v>
      </c>
    </row>
    <row r="12" spans="1:5" ht="12.75">
      <c r="A12" s="35" t="s">
        <v>55</v>
      </c>
      <c r="E12" s="40" t="s">
        <v>3031</v>
      </c>
    </row>
    <row r="13" spans="1:5" ht="25.5">
      <c r="A13" t="s">
        <v>56</v>
      </c>
      <c r="E13" s="39" t="s">
        <v>3032</v>
      </c>
    </row>
    <row r="14" spans="1:16" ht="12.75">
      <c r="A14" t="s">
        <v>49</v>
      </c>
      <c s="34" t="s">
        <v>27</v>
      </c>
      <c s="34" t="s">
        <v>3033</v>
      </c>
      <c s="35" t="s">
        <v>5</v>
      </c>
      <c s="6" t="s">
        <v>3034</v>
      </c>
      <c s="36" t="s">
        <v>52</v>
      </c>
      <c s="37">
        <v>438.102</v>
      </c>
      <c s="36">
        <v>0</v>
      </c>
      <c s="36">
        <f>ROUND(G14*H14,6)</f>
      </c>
      <c r="L14" s="38">
        <v>0</v>
      </c>
      <c s="32">
        <f>ROUND(ROUND(L14,2)*ROUND(G14,3),2)</f>
      </c>
      <c s="36" t="s">
        <v>196</v>
      </c>
      <c>
        <f>(M14*21)/100</f>
      </c>
      <c t="s">
        <v>27</v>
      </c>
    </row>
    <row r="15" spans="1:5" ht="12.75">
      <c r="A15" s="35" t="s">
        <v>54</v>
      </c>
      <c r="E15" s="39" t="s">
        <v>3034</v>
      </c>
    </row>
    <row r="16" spans="1:5" ht="12.75">
      <c r="A16" s="35" t="s">
        <v>55</v>
      </c>
      <c r="E16" s="40" t="s">
        <v>3035</v>
      </c>
    </row>
    <row r="17" spans="1:5" ht="306">
      <c r="A17" t="s">
        <v>56</v>
      </c>
      <c r="E17" s="39" t="s">
        <v>3036</v>
      </c>
    </row>
    <row r="18" spans="1:16" ht="12.75">
      <c r="A18" t="s">
        <v>49</v>
      </c>
      <c s="34" t="s">
        <v>26</v>
      </c>
      <c s="34" t="s">
        <v>2404</v>
      </c>
      <c s="35" t="s">
        <v>5</v>
      </c>
      <c s="6" t="s">
        <v>2405</v>
      </c>
      <c s="36" t="s">
        <v>52</v>
      </c>
      <c s="37">
        <v>1223.62</v>
      </c>
      <c s="36">
        <v>0</v>
      </c>
      <c s="36">
        <f>ROUND(G18*H18,6)</f>
      </c>
      <c r="L18" s="38">
        <v>0</v>
      </c>
      <c s="32">
        <f>ROUND(ROUND(L18,2)*ROUND(G18,3),2)</f>
      </c>
      <c s="36" t="s">
        <v>196</v>
      </c>
      <c>
        <f>(M18*21)/100</f>
      </c>
      <c t="s">
        <v>27</v>
      </c>
    </row>
    <row r="19" spans="1:5" ht="12.75">
      <c r="A19" s="35" t="s">
        <v>54</v>
      </c>
      <c r="E19" s="39" t="s">
        <v>2405</v>
      </c>
    </row>
    <row r="20" spans="1:5" ht="38.25">
      <c r="A20" s="35" t="s">
        <v>55</v>
      </c>
      <c r="E20" s="40" t="s">
        <v>3037</v>
      </c>
    </row>
    <row r="21" spans="1:5" ht="318.75">
      <c r="A21" t="s">
        <v>56</v>
      </c>
      <c r="E21" s="39" t="s">
        <v>3038</v>
      </c>
    </row>
    <row r="22" spans="1:16" ht="12.75">
      <c r="A22" t="s">
        <v>49</v>
      </c>
      <c s="34" t="s">
        <v>67</v>
      </c>
      <c s="34" t="s">
        <v>1595</v>
      </c>
      <c s="35" t="s">
        <v>5</v>
      </c>
      <c s="6" t="s">
        <v>1596</v>
      </c>
      <c s="36" t="s">
        <v>52</v>
      </c>
      <c s="37">
        <v>438.102</v>
      </c>
      <c s="36">
        <v>0</v>
      </c>
      <c s="36">
        <f>ROUND(G22*H22,6)</f>
      </c>
      <c r="L22" s="38">
        <v>0</v>
      </c>
      <c s="32">
        <f>ROUND(ROUND(L22,2)*ROUND(G22,3),2)</f>
      </c>
      <c s="36" t="s">
        <v>196</v>
      </c>
      <c>
        <f>(M22*21)/100</f>
      </c>
      <c t="s">
        <v>27</v>
      </c>
    </row>
    <row r="23" spans="1:5" ht="12.75">
      <c r="A23" s="35" t="s">
        <v>54</v>
      </c>
      <c r="E23" s="39" t="s">
        <v>1596</v>
      </c>
    </row>
    <row r="24" spans="1:5" ht="12.75">
      <c r="A24" s="35" t="s">
        <v>55</v>
      </c>
      <c r="E24" s="40" t="s">
        <v>3039</v>
      </c>
    </row>
    <row r="25" spans="1:5" ht="127.5">
      <c r="A25" t="s">
        <v>56</v>
      </c>
      <c r="E25" s="39" t="s">
        <v>3040</v>
      </c>
    </row>
    <row r="26" spans="1:16" ht="12.75">
      <c r="A26" t="s">
        <v>49</v>
      </c>
      <c s="34" t="s">
        <v>72</v>
      </c>
      <c s="34" t="s">
        <v>58</v>
      </c>
      <c s="35" t="s">
        <v>5</v>
      </c>
      <c s="6" t="s">
        <v>59</v>
      </c>
      <c s="36" t="s">
        <v>52</v>
      </c>
      <c s="37">
        <v>367.086</v>
      </c>
      <c s="36">
        <v>0</v>
      </c>
      <c s="36">
        <f>ROUND(G26*H26,6)</f>
      </c>
      <c r="L26" s="38">
        <v>0</v>
      </c>
      <c s="32">
        <f>ROUND(ROUND(L26,2)*ROUND(G26,3),2)</f>
      </c>
      <c s="36" t="s">
        <v>196</v>
      </c>
      <c>
        <f>(M26*21)/100</f>
      </c>
      <c t="s">
        <v>27</v>
      </c>
    </row>
    <row r="27" spans="1:5" ht="12.75">
      <c r="A27" s="35" t="s">
        <v>54</v>
      </c>
      <c r="E27" s="39" t="s">
        <v>59</v>
      </c>
    </row>
    <row r="28" spans="1:5" ht="12.75">
      <c r="A28" s="35" t="s">
        <v>55</v>
      </c>
      <c r="E28" s="40" t="s">
        <v>3041</v>
      </c>
    </row>
    <row r="29" spans="1:5" ht="229.5">
      <c r="A29" t="s">
        <v>56</v>
      </c>
      <c r="E29" s="39" t="s">
        <v>3042</v>
      </c>
    </row>
    <row r="30" spans="1:16" ht="12.75">
      <c r="A30" t="s">
        <v>49</v>
      </c>
      <c s="34" t="s">
        <v>77</v>
      </c>
      <c s="34" t="s">
        <v>2160</v>
      </c>
      <c s="35" t="s">
        <v>5</v>
      </c>
      <c s="6" t="s">
        <v>2161</v>
      </c>
      <c s="36" t="s">
        <v>52</v>
      </c>
      <c s="37">
        <v>9</v>
      </c>
      <c s="36">
        <v>0</v>
      </c>
      <c s="36">
        <f>ROUND(G30*H30,6)</f>
      </c>
      <c r="L30" s="38">
        <v>0</v>
      </c>
      <c s="32">
        <f>ROUND(ROUND(L30,2)*ROUND(G30,3),2)</f>
      </c>
      <c s="36" t="s">
        <v>196</v>
      </c>
      <c>
        <f>(M30*21)/100</f>
      </c>
      <c t="s">
        <v>27</v>
      </c>
    </row>
    <row r="31" spans="1:5" ht="12.75">
      <c r="A31" s="35" t="s">
        <v>54</v>
      </c>
      <c r="E31" s="39" t="s">
        <v>2161</v>
      </c>
    </row>
    <row r="32" spans="1:5" ht="12.75">
      <c r="A32" s="35" t="s">
        <v>55</v>
      </c>
      <c r="E32" s="40" t="s">
        <v>3043</v>
      </c>
    </row>
    <row r="33" spans="1:5" ht="293.25">
      <c r="A33" t="s">
        <v>56</v>
      </c>
      <c r="E33" s="39" t="s">
        <v>3044</v>
      </c>
    </row>
    <row r="34" spans="1:16" ht="12.75">
      <c r="A34" t="s">
        <v>49</v>
      </c>
      <c s="34" t="s">
        <v>65</v>
      </c>
      <c s="34" t="s">
        <v>2801</v>
      </c>
      <c s="35" t="s">
        <v>5</v>
      </c>
      <c s="6" t="s">
        <v>2802</v>
      </c>
      <c s="36" t="s">
        <v>52</v>
      </c>
      <c s="37">
        <v>71.016</v>
      </c>
      <c s="36">
        <v>0</v>
      </c>
      <c s="36">
        <f>ROUND(G34*H34,6)</f>
      </c>
      <c r="L34" s="38">
        <v>0</v>
      </c>
      <c s="32">
        <f>ROUND(ROUND(L34,2)*ROUND(G34,3),2)</f>
      </c>
      <c s="36" t="s">
        <v>196</v>
      </c>
      <c>
        <f>(M34*21)/100</f>
      </c>
      <c t="s">
        <v>27</v>
      </c>
    </row>
    <row r="35" spans="1:5" ht="12.75">
      <c r="A35" s="35" t="s">
        <v>54</v>
      </c>
      <c r="E35" s="39" t="s">
        <v>2802</v>
      </c>
    </row>
    <row r="36" spans="1:5" ht="12.75">
      <c r="A36" s="35" t="s">
        <v>55</v>
      </c>
      <c r="E36" s="40" t="s">
        <v>3045</v>
      </c>
    </row>
    <row r="37" spans="1:5" ht="51">
      <c r="A37" t="s">
        <v>56</v>
      </c>
      <c r="E37" s="39" t="s">
        <v>3046</v>
      </c>
    </row>
    <row r="38" spans="1:16" ht="12.75">
      <c r="A38" t="s">
        <v>49</v>
      </c>
      <c s="34" t="s">
        <v>82</v>
      </c>
      <c s="34" t="s">
        <v>2166</v>
      </c>
      <c s="35" t="s">
        <v>5</v>
      </c>
      <c s="6" t="s">
        <v>2167</v>
      </c>
      <c s="36" t="s">
        <v>63</v>
      </c>
      <c s="37">
        <v>236.72</v>
      </c>
      <c s="36">
        <v>0</v>
      </c>
      <c s="36">
        <f>ROUND(G38*H38,6)</f>
      </c>
      <c r="L38" s="38">
        <v>0</v>
      </c>
      <c s="32">
        <f>ROUND(ROUND(L38,2)*ROUND(G38,3),2)</f>
      </c>
      <c s="36" t="s">
        <v>196</v>
      </c>
      <c>
        <f>(M38*21)/100</f>
      </c>
      <c t="s">
        <v>27</v>
      </c>
    </row>
    <row r="39" spans="1:5" ht="12.75">
      <c r="A39" s="35" t="s">
        <v>54</v>
      </c>
      <c r="E39" s="39" t="s">
        <v>2167</v>
      </c>
    </row>
    <row r="40" spans="1:5" ht="12.75">
      <c r="A40" s="35" t="s">
        <v>55</v>
      </c>
      <c r="E40" s="40" t="s">
        <v>3047</v>
      </c>
    </row>
    <row r="41" spans="1:5" ht="25.5">
      <c r="A41" t="s">
        <v>56</v>
      </c>
      <c r="E41" s="39" t="s">
        <v>2168</v>
      </c>
    </row>
    <row r="42" spans="1:16" ht="12.75">
      <c r="A42" t="s">
        <v>49</v>
      </c>
      <c s="34" t="s">
        <v>86</v>
      </c>
      <c s="34" t="s">
        <v>3048</v>
      </c>
      <c s="35" t="s">
        <v>5</v>
      </c>
      <c s="6" t="s">
        <v>3049</v>
      </c>
      <c s="36" t="s">
        <v>52</v>
      </c>
      <c s="37">
        <v>71.016</v>
      </c>
      <c s="36">
        <v>0</v>
      </c>
      <c s="36">
        <f>ROUND(G42*H42,6)</f>
      </c>
      <c r="L42" s="38">
        <v>0</v>
      </c>
      <c s="32">
        <f>ROUND(ROUND(L42,2)*ROUND(G42,3),2)</f>
      </c>
      <c s="36" t="s">
        <v>196</v>
      </c>
      <c>
        <f>(M42*21)/100</f>
      </c>
      <c t="s">
        <v>27</v>
      </c>
    </row>
    <row r="43" spans="1:5" ht="12.75">
      <c r="A43" s="35" t="s">
        <v>54</v>
      </c>
      <c r="E43" s="39" t="s">
        <v>3049</v>
      </c>
    </row>
    <row r="44" spans="1:5" ht="12.75">
      <c r="A44" s="35" t="s">
        <v>55</v>
      </c>
      <c r="E44" s="40" t="s">
        <v>3031</v>
      </c>
    </row>
    <row r="45" spans="1:5" ht="51">
      <c r="A45" t="s">
        <v>56</v>
      </c>
      <c r="E45" s="39" t="s">
        <v>3050</v>
      </c>
    </row>
    <row r="46" spans="1:13" ht="12.75">
      <c r="A46" t="s">
        <v>46</v>
      </c>
      <c r="C46" s="31" t="s">
        <v>27</v>
      </c>
      <c r="E46" s="33" t="s">
        <v>2051</v>
      </c>
      <c r="J46" s="32">
        <f>0</f>
      </c>
      <c s="32">
        <f>0</f>
      </c>
      <c s="32">
        <f>0+L47+L51+L55+L59+L63</f>
      </c>
      <c s="32">
        <f>0+M47+M51+M55+M59+M63</f>
      </c>
    </row>
    <row r="47" spans="1:16" ht="12.75">
      <c r="A47" t="s">
        <v>49</v>
      </c>
      <c s="34" t="s">
        <v>90</v>
      </c>
      <c s="34" t="s">
        <v>3051</v>
      </c>
      <c s="35" t="s">
        <v>5</v>
      </c>
      <c s="6" t="s">
        <v>3052</v>
      </c>
      <c s="36" t="s">
        <v>63</v>
      </c>
      <c s="37">
        <v>14.85</v>
      </c>
      <c s="36">
        <v>0</v>
      </c>
      <c s="36">
        <f>ROUND(G47*H47,6)</f>
      </c>
      <c r="L47" s="38">
        <v>0</v>
      </c>
      <c s="32">
        <f>ROUND(ROUND(L47,2)*ROUND(G47,3),2)</f>
      </c>
      <c s="36" t="s">
        <v>196</v>
      </c>
      <c>
        <f>(M47*21)/100</f>
      </c>
      <c t="s">
        <v>27</v>
      </c>
    </row>
    <row r="48" spans="1:5" ht="12.75">
      <c r="A48" s="35" t="s">
        <v>54</v>
      </c>
      <c r="E48" s="39" t="s">
        <v>3052</v>
      </c>
    </row>
    <row r="49" spans="1:5" ht="12.75">
      <c r="A49" s="35" t="s">
        <v>55</v>
      </c>
      <c r="E49" s="40" t="s">
        <v>3053</v>
      </c>
    </row>
    <row r="50" spans="1:5" ht="102">
      <c r="A50" t="s">
        <v>56</v>
      </c>
      <c r="E50" s="39" t="s">
        <v>3054</v>
      </c>
    </row>
    <row r="51" spans="1:16" ht="12.75">
      <c r="A51" t="s">
        <v>49</v>
      </c>
      <c s="34" t="s">
        <v>94</v>
      </c>
      <c s="34" t="s">
        <v>3055</v>
      </c>
      <c s="35" t="s">
        <v>5</v>
      </c>
      <c s="6" t="s">
        <v>3056</v>
      </c>
      <c s="36" t="s">
        <v>52</v>
      </c>
      <c s="37">
        <v>120.72</v>
      </c>
      <c s="36">
        <v>0</v>
      </c>
      <c s="36">
        <f>ROUND(G51*H51,6)</f>
      </c>
      <c r="L51" s="38">
        <v>0</v>
      </c>
      <c s="32">
        <f>ROUND(ROUND(L51,2)*ROUND(G51,3),2)</f>
      </c>
      <c s="36" t="s">
        <v>196</v>
      </c>
      <c>
        <f>(M51*21)/100</f>
      </c>
      <c t="s">
        <v>27</v>
      </c>
    </row>
    <row r="52" spans="1:5" ht="12.75">
      <c r="A52" s="35" t="s">
        <v>54</v>
      </c>
      <c r="E52" s="39" t="s">
        <v>3056</v>
      </c>
    </row>
    <row r="53" spans="1:5" ht="12.75">
      <c r="A53" s="35" t="s">
        <v>55</v>
      </c>
      <c r="E53" s="40" t="s">
        <v>3057</v>
      </c>
    </row>
    <row r="54" spans="1:5" ht="409.5">
      <c r="A54" t="s">
        <v>56</v>
      </c>
      <c r="E54" s="39" t="s">
        <v>3058</v>
      </c>
    </row>
    <row r="55" spans="1:16" ht="12.75">
      <c r="A55" t="s">
        <v>49</v>
      </c>
      <c s="34" t="s">
        <v>99</v>
      </c>
      <c s="34" t="s">
        <v>2874</v>
      </c>
      <c s="35" t="s">
        <v>5</v>
      </c>
      <c s="6" t="s">
        <v>2875</v>
      </c>
      <c s="36" t="s">
        <v>294</v>
      </c>
      <c s="37">
        <v>29.8</v>
      </c>
      <c s="36">
        <v>0</v>
      </c>
      <c s="36">
        <f>ROUND(G55*H55,6)</f>
      </c>
      <c r="L55" s="38">
        <v>0</v>
      </c>
      <c s="32">
        <f>ROUND(ROUND(L55,2)*ROUND(G55,3),2)</f>
      </c>
      <c s="36" t="s">
        <v>196</v>
      </c>
      <c>
        <f>(M55*21)/100</f>
      </c>
      <c t="s">
        <v>27</v>
      </c>
    </row>
    <row r="56" spans="1:5" ht="12.75">
      <c r="A56" s="35" t="s">
        <v>54</v>
      </c>
      <c r="E56" s="39" t="s">
        <v>2875</v>
      </c>
    </row>
    <row r="57" spans="1:5" ht="12.75">
      <c r="A57" s="35" t="s">
        <v>55</v>
      </c>
      <c r="E57" s="40" t="s">
        <v>3059</v>
      </c>
    </row>
    <row r="58" spans="1:5" ht="267.75">
      <c r="A58" t="s">
        <v>56</v>
      </c>
      <c r="E58" s="39" t="s">
        <v>3060</v>
      </c>
    </row>
    <row r="59" spans="1:16" ht="12.75">
      <c r="A59" t="s">
        <v>49</v>
      </c>
      <c s="34" t="s">
        <v>102</v>
      </c>
      <c s="34" t="s">
        <v>3061</v>
      </c>
      <c s="35" t="s">
        <v>5</v>
      </c>
      <c s="6" t="s">
        <v>3062</v>
      </c>
      <c s="36" t="s">
        <v>70</v>
      </c>
      <c s="37">
        <v>200</v>
      </c>
      <c s="36">
        <v>0</v>
      </c>
      <c s="36">
        <f>ROUND(G59*H59,6)</f>
      </c>
      <c r="L59" s="38">
        <v>0</v>
      </c>
      <c s="32">
        <f>ROUND(ROUND(L59,2)*ROUND(G59,3),2)</f>
      </c>
      <c s="36" t="s">
        <v>196</v>
      </c>
      <c>
        <f>(M59*21)/100</f>
      </c>
      <c t="s">
        <v>27</v>
      </c>
    </row>
    <row r="60" spans="1:5" ht="12.75">
      <c r="A60" s="35" t="s">
        <v>54</v>
      </c>
      <c r="E60" s="39" t="s">
        <v>5</v>
      </c>
    </row>
    <row r="61" spans="1:5" ht="12.75">
      <c r="A61" s="35" t="s">
        <v>55</v>
      </c>
      <c r="E61" s="40" t="s">
        <v>3063</v>
      </c>
    </row>
    <row r="62" spans="1:5" ht="191.25">
      <c r="A62" t="s">
        <v>56</v>
      </c>
      <c r="E62" s="39" t="s">
        <v>3064</v>
      </c>
    </row>
    <row r="63" spans="1:16" ht="12.75">
      <c r="A63" t="s">
        <v>49</v>
      </c>
      <c s="34" t="s">
        <v>106</v>
      </c>
      <c s="34" t="s">
        <v>3065</v>
      </c>
      <c s="35" t="s">
        <v>5</v>
      </c>
      <c s="6" t="s">
        <v>3066</v>
      </c>
      <c s="36" t="s">
        <v>70</v>
      </c>
      <c s="37">
        <v>40</v>
      </c>
      <c s="36">
        <v>0</v>
      </c>
      <c s="36">
        <f>ROUND(G63*H63,6)</f>
      </c>
      <c r="L63" s="38">
        <v>0</v>
      </c>
      <c s="32">
        <f>ROUND(ROUND(L63,2)*ROUND(G63,3),2)</f>
      </c>
      <c s="36" t="s">
        <v>196</v>
      </c>
      <c>
        <f>(M63*21)/100</f>
      </c>
      <c t="s">
        <v>27</v>
      </c>
    </row>
    <row r="64" spans="1:5" ht="12.75">
      <c r="A64" s="35" t="s">
        <v>54</v>
      </c>
      <c r="E64" s="39" t="s">
        <v>3066</v>
      </c>
    </row>
    <row r="65" spans="1:5" ht="12.75">
      <c r="A65" s="35" t="s">
        <v>55</v>
      </c>
      <c r="E65" s="40" t="s">
        <v>3067</v>
      </c>
    </row>
    <row r="66" spans="1:5" ht="191.25">
      <c r="A66" t="s">
        <v>56</v>
      </c>
      <c r="E66" s="39" t="s">
        <v>3068</v>
      </c>
    </row>
    <row r="67" spans="1:13" ht="12.75">
      <c r="A67" t="s">
        <v>46</v>
      </c>
      <c r="C67" s="31" t="s">
        <v>26</v>
      </c>
      <c r="E67" s="33" t="s">
        <v>3069</v>
      </c>
      <c r="J67" s="32">
        <f>0</f>
      </c>
      <c s="32">
        <f>0</f>
      </c>
      <c s="32">
        <f>0+L68+L72+L76+L80+L84+L88+L92</f>
      </c>
      <c s="32">
        <f>0+M68+M72+M76+M80+M84+M88+M92</f>
      </c>
    </row>
    <row r="68" spans="1:16" ht="12.75">
      <c r="A68" t="s">
        <v>49</v>
      </c>
      <c s="34" t="s">
        <v>110</v>
      </c>
      <c s="34" t="s">
        <v>2987</v>
      </c>
      <c s="35" t="s">
        <v>5</v>
      </c>
      <c s="6" t="s">
        <v>2988</v>
      </c>
      <c s="36" t="s">
        <v>52</v>
      </c>
      <c s="37">
        <v>93.522</v>
      </c>
      <c s="36">
        <v>0</v>
      </c>
      <c s="36">
        <f>ROUND(G68*H68,6)</f>
      </c>
      <c r="L68" s="38">
        <v>0</v>
      </c>
      <c s="32">
        <f>ROUND(ROUND(L68,2)*ROUND(G68,3),2)</f>
      </c>
      <c s="36" t="s">
        <v>196</v>
      </c>
      <c>
        <f>(M68*21)/100</f>
      </c>
      <c t="s">
        <v>27</v>
      </c>
    </row>
    <row r="69" spans="1:5" ht="12.75">
      <c r="A69" s="35" t="s">
        <v>54</v>
      </c>
      <c r="E69" s="39" t="s">
        <v>2988</v>
      </c>
    </row>
    <row r="70" spans="1:5" ht="51">
      <c r="A70" s="35" t="s">
        <v>55</v>
      </c>
      <c r="E70" s="40" t="s">
        <v>3070</v>
      </c>
    </row>
    <row r="71" spans="1:5" ht="369.75">
      <c r="A71" t="s">
        <v>56</v>
      </c>
      <c r="E71" s="39" t="s">
        <v>3071</v>
      </c>
    </row>
    <row r="72" spans="1:16" ht="12.75">
      <c r="A72" t="s">
        <v>49</v>
      </c>
      <c s="34" t="s">
        <v>114</v>
      </c>
      <c s="34" t="s">
        <v>2991</v>
      </c>
      <c s="35" t="s">
        <v>5</v>
      </c>
      <c s="6" t="s">
        <v>2992</v>
      </c>
      <c s="36" t="s">
        <v>294</v>
      </c>
      <c s="37">
        <v>13.27</v>
      </c>
      <c s="36">
        <v>0</v>
      </c>
      <c s="36">
        <f>ROUND(G72*H72,6)</f>
      </c>
      <c r="L72" s="38">
        <v>0</v>
      </c>
      <c s="32">
        <f>ROUND(ROUND(L72,2)*ROUND(G72,3),2)</f>
      </c>
      <c s="36" t="s">
        <v>196</v>
      </c>
      <c>
        <f>(M72*21)/100</f>
      </c>
      <c t="s">
        <v>27</v>
      </c>
    </row>
    <row r="73" spans="1:5" ht="12.75">
      <c r="A73" s="35" t="s">
        <v>54</v>
      </c>
      <c r="E73" s="39" t="s">
        <v>2992</v>
      </c>
    </row>
    <row r="74" spans="1:5" ht="12.75">
      <c r="A74" s="35" t="s">
        <v>55</v>
      </c>
      <c r="E74" s="40" t="s">
        <v>3072</v>
      </c>
    </row>
    <row r="75" spans="1:5" ht="267.75">
      <c r="A75" t="s">
        <v>56</v>
      </c>
      <c r="E75" s="39" t="s">
        <v>3073</v>
      </c>
    </row>
    <row r="76" spans="1:16" ht="12.75">
      <c r="A76" t="s">
        <v>49</v>
      </c>
      <c s="34" t="s">
        <v>118</v>
      </c>
      <c s="34" t="s">
        <v>2189</v>
      </c>
      <c s="35" t="s">
        <v>5</v>
      </c>
      <c s="6" t="s">
        <v>2190</v>
      </c>
      <c s="36" t="s">
        <v>1503</v>
      </c>
      <c s="37">
        <v>2227</v>
      </c>
      <c s="36">
        <v>0</v>
      </c>
      <c s="36">
        <f>ROUND(G76*H76,6)</f>
      </c>
      <c r="L76" s="38">
        <v>0</v>
      </c>
      <c s="32">
        <f>ROUND(ROUND(L76,2)*ROUND(G76,3),2)</f>
      </c>
      <c s="36" t="s">
        <v>196</v>
      </c>
      <c>
        <f>(M76*21)/100</f>
      </c>
      <c t="s">
        <v>27</v>
      </c>
    </row>
    <row r="77" spans="1:5" ht="12.75">
      <c r="A77" s="35" t="s">
        <v>54</v>
      </c>
      <c r="E77" s="39" t="s">
        <v>2190</v>
      </c>
    </row>
    <row r="78" spans="1:5" ht="12.75">
      <c r="A78" s="35" t="s">
        <v>55</v>
      </c>
      <c r="E78" s="40" t="s">
        <v>3074</v>
      </c>
    </row>
    <row r="79" spans="1:5" ht="293.25">
      <c r="A79" t="s">
        <v>56</v>
      </c>
      <c r="E79" s="39" t="s">
        <v>3075</v>
      </c>
    </row>
    <row r="80" spans="1:16" ht="12.75">
      <c r="A80" t="s">
        <v>49</v>
      </c>
      <c s="34" t="s">
        <v>122</v>
      </c>
      <c s="34" t="s">
        <v>2491</v>
      </c>
      <c s="35" t="s">
        <v>5</v>
      </c>
      <c s="6" t="s">
        <v>2492</v>
      </c>
      <c s="36" t="s">
        <v>52</v>
      </c>
      <c s="37">
        <v>131.303</v>
      </c>
      <c s="36">
        <v>0</v>
      </c>
      <c s="36">
        <f>ROUND(G80*H80,6)</f>
      </c>
      <c r="L80" s="38">
        <v>0</v>
      </c>
      <c s="32">
        <f>ROUND(ROUND(L80,2)*ROUND(G80,3),2)</f>
      </c>
      <c s="36" t="s">
        <v>196</v>
      </c>
      <c>
        <f>(M80*21)/100</f>
      </c>
      <c t="s">
        <v>27</v>
      </c>
    </row>
    <row r="81" spans="1:5" ht="12.75">
      <c r="A81" s="35" t="s">
        <v>54</v>
      </c>
      <c r="E81" s="39" t="s">
        <v>2492</v>
      </c>
    </row>
    <row r="82" spans="1:5" ht="12.75">
      <c r="A82" s="35" t="s">
        <v>55</v>
      </c>
      <c r="E82" s="40" t="s">
        <v>3076</v>
      </c>
    </row>
    <row r="83" spans="1:5" ht="369.75">
      <c r="A83" t="s">
        <v>56</v>
      </c>
      <c r="E83" s="39" t="s">
        <v>3071</v>
      </c>
    </row>
    <row r="84" spans="1:16" ht="12.75">
      <c r="A84" t="s">
        <v>49</v>
      </c>
      <c s="34" t="s">
        <v>126</v>
      </c>
      <c s="34" t="s">
        <v>3077</v>
      </c>
      <c s="35" t="s">
        <v>5</v>
      </c>
      <c s="6" t="s">
        <v>3078</v>
      </c>
      <c s="36" t="s">
        <v>52</v>
      </c>
      <c s="37">
        <v>86.372</v>
      </c>
      <c s="36">
        <v>0</v>
      </c>
      <c s="36">
        <f>ROUND(G84*H84,6)</f>
      </c>
      <c r="L84" s="38">
        <v>0</v>
      </c>
      <c s="32">
        <f>ROUND(ROUND(L84,2)*ROUND(G84,3),2)</f>
      </c>
      <c s="36" t="s">
        <v>196</v>
      </c>
      <c>
        <f>(M84*21)/100</f>
      </c>
      <c t="s">
        <v>27</v>
      </c>
    </row>
    <row r="85" spans="1:5" ht="12.75">
      <c r="A85" s="35" t="s">
        <v>54</v>
      </c>
      <c r="E85" s="39" t="s">
        <v>3078</v>
      </c>
    </row>
    <row r="86" spans="1:5" ht="25.5">
      <c r="A86" s="35" t="s">
        <v>55</v>
      </c>
      <c r="E86" s="40" t="s">
        <v>3079</v>
      </c>
    </row>
    <row r="87" spans="1:5" ht="369.75">
      <c r="A87" t="s">
        <v>56</v>
      </c>
      <c r="E87" s="39" t="s">
        <v>3071</v>
      </c>
    </row>
    <row r="88" spans="1:16" ht="12.75">
      <c r="A88" t="s">
        <v>49</v>
      </c>
      <c s="34" t="s">
        <v>130</v>
      </c>
      <c s="34" t="s">
        <v>2495</v>
      </c>
      <c s="35" t="s">
        <v>5</v>
      </c>
      <c s="6" t="s">
        <v>2496</v>
      </c>
      <c s="36" t="s">
        <v>294</v>
      </c>
      <c s="37">
        <v>61.523</v>
      </c>
      <c s="36">
        <v>0</v>
      </c>
      <c s="36">
        <f>ROUND(G88*H88,6)</f>
      </c>
      <c r="L88" s="38">
        <v>0</v>
      </c>
      <c s="32">
        <f>ROUND(ROUND(L88,2)*ROUND(G88,3),2)</f>
      </c>
      <c s="36" t="s">
        <v>196</v>
      </c>
      <c>
        <f>(M88*21)/100</f>
      </c>
      <c t="s">
        <v>27</v>
      </c>
    </row>
    <row r="89" spans="1:5" ht="12.75">
      <c r="A89" s="35" t="s">
        <v>54</v>
      </c>
      <c r="E89" s="39" t="s">
        <v>2496</v>
      </c>
    </row>
    <row r="90" spans="1:5" ht="12.75">
      <c r="A90" s="35" t="s">
        <v>55</v>
      </c>
      <c r="E90" s="40" t="s">
        <v>3080</v>
      </c>
    </row>
    <row r="91" spans="1:5" ht="267.75">
      <c r="A91" t="s">
        <v>56</v>
      </c>
      <c r="E91" s="39" t="s">
        <v>3073</v>
      </c>
    </row>
    <row r="92" spans="1:16" ht="12.75">
      <c r="A92" t="s">
        <v>49</v>
      </c>
      <c s="34" t="s">
        <v>134</v>
      </c>
      <c s="34" t="s">
        <v>1548</v>
      </c>
      <c s="35" t="s">
        <v>5</v>
      </c>
      <c s="6" t="s">
        <v>3081</v>
      </c>
      <c s="36" t="s">
        <v>97</v>
      </c>
      <c s="37">
        <v>680</v>
      </c>
      <c s="36">
        <v>0</v>
      </c>
      <c s="36">
        <f>ROUND(G92*H92,6)</f>
      </c>
      <c r="L92" s="38">
        <v>0</v>
      </c>
      <c s="32">
        <f>ROUND(ROUND(L92,2)*ROUND(G92,3),2)</f>
      </c>
      <c s="36" t="s">
        <v>196</v>
      </c>
      <c>
        <f>(M92*21)/100</f>
      </c>
      <c t="s">
        <v>27</v>
      </c>
    </row>
    <row r="93" spans="1:5" ht="12.75">
      <c r="A93" s="35" t="s">
        <v>54</v>
      </c>
      <c r="E93" s="39" t="s">
        <v>3081</v>
      </c>
    </row>
    <row r="94" spans="1:5" ht="12.75">
      <c r="A94" s="35" t="s">
        <v>55</v>
      </c>
      <c r="E94" s="40" t="s">
        <v>3082</v>
      </c>
    </row>
    <row r="95" spans="1:5" ht="12.75">
      <c r="A95" t="s">
        <v>56</v>
      </c>
      <c r="E95" s="39" t="s">
        <v>5</v>
      </c>
    </row>
    <row r="96" spans="1:13" ht="12.75">
      <c r="A96" t="s">
        <v>46</v>
      </c>
      <c r="C96" s="31" t="s">
        <v>67</v>
      </c>
      <c r="E96" s="33" t="s">
        <v>1829</v>
      </c>
      <c r="J96" s="32">
        <f>0</f>
      </c>
      <c s="32">
        <f>0</f>
      </c>
      <c s="32">
        <f>0+L97+L101+L105+L109+L113+L117</f>
      </c>
      <c s="32">
        <f>0+M97+M101+M105+M109+M113+M117</f>
      </c>
    </row>
    <row r="97" spans="1:16" ht="12.75">
      <c r="A97" t="s">
        <v>49</v>
      </c>
      <c s="34" t="s">
        <v>138</v>
      </c>
      <c s="34" t="s">
        <v>1833</v>
      </c>
      <c s="35" t="s">
        <v>5</v>
      </c>
      <c s="6" t="s">
        <v>1834</v>
      </c>
      <c s="36" t="s">
        <v>52</v>
      </c>
      <c s="37">
        <v>32.088</v>
      </c>
      <c s="36">
        <v>0</v>
      </c>
      <c s="36">
        <f>ROUND(G97*H97,6)</f>
      </c>
      <c r="L97" s="38">
        <v>0</v>
      </c>
      <c s="32">
        <f>ROUND(ROUND(L97,2)*ROUND(G97,3),2)</f>
      </c>
      <c s="36" t="s">
        <v>196</v>
      </c>
      <c>
        <f>(M97*21)/100</f>
      </c>
      <c t="s">
        <v>27</v>
      </c>
    </row>
    <row r="98" spans="1:5" ht="12.75">
      <c r="A98" s="35" t="s">
        <v>54</v>
      </c>
      <c r="E98" s="39" t="s">
        <v>1834</v>
      </c>
    </row>
    <row r="99" spans="1:5" ht="12.75">
      <c r="A99" s="35" t="s">
        <v>55</v>
      </c>
      <c r="E99" s="40" t="s">
        <v>3083</v>
      </c>
    </row>
    <row r="100" spans="1:5" ht="369.75">
      <c r="A100" t="s">
        <v>56</v>
      </c>
      <c r="E100" s="39" t="s">
        <v>3071</v>
      </c>
    </row>
    <row r="101" spans="1:16" ht="12.75">
      <c r="A101" t="s">
        <v>49</v>
      </c>
      <c s="34" t="s">
        <v>142</v>
      </c>
      <c s="34" t="s">
        <v>1840</v>
      </c>
      <c s="35" t="s">
        <v>5</v>
      </c>
      <c s="6" t="s">
        <v>1841</v>
      </c>
      <c s="36" t="s">
        <v>52</v>
      </c>
      <c s="37">
        <v>40.299</v>
      </c>
      <c s="36">
        <v>0</v>
      </c>
      <c s="36">
        <f>ROUND(G101*H101,6)</f>
      </c>
      <c r="L101" s="38">
        <v>0</v>
      </c>
      <c s="32">
        <f>ROUND(ROUND(L101,2)*ROUND(G101,3),2)</f>
      </c>
      <c s="36" t="s">
        <v>196</v>
      </c>
      <c>
        <f>(M101*21)/100</f>
      </c>
      <c t="s">
        <v>27</v>
      </c>
    </row>
    <row r="102" spans="1:5" ht="12.75">
      <c r="A102" s="35" t="s">
        <v>54</v>
      </c>
      <c r="E102" s="39" t="s">
        <v>1841</v>
      </c>
    </row>
    <row r="103" spans="1:5" ht="38.25">
      <c r="A103" s="35" t="s">
        <v>55</v>
      </c>
      <c r="E103" s="40" t="s">
        <v>3084</v>
      </c>
    </row>
    <row r="104" spans="1:5" ht="369.75">
      <c r="A104" t="s">
        <v>56</v>
      </c>
      <c r="E104" s="39" t="s">
        <v>3071</v>
      </c>
    </row>
    <row r="105" spans="1:16" ht="12.75">
      <c r="A105" t="s">
        <v>49</v>
      </c>
      <c s="34" t="s">
        <v>146</v>
      </c>
      <c s="34" t="s">
        <v>2522</v>
      </c>
      <c s="35" t="s">
        <v>5</v>
      </c>
      <c s="6" t="s">
        <v>2523</v>
      </c>
      <c s="36" t="s">
        <v>52</v>
      </c>
      <c s="37">
        <v>775.287</v>
      </c>
      <c s="36">
        <v>0</v>
      </c>
      <c s="36">
        <f>ROUND(G105*H105,6)</f>
      </c>
      <c r="L105" s="38">
        <v>0</v>
      </c>
      <c s="32">
        <f>ROUND(ROUND(L105,2)*ROUND(G105,3),2)</f>
      </c>
      <c s="36" t="s">
        <v>196</v>
      </c>
      <c>
        <f>(M105*21)/100</f>
      </c>
      <c t="s">
        <v>27</v>
      </c>
    </row>
    <row r="106" spans="1:5" ht="12.75">
      <c r="A106" s="35" t="s">
        <v>54</v>
      </c>
      <c r="E106" s="39" t="s">
        <v>2523</v>
      </c>
    </row>
    <row r="107" spans="1:5" ht="12.75">
      <c r="A107" s="35" t="s">
        <v>55</v>
      </c>
      <c r="E107" s="40" t="s">
        <v>3085</v>
      </c>
    </row>
    <row r="108" spans="1:5" ht="38.25">
      <c r="A108" t="s">
        <v>56</v>
      </c>
      <c r="E108" s="39" t="s">
        <v>3086</v>
      </c>
    </row>
    <row r="109" spans="1:16" ht="12.75">
      <c r="A109" t="s">
        <v>49</v>
      </c>
      <c s="34" t="s">
        <v>150</v>
      </c>
      <c s="34" t="s">
        <v>3087</v>
      </c>
      <c s="35" t="s">
        <v>5</v>
      </c>
      <c s="6" t="s">
        <v>3088</v>
      </c>
      <c s="36" t="s">
        <v>52</v>
      </c>
      <c s="37">
        <v>157.29</v>
      </c>
      <c s="36">
        <v>0</v>
      </c>
      <c s="36">
        <f>ROUND(G109*H109,6)</f>
      </c>
      <c r="L109" s="38">
        <v>0</v>
      </c>
      <c s="32">
        <f>ROUND(ROUND(L109,2)*ROUND(G109,3),2)</f>
      </c>
      <c s="36" t="s">
        <v>196</v>
      </c>
      <c>
        <f>(M109*21)/100</f>
      </c>
      <c t="s">
        <v>27</v>
      </c>
    </row>
    <row r="110" spans="1:5" ht="12.75">
      <c r="A110" s="35" t="s">
        <v>54</v>
      </c>
      <c r="E110" s="39" t="s">
        <v>3088</v>
      </c>
    </row>
    <row r="111" spans="1:5" ht="12.75">
      <c r="A111" s="35" t="s">
        <v>55</v>
      </c>
      <c r="E111" s="40" t="s">
        <v>3089</v>
      </c>
    </row>
    <row r="112" spans="1:5" ht="38.25">
      <c r="A112" t="s">
        <v>56</v>
      </c>
      <c r="E112" s="39" t="s">
        <v>3090</v>
      </c>
    </row>
    <row r="113" spans="1:16" ht="12.75">
      <c r="A113" t="s">
        <v>49</v>
      </c>
      <c s="34" t="s">
        <v>154</v>
      </c>
      <c s="34" t="s">
        <v>3003</v>
      </c>
      <c s="35" t="s">
        <v>5</v>
      </c>
      <c s="6" t="s">
        <v>3004</v>
      </c>
      <c s="36" t="s">
        <v>52</v>
      </c>
      <c s="37">
        <v>32.956</v>
      </c>
      <c s="36">
        <v>0</v>
      </c>
      <c s="36">
        <f>ROUND(G113*H113,6)</f>
      </c>
      <c r="L113" s="38">
        <v>0</v>
      </c>
      <c s="32">
        <f>ROUND(ROUND(L113,2)*ROUND(G113,3),2)</f>
      </c>
      <c s="36" t="s">
        <v>196</v>
      </c>
      <c>
        <f>(M113*21)/100</f>
      </c>
      <c t="s">
        <v>27</v>
      </c>
    </row>
    <row r="114" spans="1:5" ht="12.75">
      <c r="A114" s="35" t="s">
        <v>54</v>
      </c>
      <c r="E114" s="39" t="s">
        <v>3004</v>
      </c>
    </row>
    <row r="115" spans="1:5" ht="12.75">
      <c r="A115" s="35" t="s">
        <v>55</v>
      </c>
      <c r="E115" s="40" t="s">
        <v>3091</v>
      </c>
    </row>
    <row r="116" spans="1:5" ht="51">
      <c r="A116" t="s">
        <v>56</v>
      </c>
      <c r="E116" s="39" t="s">
        <v>3092</v>
      </c>
    </row>
    <row r="117" spans="1:16" ht="12.75">
      <c r="A117" t="s">
        <v>49</v>
      </c>
      <c s="34" t="s">
        <v>158</v>
      </c>
      <c s="34" t="s">
        <v>1851</v>
      </c>
      <c s="35" t="s">
        <v>5</v>
      </c>
      <c s="6" t="s">
        <v>1852</v>
      </c>
      <c s="36" t="s">
        <v>52</v>
      </c>
      <c s="37">
        <v>0.396</v>
      </c>
      <c s="36">
        <v>0</v>
      </c>
      <c s="36">
        <f>ROUND(G117*H117,6)</f>
      </c>
      <c r="L117" s="38">
        <v>0</v>
      </c>
      <c s="32">
        <f>ROUND(ROUND(L117,2)*ROUND(G117,3),2)</f>
      </c>
      <c s="36" t="s">
        <v>196</v>
      </c>
      <c>
        <f>(M117*21)/100</f>
      </c>
      <c t="s">
        <v>27</v>
      </c>
    </row>
    <row r="118" spans="1:5" ht="12.75">
      <c r="A118" s="35" t="s">
        <v>54</v>
      </c>
      <c r="E118" s="39" t="s">
        <v>1852</v>
      </c>
    </row>
    <row r="119" spans="1:5" ht="12.75">
      <c r="A119" s="35" t="s">
        <v>55</v>
      </c>
      <c r="E119" s="40" t="s">
        <v>3093</v>
      </c>
    </row>
    <row r="120" spans="1:5" ht="102">
      <c r="A120" t="s">
        <v>56</v>
      </c>
      <c r="E120" s="39" t="s">
        <v>3094</v>
      </c>
    </row>
    <row r="121" spans="1:13" ht="12.75">
      <c r="A121" t="s">
        <v>46</v>
      </c>
      <c r="C121" s="31" t="s">
        <v>72</v>
      </c>
      <c r="E121" s="33" t="s">
        <v>3095</v>
      </c>
      <c r="J121" s="32">
        <f>0</f>
      </c>
      <c s="32">
        <f>0</f>
      </c>
      <c s="32">
        <f>0+L122+L126+L130+L134</f>
      </c>
      <c s="32">
        <f>0+M122+M126+M130+M134</f>
      </c>
    </row>
    <row r="122" spans="1:16" ht="12.75">
      <c r="A122" t="s">
        <v>49</v>
      </c>
      <c s="34" t="s">
        <v>162</v>
      </c>
      <c s="34" t="s">
        <v>3096</v>
      </c>
      <c s="35" t="s">
        <v>5</v>
      </c>
      <c s="6" t="s">
        <v>3097</v>
      </c>
      <c s="36" t="s">
        <v>63</v>
      </c>
      <c s="37">
        <v>150.59</v>
      </c>
      <c s="36">
        <v>0</v>
      </c>
      <c s="36">
        <f>ROUND(G122*H122,6)</f>
      </c>
      <c r="L122" s="38">
        <v>0</v>
      </c>
      <c s="32">
        <f>ROUND(ROUND(L122,2)*ROUND(G122,3),2)</f>
      </c>
      <c s="36" t="s">
        <v>196</v>
      </c>
      <c>
        <f>(M122*21)/100</f>
      </c>
      <c t="s">
        <v>27</v>
      </c>
    </row>
    <row r="123" spans="1:5" ht="12.75">
      <c r="A123" s="35" t="s">
        <v>54</v>
      </c>
      <c r="E123" s="39" t="s">
        <v>3097</v>
      </c>
    </row>
    <row r="124" spans="1:5" ht="12.75">
      <c r="A124" s="35" t="s">
        <v>55</v>
      </c>
      <c r="E124" s="40" t="s">
        <v>3098</v>
      </c>
    </row>
    <row r="125" spans="1:5" ht="51">
      <c r="A125" t="s">
        <v>56</v>
      </c>
      <c r="E125" s="39" t="s">
        <v>3099</v>
      </c>
    </row>
    <row r="126" spans="1:16" ht="12.75">
      <c r="A126" t="s">
        <v>49</v>
      </c>
      <c s="34" t="s">
        <v>167</v>
      </c>
      <c s="34" t="s">
        <v>3100</v>
      </c>
      <c s="35" t="s">
        <v>5</v>
      </c>
      <c s="6" t="s">
        <v>3101</v>
      </c>
      <c s="36" t="s">
        <v>63</v>
      </c>
      <c s="37">
        <v>150.59</v>
      </c>
      <c s="36">
        <v>0</v>
      </c>
      <c s="36">
        <f>ROUND(G126*H126,6)</f>
      </c>
      <c r="L126" s="38">
        <v>0</v>
      </c>
      <c s="32">
        <f>ROUND(ROUND(L126,2)*ROUND(G126,3),2)</f>
      </c>
      <c s="36" t="s">
        <v>196</v>
      </c>
      <c>
        <f>(M126*21)/100</f>
      </c>
      <c t="s">
        <v>27</v>
      </c>
    </row>
    <row r="127" spans="1:5" ht="12.75">
      <c r="A127" s="35" t="s">
        <v>54</v>
      </c>
      <c r="E127" s="39" t="s">
        <v>3101</v>
      </c>
    </row>
    <row r="128" spans="1:5" ht="12.75">
      <c r="A128" s="35" t="s">
        <v>55</v>
      </c>
      <c r="E128" s="40" t="s">
        <v>3098</v>
      </c>
    </row>
    <row r="129" spans="1:5" ht="89.25">
      <c r="A129" t="s">
        <v>56</v>
      </c>
      <c r="E129" s="39" t="s">
        <v>3102</v>
      </c>
    </row>
    <row r="130" spans="1:16" ht="12.75">
      <c r="A130" t="s">
        <v>49</v>
      </c>
      <c s="34" t="s">
        <v>171</v>
      </c>
      <c s="34" t="s">
        <v>3103</v>
      </c>
      <c s="35" t="s">
        <v>5</v>
      </c>
      <c s="6" t="s">
        <v>3104</v>
      </c>
      <c s="36" t="s">
        <v>52</v>
      </c>
      <c s="37">
        <v>6.16</v>
      </c>
      <c s="36">
        <v>0</v>
      </c>
      <c s="36">
        <f>ROUND(G130*H130,6)</f>
      </c>
      <c r="L130" s="38">
        <v>0</v>
      </c>
      <c s="32">
        <f>ROUND(ROUND(L130,2)*ROUND(G130,3),2)</f>
      </c>
      <c s="36" t="s">
        <v>196</v>
      </c>
      <c>
        <f>(M130*21)/100</f>
      </c>
      <c t="s">
        <v>27</v>
      </c>
    </row>
    <row r="131" spans="1:5" ht="12.75">
      <c r="A131" s="35" t="s">
        <v>54</v>
      </c>
      <c r="E131" s="39" t="s">
        <v>3104</v>
      </c>
    </row>
    <row r="132" spans="1:5" ht="12.75">
      <c r="A132" s="35" t="s">
        <v>55</v>
      </c>
      <c r="E132" s="40" t="s">
        <v>3105</v>
      </c>
    </row>
    <row r="133" spans="1:5" ht="38.25">
      <c r="A133" t="s">
        <v>56</v>
      </c>
      <c r="E133" s="39" t="s">
        <v>3106</v>
      </c>
    </row>
    <row r="134" spans="1:16" ht="12.75">
      <c r="A134" t="s">
        <v>49</v>
      </c>
      <c s="34" t="s">
        <v>175</v>
      </c>
      <c s="34" t="s">
        <v>3107</v>
      </c>
      <c s="35" t="s">
        <v>5</v>
      </c>
      <c s="6" t="s">
        <v>3108</v>
      </c>
      <c s="36" t="s">
        <v>63</v>
      </c>
      <c s="37">
        <v>136.9</v>
      </c>
      <c s="36">
        <v>0</v>
      </c>
      <c s="36">
        <f>ROUND(G134*H134,6)</f>
      </c>
      <c r="L134" s="38">
        <v>0</v>
      </c>
      <c s="32">
        <f>ROUND(ROUND(L134,2)*ROUND(G134,3),2)</f>
      </c>
      <c s="36" t="s">
        <v>196</v>
      </c>
      <c>
        <f>(M134*21)/100</f>
      </c>
      <c t="s">
        <v>27</v>
      </c>
    </row>
    <row r="135" spans="1:5" ht="12.75">
      <c r="A135" s="35" t="s">
        <v>54</v>
      </c>
      <c r="E135" s="39" t="s">
        <v>3108</v>
      </c>
    </row>
    <row r="136" spans="1:5" ht="12.75">
      <c r="A136" s="35" t="s">
        <v>55</v>
      </c>
      <c r="E136" s="40" t="s">
        <v>3109</v>
      </c>
    </row>
    <row r="137" spans="1:5" ht="51">
      <c r="A137" t="s">
        <v>56</v>
      </c>
      <c r="E137" s="39" t="s">
        <v>3110</v>
      </c>
    </row>
    <row r="138" spans="1:13" ht="12.75">
      <c r="A138" t="s">
        <v>46</v>
      </c>
      <c r="C138" s="31" t="s">
        <v>2086</v>
      </c>
      <c r="E138" s="33" t="s">
        <v>2087</v>
      </c>
      <c r="J138" s="32">
        <f>0</f>
      </c>
      <c s="32">
        <f>0</f>
      </c>
      <c s="32">
        <f>0+L139+L143+L147</f>
      </c>
      <c s="32">
        <f>0+M139+M143+M147</f>
      </c>
    </row>
    <row r="139" spans="1:16" ht="25.5">
      <c r="A139" t="s">
        <v>49</v>
      </c>
      <c s="34" t="s">
        <v>179</v>
      </c>
      <c s="34" t="s">
        <v>2538</v>
      </c>
      <c s="35" t="s">
        <v>5</v>
      </c>
      <c s="6" t="s">
        <v>2539</v>
      </c>
      <c s="36" t="s">
        <v>63</v>
      </c>
      <c s="37">
        <v>235.785</v>
      </c>
      <c s="36">
        <v>0</v>
      </c>
      <c s="36">
        <f>ROUND(G139*H139,6)</f>
      </c>
      <c r="L139" s="38">
        <v>0</v>
      </c>
      <c s="32">
        <f>ROUND(ROUND(L139,2)*ROUND(G139,3),2)</f>
      </c>
      <c s="36" t="s">
        <v>196</v>
      </c>
      <c>
        <f>(M139*21)/100</f>
      </c>
      <c t="s">
        <v>27</v>
      </c>
    </row>
    <row r="140" spans="1:5" ht="25.5">
      <c r="A140" s="35" t="s">
        <v>54</v>
      </c>
      <c r="E140" s="39" t="s">
        <v>2539</v>
      </c>
    </row>
    <row r="141" spans="1:5" ht="12.75">
      <c r="A141" s="35" t="s">
        <v>55</v>
      </c>
      <c r="E141" s="40" t="s">
        <v>3111</v>
      </c>
    </row>
    <row r="142" spans="1:5" ht="191.25">
      <c r="A142" t="s">
        <v>56</v>
      </c>
      <c r="E142" s="39" t="s">
        <v>3112</v>
      </c>
    </row>
    <row r="143" spans="1:16" ht="12.75">
      <c r="A143" t="s">
        <v>49</v>
      </c>
      <c s="34" t="s">
        <v>183</v>
      </c>
      <c s="34" t="s">
        <v>2547</v>
      </c>
      <c s="35" t="s">
        <v>5</v>
      </c>
      <c s="6" t="s">
        <v>2548</v>
      </c>
      <c s="36" t="s">
        <v>63</v>
      </c>
      <c s="37">
        <v>235.785</v>
      </c>
      <c s="36">
        <v>0</v>
      </c>
      <c s="36">
        <f>ROUND(G143*H143,6)</f>
      </c>
      <c r="L143" s="38">
        <v>0</v>
      </c>
      <c s="32">
        <f>ROUND(ROUND(L143,2)*ROUND(G143,3),2)</f>
      </c>
      <c s="36" t="s">
        <v>196</v>
      </c>
      <c>
        <f>(M143*21)/100</f>
      </c>
      <c t="s">
        <v>27</v>
      </c>
    </row>
    <row r="144" spans="1:5" ht="12.75">
      <c r="A144" s="35" t="s">
        <v>54</v>
      </c>
      <c r="E144" s="39" t="s">
        <v>2548</v>
      </c>
    </row>
    <row r="145" spans="1:5" ht="12.75">
      <c r="A145" s="35" t="s">
        <v>55</v>
      </c>
      <c r="E145" s="40" t="s">
        <v>3111</v>
      </c>
    </row>
    <row r="146" spans="1:5" ht="38.25">
      <c r="A146" t="s">
        <v>56</v>
      </c>
      <c r="E146" s="39" t="s">
        <v>3113</v>
      </c>
    </row>
    <row r="147" spans="1:16" ht="12.75">
      <c r="A147" t="s">
        <v>49</v>
      </c>
      <c s="34" t="s">
        <v>187</v>
      </c>
      <c s="34" t="s">
        <v>2554</v>
      </c>
      <c s="35" t="s">
        <v>5</v>
      </c>
      <c s="6" t="s">
        <v>2555</v>
      </c>
      <c s="36" t="s">
        <v>63</v>
      </c>
      <c s="37">
        <v>522.307</v>
      </c>
      <c s="36">
        <v>0</v>
      </c>
      <c s="36">
        <f>ROUND(G147*H147,6)</f>
      </c>
      <c r="L147" s="38">
        <v>0</v>
      </c>
      <c s="32">
        <f>ROUND(ROUND(L147,2)*ROUND(G147,3),2)</f>
      </c>
      <c s="36" t="s">
        <v>196</v>
      </c>
      <c>
        <f>(M147*21)/100</f>
      </c>
      <c t="s">
        <v>27</v>
      </c>
    </row>
    <row r="148" spans="1:5" ht="12.75">
      <c r="A148" s="35" t="s">
        <v>54</v>
      </c>
      <c r="E148" s="39" t="s">
        <v>2555</v>
      </c>
    </row>
    <row r="149" spans="1:5" ht="12.75">
      <c r="A149" s="35" t="s">
        <v>55</v>
      </c>
      <c r="E149" s="40" t="s">
        <v>3114</v>
      </c>
    </row>
    <row r="150" spans="1:5" ht="38.25">
      <c r="A150" t="s">
        <v>56</v>
      </c>
      <c r="E150" s="39" t="s">
        <v>3113</v>
      </c>
    </row>
    <row r="151" spans="1:13" ht="12.75">
      <c r="A151" t="s">
        <v>46</v>
      </c>
      <c r="C151" s="31" t="s">
        <v>82</v>
      </c>
      <c r="E151" s="33" t="s">
        <v>3115</v>
      </c>
      <c r="J151" s="32">
        <f>0</f>
      </c>
      <c s="32">
        <f>0</f>
      </c>
      <c s="32">
        <f>0+L152</f>
      </c>
      <c s="32">
        <f>0+M152</f>
      </c>
    </row>
    <row r="152" spans="1:16" ht="12.75">
      <c r="A152" t="s">
        <v>49</v>
      </c>
      <c s="34" t="s">
        <v>193</v>
      </c>
      <c s="34" t="s">
        <v>1896</v>
      </c>
      <c s="35" t="s">
        <v>5</v>
      </c>
      <c s="6" t="s">
        <v>1897</v>
      </c>
      <c s="36" t="s">
        <v>70</v>
      </c>
      <c s="37">
        <v>45</v>
      </c>
      <c s="36">
        <v>0</v>
      </c>
      <c s="36">
        <f>ROUND(G152*H152,6)</f>
      </c>
      <c r="L152" s="38">
        <v>0</v>
      </c>
      <c s="32">
        <f>ROUND(ROUND(L152,2)*ROUND(G152,3),2)</f>
      </c>
      <c s="36" t="s">
        <v>196</v>
      </c>
      <c>
        <f>(M152*21)/100</f>
      </c>
      <c t="s">
        <v>27</v>
      </c>
    </row>
    <row r="153" spans="1:5" ht="12.75">
      <c r="A153" s="35" t="s">
        <v>54</v>
      </c>
      <c r="E153" s="39" t="s">
        <v>1897</v>
      </c>
    </row>
    <row r="154" spans="1:5" ht="12.75">
      <c r="A154" s="35" t="s">
        <v>55</v>
      </c>
      <c r="E154" s="40" t="s">
        <v>3116</v>
      </c>
    </row>
    <row r="155" spans="1:5" ht="229.5">
      <c r="A155" t="s">
        <v>56</v>
      </c>
      <c r="E155" s="39" t="s">
        <v>3117</v>
      </c>
    </row>
    <row r="156" spans="1:13" ht="12.75">
      <c r="A156" t="s">
        <v>46</v>
      </c>
      <c r="C156" s="31" t="s">
        <v>86</v>
      </c>
      <c r="E156" s="33" t="s">
        <v>2115</v>
      </c>
      <c r="J156" s="32">
        <f>0</f>
      </c>
      <c s="32">
        <f>0</f>
      </c>
      <c s="32">
        <f>0+L157+L161+L165+L169+L173+L177+L181</f>
      </c>
      <c s="32">
        <f>0+M157+M161+M165+M169+M173+M177+M181</f>
      </c>
    </row>
    <row r="157" spans="1:16" ht="12.75">
      <c r="A157" t="s">
        <v>49</v>
      </c>
      <c s="34" t="s">
        <v>270</v>
      </c>
      <c s="34" t="s">
        <v>2599</v>
      </c>
      <c s="35" t="s">
        <v>5</v>
      </c>
      <c s="6" t="s">
        <v>2600</v>
      </c>
      <c s="36" t="s">
        <v>97</v>
      </c>
      <c s="37">
        <v>2</v>
      </c>
      <c s="36">
        <v>0</v>
      </c>
      <c s="36">
        <f>ROUND(G157*H157,6)</f>
      </c>
      <c r="L157" s="38">
        <v>0</v>
      </c>
      <c s="32">
        <f>ROUND(ROUND(L157,2)*ROUND(G157,3),2)</f>
      </c>
      <c s="36" t="s">
        <v>196</v>
      </c>
      <c>
        <f>(M157*21)/100</f>
      </c>
      <c t="s">
        <v>27</v>
      </c>
    </row>
    <row r="158" spans="1:5" ht="12.75">
      <c r="A158" s="35" t="s">
        <v>54</v>
      </c>
      <c r="E158" s="39" t="s">
        <v>2600</v>
      </c>
    </row>
    <row r="159" spans="1:5" ht="12.75">
      <c r="A159" s="35" t="s">
        <v>55</v>
      </c>
      <c r="E159" s="40" t="s">
        <v>5</v>
      </c>
    </row>
    <row r="160" spans="1:5" ht="25.5">
      <c r="A160" t="s">
        <v>56</v>
      </c>
      <c r="E160" s="39" t="s">
        <v>2602</v>
      </c>
    </row>
    <row r="161" spans="1:16" ht="12.75">
      <c r="A161" t="s">
        <v>49</v>
      </c>
      <c s="34" t="s">
        <v>271</v>
      </c>
      <c s="34" t="s">
        <v>3118</v>
      </c>
      <c s="35" t="s">
        <v>5</v>
      </c>
      <c s="6" t="s">
        <v>3119</v>
      </c>
      <c s="36" t="s">
        <v>97</v>
      </c>
      <c s="37">
        <v>4</v>
      </c>
      <c s="36">
        <v>0</v>
      </c>
      <c s="36">
        <f>ROUND(G161*H161,6)</f>
      </c>
      <c r="L161" s="38">
        <v>0</v>
      </c>
      <c s="32">
        <f>ROUND(ROUND(L161,2)*ROUND(G161,3),2)</f>
      </c>
      <c s="36" t="s">
        <v>196</v>
      </c>
      <c>
        <f>(M161*21)/100</f>
      </c>
      <c t="s">
        <v>27</v>
      </c>
    </row>
    <row r="162" spans="1:5" ht="12.75">
      <c r="A162" s="35" t="s">
        <v>54</v>
      </c>
      <c r="E162" s="39" t="s">
        <v>3119</v>
      </c>
    </row>
    <row r="163" spans="1:5" ht="12.75">
      <c r="A163" s="35" t="s">
        <v>55</v>
      </c>
      <c r="E163" s="40" t="s">
        <v>5</v>
      </c>
    </row>
    <row r="164" spans="1:5" ht="127.5">
      <c r="A164" t="s">
        <v>56</v>
      </c>
      <c r="E164" s="39" t="s">
        <v>3120</v>
      </c>
    </row>
    <row r="165" spans="1:16" ht="25.5">
      <c r="A165" t="s">
        <v>49</v>
      </c>
      <c s="34" t="s">
        <v>272</v>
      </c>
      <c s="34" t="s">
        <v>3121</v>
      </c>
      <c s="35" t="s">
        <v>5</v>
      </c>
      <c s="6" t="s">
        <v>3122</v>
      </c>
      <c s="36" t="s">
        <v>97</v>
      </c>
      <c s="37">
        <v>40</v>
      </c>
      <c s="36">
        <v>0</v>
      </c>
      <c s="36">
        <f>ROUND(G165*H165,6)</f>
      </c>
      <c r="L165" s="38">
        <v>0</v>
      </c>
      <c s="32">
        <f>ROUND(ROUND(L165,2)*ROUND(G165,3),2)</f>
      </c>
      <c s="36" t="s">
        <v>196</v>
      </c>
      <c>
        <f>(M165*21)/100</f>
      </c>
      <c t="s">
        <v>27</v>
      </c>
    </row>
    <row r="166" spans="1:5" ht="25.5">
      <c r="A166" s="35" t="s">
        <v>54</v>
      </c>
      <c r="E166" s="39" t="s">
        <v>3122</v>
      </c>
    </row>
    <row r="167" spans="1:5" ht="12.75">
      <c r="A167" s="35" t="s">
        <v>55</v>
      </c>
      <c r="E167" s="40" t="s">
        <v>3123</v>
      </c>
    </row>
    <row r="168" spans="1:5" ht="63.75">
      <c r="A168" t="s">
        <v>56</v>
      </c>
      <c r="E168" s="39" t="s">
        <v>3124</v>
      </c>
    </row>
    <row r="169" spans="1:16" ht="12.75">
      <c r="A169" t="s">
        <v>49</v>
      </c>
      <c s="34" t="s">
        <v>273</v>
      </c>
      <c s="34" t="s">
        <v>2708</v>
      </c>
      <c s="35" t="s">
        <v>5</v>
      </c>
      <c s="6" t="s">
        <v>2709</v>
      </c>
      <c s="36" t="s">
        <v>52</v>
      </c>
      <c s="37">
        <v>254.69</v>
      </c>
      <c s="36">
        <v>0</v>
      </c>
      <c s="36">
        <f>ROUND(G169*H169,6)</f>
      </c>
      <c r="L169" s="38">
        <v>0</v>
      </c>
      <c s="32">
        <f>ROUND(ROUND(L169,2)*ROUND(G169,3),2)</f>
      </c>
      <c s="36" t="s">
        <v>196</v>
      </c>
      <c>
        <f>(M169*21)/100</f>
      </c>
      <c t="s">
        <v>27</v>
      </c>
    </row>
    <row r="170" spans="1:5" ht="12.75">
      <c r="A170" s="35" t="s">
        <v>54</v>
      </c>
      <c r="E170" s="39" t="s">
        <v>2709</v>
      </c>
    </row>
    <row r="171" spans="1:5" ht="38.25">
      <c r="A171" s="35" t="s">
        <v>55</v>
      </c>
      <c r="E171" s="40" t="s">
        <v>3125</v>
      </c>
    </row>
    <row r="172" spans="1:5" ht="114.75">
      <c r="A172" t="s">
        <v>56</v>
      </c>
      <c r="E172" s="39" t="s">
        <v>3126</v>
      </c>
    </row>
    <row r="173" spans="1:16" ht="12.75">
      <c r="A173" t="s">
        <v>49</v>
      </c>
      <c s="34" t="s">
        <v>274</v>
      </c>
      <c s="34" t="s">
        <v>2254</v>
      </c>
      <c s="35" t="s">
        <v>5</v>
      </c>
      <c s="6" t="s">
        <v>2255</v>
      </c>
      <c s="36" t="s">
        <v>52</v>
      </c>
      <c s="37">
        <v>9.398</v>
      </c>
      <c s="36">
        <v>0</v>
      </c>
      <c s="36">
        <f>ROUND(G173*H173,6)</f>
      </c>
      <c r="L173" s="38">
        <v>0</v>
      </c>
      <c s="32">
        <f>ROUND(ROUND(L173,2)*ROUND(G173,3),2)</f>
      </c>
      <c s="36" t="s">
        <v>196</v>
      </c>
      <c>
        <f>(M173*21)/100</f>
      </c>
      <c t="s">
        <v>27</v>
      </c>
    </row>
    <row r="174" spans="1:5" ht="12.75">
      <c r="A174" s="35" t="s">
        <v>54</v>
      </c>
      <c r="E174" s="39" t="s">
        <v>2255</v>
      </c>
    </row>
    <row r="175" spans="1:5" ht="12.75">
      <c r="A175" s="35" t="s">
        <v>55</v>
      </c>
      <c r="E175" s="40" t="s">
        <v>3127</v>
      </c>
    </row>
    <row r="176" spans="1:5" ht="114.75">
      <c r="A176" t="s">
        <v>56</v>
      </c>
      <c r="E176" s="39" t="s">
        <v>3126</v>
      </c>
    </row>
    <row r="177" spans="1:16" ht="12.75">
      <c r="A177" t="s">
        <v>49</v>
      </c>
      <c s="34" t="s">
        <v>278</v>
      </c>
      <c s="34" t="s">
        <v>2711</v>
      </c>
      <c s="35" t="s">
        <v>5</v>
      </c>
      <c s="6" t="s">
        <v>2712</v>
      </c>
      <c s="36" t="s">
        <v>294</v>
      </c>
      <c s="37">
        <v>0.37</v>
      </c>
      <c s="36">
        <v>0</v>
      </c>
      <c s="36">
        <f>ROUND(G177*H177,6)</f>
      </c>
      <c r="L177" s="38">
        <v>0</v>
      </c>
      <c s="32">
        <f>ROUND(ROUND(L177,2)*ROUND(G177,3),2)</f>
      </c>
      <c s="36" t="s">
        <v>196</v>
      </c>
      <c>
        <f>(M177*21)/100</f>
      </c>
      <c t="s">
        <v>27</v>
      </c>
    </row>
    <row r="178" spans="1:5" ht="12.75">
      <c r="A178" s="35" t="s">
        <v>54</v>
      </c>
      <c r="E178" s="39" t="s">
        <v>2712</v>
      </c>
    </row>
    <row r="179" spans="1:5" ht="12.75">
      <c r="A179" s="35" t="s">
        <v>55</v>
      </c>
      <c r="E179" s="40" t="s">
        <v>3128</v>
      </c>
    </row>
    <row r="180" spans="1:5" ht="114.75">
      <c r="A180" t="s">
        <v>56</v>
      </c>
      <c r="E180" s="39" t="s">
        <v>3129</v>
      </c>
    </row>
    <row r="181" spans="1:16" ht="12.75">
      <c r="A181" t="s">
        <v>49</v>
      </c>
      <c s="34" t="s">
        <v>279</v>
      </c>
      <c s="34" t="s">
        <v>2715</v>
      </c>
      <c s="35" t="s">
        <v>5</v>
      </c>
      <c s="6" t="s">
        <v>2716</v>
      </c>
      <c s="36" t="s">
        <v>97</v>
      </c>
      <c s="37">
        <v>1</v>
      </c>
      <c s="36">
        <v>0</v>
      </c>
      <c s="36">
        <f>ROUND(G181*H181,6)</f>
      </c>
      <c r="L181" s="38">
        <v>0</v>
      </c>
      <c s="32">
        <f>ROUND(ROUND(L181,2)*ROUND(G181,3),2)</f>
      </c>
      <c s="36" t="s">
        <v>196</v>
      </c>
      <c>
        <f>(M181*21)/100</f>
      </c>
      <c t="s">
        <v>27</v>
      </c>
    </row>
    <row r="182" spans="1:5" ht="12.75">
      <c r="A182" s="35" t="s">
        <v>54</v>
      </c>
      <c r="E182" s="39" t="s">
        <v>5</v>
      </c>
    </row>
    <row r="183" spans="1:5" ht="12.75">
      <c r="A183" s="35" t="s">
        <v>55</v>
      </c>
      <c r="E183" s="40" t="s">
        <v>5</v>
      </c>
    </row>
    <row r="184" spans="1:5" ht="89.25">
      <c r="A184" t="s">
        <v>56</v>
      </c>
      <c r="E184" s="39" t="s">
        <v>2717</v>
      </c>
    </row>
    <row r="185" spans="1:13" ht="12.75">
      <c r="A185" t="s">
        <v>46</v>
      </c>
      <c r="C185" s="31" t="s">
        <v>288</v>
      </c>
      <c r="E185" s="33" t="s">
        <v>507</v>
      </c>
      <c r="J185" s="32">
        <f>0</f>
      </c>
      <c s="32">
        <f>0</f>
      </c>
      <c s="32">
        <f>0+L186+L190+L194+L198</f>
      </c>
      <c s="32">
        <f>0+M186+M190+M194+M198</f>
      </c>
    </row>
    <row r="186" spans="1:16" ht="38.25">
      <c r="A186" t="s">
        <v>49</v>
      </c>
      <c s="34" t="s">
        <v>280</v>
      </c>
      <c s="34" t="s">
        <v>1479</v>
      </c>
      <c s="35" t="s">
        <v>292</v>
      </c>
      <c s="6" t="s">
        <v>1480</v>
      </c>
      <c s="36" t="s">
        <v>294</v>
      </c>
      <c s="37">
        <v>1825.453</v>
      </c>
      <c s="36">
        <v>0</v>
      </c>
      <c s="36">
        <f>ROUND(G186*H186,6)</f>
      </c>
      <c r="L186" s="38">
        <v>0</v>
      </c>
      <c s="32">
        <f>ROUND(ROUND(L186,2)*ROUND(G186,3),2)</f>
      </c>
      <c s="36" t="s">
        <v>196</v>
      </c>
      <c>
        <f>(M186*21)/100</f>
      </c>
      <c t="s">
        <v>27</v>
      </c>
    </row>
    <row r="187" spans="1:5" ht="165.75">
      <c r="A187" s="35" t="s">
        <v>54</v>
      </c>
      <c r="E187" s="39" t="s">
        <v>3130</v>
      </c>
    </row>
    <row r="188" spans="1:5" ht="51">
      <c r="A188" s="35" t="s">
        <v>55</v>
      </c>
      <c r="E188" s="40" t="s">
        <v>3131</v>
      </c>
    </row>
    <row r="189" spans="1:5" ht="165.75">
      <c r="A189" t="s">
        <v>56</v>
      </c>
      <c r="E189" s="39" t="s">
        <v>2375</v>
      </c>
    </row>
    <row r="190" spans="1:16" ht="25.5">
      <c r="A190" t="s">
        <v>49</v>
      </c>
      <c s="34" t="s">
        <v>284</v>
      </c>
      <c s="34" t="s">
        <v>510</v>
      </c>
      <c s="35" t="s">
        <v>292</v>
      </c>
      <c s="6" t="s">
        <v>511</v>
      </c>
      <c s="36" t="s">
        <v>294</v>
      </c>
      <c s="37">
        <v>636.725</v>
      </c>
      <c s="36">
        <v>0</v>
      </c>
      <c s="36">
        <f>ROUND(G190*H190,6)</f>
      </c>
      <c r="L190" s="38">
        <v>0</v>
      </c>
      <c s="32">
        <f>ROUND(ROUND(L190,2)*ROUND(G190,3),2)</f>
      </c>
      <c s="36" t="s">
        <v>196</v>
      </c>
      <c>
        <f>(M190*21)/100</f>
      </c>
      <c t="s">
        <v>27</v>
      </c>
    </row>
    <row r="191" spans="1:5" ht="12.75">
      <c r="A191" s="35" t="s">
        <v>54</v>
      </c>
      <c r="E191" s="39" t="s">
        <v>295</v>
      </c>
    </row>
    <row r="192" spans="1:5" ht="12.75">
      <c r="A192" s="35" t="s">
        <v>55</v>
      </c>
      <c r="E192" s="40" t="s">
        <v>3132</v>
      </c>
    </row>
    <row r="193" spans="1:5" ht="165.75">
      <c r="A193" t="s">
        <v>56</v>
      </c>
      <c r="E193" s="39" t="s">
        <v>1481</v>
      </c>
    </row>
    <row r="194" spans="1:16" ht="38.25">
      <c r="A194" t="s">
        <v>49</v>
      </c>
      <c s="34" t="s">
        <v>290</v>
      </c>
      <c s="34" t="s">
        <v>298</v>
      </c>
      <c s="35" t="s">
        <v>292</v>
      </c>
      <c s="6" t="s">
        <v>299</v>
      </c>
      <c s="36" t="s">
        <v>294</v>
      </c>
      <c s="37">
        <v>22.555</v>
      </c>
      <c s="36">
        <v>0</v>
      </c>
      <c s="36">
        <f>ROUND(G194*H194,6)</f>
      </c>
      <c r="L194" s="38">
        <v>0</v>
      </c>
      <c s="32">
        <f>ROUND(ROUND(L194,2)*ROUND(G194,3),2)</f>
      </c>
      <c s="36" t="s">
        <v>196</v>
      </c>
      <c>
        <f>(M194*21)/100</f>
      </c>
      <c t="s">
        <v>27</v>
      </c>
    </row>
    <row r="195" spans="1:5" ht="25.5">
      <c r="A195" s="35" t="s">
        <v>54</v>
      </c>
      <c r="E195" s="39" t="s">
        <v>3133</v>
      </c>
    </row>
    <row r="196" spans="1:5" ht="12.75">
      <c r="A196" s="35" t="s">
        <v>55</v>
      </c>
      <c r="E196" s="40" t="s">
        <v>3134</v>
      </c>
    </row>
    <row r="197" spans="1:5" ht="12.75">
      <c r="A197" t="s">
        <v>56</v>
      </c>
      <c r="E197" s="39" t="s">
        <v>5</v>
      </c>
    </row>
    <row r="198" spans="1:16" ht="25.5">
      <c r="A198" t="s">
        <v>49</v>
      </c>
      <c s="34" t="s">
        <v>297</v>
      </c>
      <c s="34" t="s">
        <v>1538</v>
      </c>
      <c s="35" t="s">
        <v>292</v>
      </c>
      <c s="6" t="s">
        <v>1539</v>
      </c>
      <c s="36" t="s">
        <v>294</v>
      </c>
      <c s="37">
        <v>0.147</v>
      </c>
      <c s="36">
        <v>0</v>
      </c>
      <c s="36">
        <f>ROUND(G198*H198,6)</f>
      </c>
      <c r="L198" s="38">
        <v>0</v>
      </c>
      <c s="32">
        <f>ROUND(ROUND(L198,2)*ROUND(G198,3),2)</f>
      </c>
      <c s="36" t="s">
        <v>196</v>
      </c>
      <c>
        <f>(M198*21)/100</f>
      </c>
      <c t="s">
        <v>27</v>
      </c>
    </row>
    <row r="199" spans="1:5" ht="25.5">
      <c r="A199" s="35" t="s">
        <v>54</v>
      </c>
      <c r="E199" s="39" t="s">
        <v>2720</v>
      </c>
    </row>
    <row r="200" spans="1:5" ht="12.75">
      <c r="A200" s="35" t="s">
        <v>55</v>
      </c>
      <c r="E200" s="40" t="s">
        <v>3135</v>
      </c>
    </row>
    <row r="201" spans="1:5" ht="165.75">
      <c r="A201" t="s">
        <v>56</v>
      </c>
      <c r="E201"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3138</v>
      </c>
      <c r="E8" s="30" t="s">
        <v>3137</v>
      </c>
      <c r="J8" s="29">
        <f>0+J9+J22+J51+J64+J85+J94+J115+J124+J153</f>
      </c>
      <c s="29">
        <f>0+K9+K22+K51+K64+K85+K94+K115+K124+K153</f>
      </c>
      <c s="29">
        <f>0+L9+L22+L51+L64+L85+L94+L115+L124+L153</f>
      </c>
      <c s="29">
        <f>0+M9+M22+M51+M64+M85+M94+M115+M124+M153</f>
      </c>
    </row>
    <row r="9" spans="1:13" ht="12.75">
      <c r="A9" t="s">
        <v>46</v>
      </c>
      <c r="C9" s="31" t="s">
        <v>47</v>
      </c>
      <c r="E9" s="33" t="s">
        <v>48</v>
      </c>
      <c r="J9" s="32">
        <f>0</f>
      </c>
      <c s="32">
        <f>0</f>
      </c>
      <c s="32">
        <f>0+L10+L14+L18</f>
      </c>
      <c s="32">
        <f>0+M10+M14+M18</f>
      </c>
    </row>
    <row r="10" spans="1:16" ht="12.75">
      <c r="A10" t="s">
        <v>49</v>
      </c>
      <c s="34" t="s">
        <v>47</v>
      </c>
      <c s="34" t="s">
        <v>2404</v>
      </c>
      <c s="35" t="s">
        <v>5</v>
      </c>
      <c s="6" t="s">
        <v>2405</v>
      </c>
      <c s="36" t="s">
        <v>52</v>
      </c>
      <c s="37">
        <v>611.4</v>
      </c>
      <c s="36">
        <v>0</v>
      </c>
      <c s="36">
        <f>ROUND(G10*H10,6)</f>
      </c>
      <c r="L10" s="38">
        <v>0</v>
      </c>
      <c s="32">
        <f>ROUND(ROUND(L10,2)*ROUND(G10,3),2)</f>
      </c>
      <c s="36" t="s">
        <v>196</v>
      </c>
      <c>
        <f>(M10*21)/100</f>
      </c>
      <c t="s">
        <v>27</v>
      </c>
    </row>
    <row r="11" spans="1:5" ht="12.75">
      <c r="A11" s="35" t="s">
        <v>54</v>
      </c>
      <c r="E11" s="39" t="s">
        <v>3139</v>
      </c>
    </row>
    <row r="12" spans="1:5" ht="12.75">
      <c r="A12" s="35" t="s">
        <v>55</v>
      </c>
      <c r="E12" s="40" t="s">
        <v>3140</v>
      </c>
    </row>
    <row r="13" spans="1:5" ht="318.75">
      <c r="A13" t="s">
        <v>56</v>
      </c>
      <c r="E13" s="39" t="s">
        <v>2286</v>
      </c>
    </row>
    <row r="14" spans="1:16" ht="12.75">
      <c r="A14" t="s">
        <v>49</v>
      </c>
      <c s="34" t="s">
        <v>27</v>
      </c>
      <c s="34" t="s">
        <v>3141</v>
      </c>
      <c s="35" t="s">
        <v>5</v>
      </c>
      <c s="6" t="s">
        <v>3142</v>
      </c>
      <c s="36" t="s">
        <v>52</v>
      </c>
      <c s="37">
        <v>824.443</v>
      </c>
      <c s="36">
        <v>0</v>
      </c>
      <c s="36">
        <f>ROUND(G14*H14,6)</f>
      </c>
      <c r="L14" s="38">
        <v>0</v>
      </c>
      <c s="32">
        <f>ROUND(ROUND(L14,2)*ROUND(G14,3),2)</f>
      </c>
      <c s="36" t="s">
        <v>196</v>
      </c>
      <c>
        <f>(M14*21)/100</f>
      </c>
      <c t="s">
        <v>27</v>
      </c>
    </row>
    <row r="15" spans="1:5" ht="38.25">
      <c r="A15" s="35" t="s">
        <v>54</v>
      </c>
      <c r="E15" s="39" t="s">
        <v>3143</v>
      </c>
    </row>
    <row r="16" spans="1:5" ht="76.5">
      <c r="A16" s="35" t="s">
        <v>55</v>
      </c>
      <c r="E16" s="40" t="s">
        <v>3144</v>
      </c>
    </row>
    <row r="17" spans="1:5" ht="280.5">
      <c r="A17" t="s">
        <v>56</v>
      </c>
      <c r="E17" s="39" t="s">
        <v>3145</v>
      </c>
    </row>
    <row r="18" spans="1:16" ht="12.75">
      <c r="A18" t="s">
        <v>49</v>
      </c>
      <c s="34" t="s">
        <v>26</v>
      </c>
      <c s="34" t="s">
        <v>2166</v>
      </c>
      <c s="35" t="s">
        <v>5</v>
      </c>
      <c s="6" t="s">
        <v>2167</v>
      </c>
      <c s="36" t="s">
        <v>63</v>
      </c>
      <c s="37">
        <v>348.95</v>
      </c>
      <c s="36">
        <v>0</v>
      </c>
      <c s="36">
        <f>ROUND(G18*H18,6)</f>
      </c>
      <c r="L18" s="38">
        <v>0</v>
      </c>
      <c s="32">
        <f>ROUND(ROUND(L18,2)*ROUND(G18,3),2)</f>
      </c>
      <c s="36" t="s">
        <v>196</v>
      </c>
      <c>
        <f>(M18*21)/100</f>
      </c>
      <c t="s">
        <v>27</v>
      </c>
    </row>
    <row r="19" spans="1:5" ht="12.75">
      <c r="A19" s="35" t="s">
        <v>54</v>
      </c>
      <c r="E19" s="39" t="s">
        <v>5</v>
      </c>
    </row>
    <row r="20" spans="1:5" ht="12.75">
      <c r="A20" s="35" t="s">
        <v>55</v>
      </c>
      <c r="E20" s="40" t="s">
        <v>3146</v>
      </c>
    </row>
    <row r="21" spans="1:5" ht="25.5">
      <c r="A21" t="s">
        <v>56</v>
      </c>
      <c r="E21" s="39" t="s">
        <v>2168</v>
      </c>
    </row>
    <row r="22" spans="1:13" ht="12.75">
      <c r="A22" t="s">
        <v>46</v>
      </c>
      <c r="C22" s="31" t="s">
        <v>27</v>
      </c>
      <c r="E22" s="33" t="s">
        <v>610</v>
      </c>
      <c r="J22" s="32">
        <f>0</f>
      </c>
      <c s="32">
        <f>0</f>
      </c>
      <c s="32">
        <f>0+L23+L27+L31+L35+L39+L43+L47</f>
      </c>
      <c s="32">
        <f>0+M23+M27+M31+M35+M39+M43+M47</f>
      </c>
    </row>
    <row r="23" spans="1:16" ht="12.75">
      <c r="A23" t="s">
        <v>49</v>
      </c>
      <c s="34" t="s">
        <v>67</v>
      </c>
      <c s="34" t="s">
        <v>2637</v>
      </c>
      <c s="35" t="s">
        <v>5</v>
      </c>
      <c s="6" t="s">
        <v>2638</v>
      </c>
      <c s="36" t="s">
        <v>70</v>
      </c>
      <c s="37">
        <v>80</v>
      </c>
      <c s="36">
        <v>0</v>
      </c>
      <c s="36">
        <f>ROUND(G23*H23,6)</f>
      </c>
      <c r="L23" s="38">
        <v>0</v>
      </c>
      <c s="32">
        <f>ROUND(ROUND(L23,2)*ROUND(G23,3),2)</f>
      </c>
      <c s="36" t="s">
        <v>196</v>
      </c>
      <c>
        <f>(M23*21)/100</f>
      </c>
      <c t="s">
        <v>27</v>
      </c>
    </row>
    <row r="24" spans="1:5" ht="12.75">
      <c r="A24" s="35" t="s">
        <v>54</v>
      </c>
      <c r="E24" s="39" t="s">
        <v>3147</v>
      </c>
    </row>
    <row r="25" spans="1:5" ht="12.75">
      <c r="A25" s="35" t="s">
        <v>55</v>
      </c>
      <c r="E25" s="40" t="s">
        <v>3148</v>
      </c>
    </row>
    <row r="26" spans="1:5" ht="165.75">
      <c r="A26" t="s">
        <v>56</v>
      </c>
      <c r="E26" s="39" t="s">
        <v>2640</v>
      </c>
    </row>
    <row r="27" spans="1:16" ht="12.75">
      <c r="A27" t="s">
        <v>49</v>
      </c>
      <c s="34" t="s">
        <v>72</v>
      </c>
      <c s="34" t="s">
        <v>3149</v>
      </c>
      <c s="35" t="s">
        <v>5</v>
      </c>
      <c s="6" t="s">
        <v>3150</v>
      </c>
      <c s="36" t="s">
        <v>63</v>
      </c>
      <c s="37">
        <v>8.856</v>
      </c>
      <c s="36">
        <v>0</v>
      </c>
      <c s="36">
        <f>ROUND(G27*H27,6)</f>
      </c>
      <c r="L27" s="38">
        <v>0</v>
      </c>
      <c s="32">
        <f>ROUND(ROUND(L27,2)*ROUND(G27,3),2)</f>
      </c>
      <c s="36" t="s">
        <v>196</v>
      </c>
      <c>
        <f>(M27*21)/100</f>
      </c>
      <c t="s">
        <v>27</v>
      </c>
    </row>
    <row r="28" spans="1:5" ht="12.75">
      <c r="A28" s="35" t="s">
        <v>54</v>
      </c>
      <c r="E28" s="39" t="s">
        <v>3151</v>
      </c>
    </row>
    <row r="29" spans="1:5" ht="38.25">
      <c r="A29" s="35" t="s">
        <v>55</v>
      </c>
      <c r="E29" s="40" t="s">
        <v>3152</v>
      </c>
    </row>
    <row r="30" spans="1:5" ht="102">
      <c r="A30" t="s">
        <v>56</v>
      </c>
      <c r="E30" s="39" t="s">
        <v>2300</v>
      </c>
    </row>
    <row r="31" spans="1:16" ht="12.75">
      <c r="A31" t="s">
        <v>49</v>
      </c>
      <c s="34" t="s">
        <v>77</v>
      </c>
      <c s="34" t="s">
        <v>3153</v>
      </c>
      <c s="35" t="s">
        <v>5</v>
      </c>
      <c s="6" t="s">
        <v>3154</v>
      </c>
      <c s="36" t="s">
        <v>63</v>
      </c>
      <c s="37">
        <v>614.256</v>
      </c>
      <c s="36">
        <v>0</v>
      </c>
      <c s="36">
        <f>ROUND(G31*H31,6)</f>
      </c>
      <c r="L31" s="38">
        <v>0</v>
      </c>
      <c s="32">
        <f>ROUND(ROUND(L31,2)*ROUND(G31,3),2)</f>
      </c>
      <c s="36" t="s">
        <v>196</v>
      </c>
      <c>
        <f>(M31*21)/100</f>
      </c>
      <c t="s">
        <v>27</v>
      </c>
    </row>
    <row r="32" spans="1:5" ht="25.5">
      <c r="A32" s="35" t="s">
        <v>54</v>
      </c>
      <c r="E32" s="39" t="s">
        <v>3155</v>
      </c>
    </row>
    <row r="33" spans="1:5" ht="25.5">
      <c r="A33" s="35" t="s">
        <v>55</v>
      </c>
      <c r="E33" s="40" t="s">
        <v>3156</v>
      </c>
    </row>
    <row r="34" spans="1:5" ht="102">
      <c r="A34" t="s">
        <v>56</v>
      </c>
      <c r="E34" s="39" t="s">
        <v>2300</v>
      </c>
    </row>
    <row r="35" spans="1:16" ht="12.75">
      <c r="A35" t="s">
        <v>49</v>
      </c>
      <c s="34" t="s">
        <v>65</v>
      </c>
      <c s="34" t="s">
        <v>3157</v>
      </c>
      <c s="35" t="s">
        <v>5</v>
      </c>
      <c s="6" t="s">
        <v>3158</v>
      </c>
      <c s="36" t="s">
        <v>70</v>
      </c>
      <c s="37">
        <v>20</v>
      </c>
      <c s="36">
        <v>0</v>
      </c>
      <c s="36">
        <f>ROUND(G35*H35,6)</f>
      </c>
      <c r="L35" s="38">
        <v>0</v>
      </c>
      <c s="32">
        <f>ROUND(ROUND(L35,2)*ROUND(G35,3),2)</f>
      </c>
      <c s="36" t="s">
        <v>196</v>
      </c>
      <c>
        <f>(M35*21)/100</f>
      </c>
      <c t="s">
        <v>27</v>
      </c>
    </row>
    <row r="36" spans="1:5" ht="12.75">
      <c r="A36" s="35" t="s">
        <v>54</v>
      </c>
      <c r="E36" s="39" t="s">
        <v>3159</v>
      </c>
    </row>
    <row r="37" spans="1:5" ht="12.75">
      <c r="A37" s="35" t="s">
        <v>55</v>
      </c>
      <c r="E37" s="40" t="s">
        <v>3160</v>
      </c>
    </row>
    <row r="38" spans="1:5" ht="51">
      <c r="A38" t="s">
        <v>56</v>
      </c>
      <c r="E38" s="39" t="s">
        <v>3161</v>
      </c>
    </row>
    <row r="39" spans="1:16" ht="25.5">
      <c r="A39" t="s">
        <v>49</v>
      </c>
      <c s="34" t="s">
        <v>82</v>
      </c>
      <c s="34" t="s">
        <v>2879</v>
      </c>
      <c s="35" t="s">
        <v>5</v>
      </c>
      <c s="6" t="s">
        <v>2880</v>
      </c>
      <c s="36" t="s">
        <v>70</v>
      </c>
      <c s="37">
        <v>20</v>
      </c>
      <c s="36">
        <v>0</v>
      </c>
      <c s="36">
        <f>ROUND(G39*H39,6)</f>
      </c>
      <c r="L39" s="38">
        <v>0</v>
      </c>
      <c s="32">
        <f>ROUND(ROUND(L39,2)*ROUND(G39,3),2)</f>
      </c>
      <c s="36" t="s">
        <v>196</v>
      </c>
      <c>
        <f>(M39*21)/100</f>
      </c>
      <c t="s">
        <v>27</v>
      </c>
    </row>
    <row r="40" spans="1:5" ht="12.75">
      <c r="A40" s="35" t="s">
        <v>54</v>
      </c>
      <c r="E40" s="39" t="s">
        <v>5</v>
      </c>
    </row>
    <row r="41" spans="1:5" ht="12.75">
      <c r="A41" s="35" t="s">
        <v>55</v>
      </c>
      <c r="E41" s="40" t="s">
        <v>3160</v>
      </c>
    </row>
    <row r="42" spans="1:5" ht="63.75">
      <c r="A42" t="s">
        <v>56</v>
      </c>
      <c r="E42" s="39" t="s">
        <v>2298</v>
      </c>
    </row>
    <row r="43" spans="1:16" ht="12.75">
      <c r="A43" t="s">
        <v>49</v>
      </c>
      <c s="34" t="s">
        <v>86</v>
      </c>
      <c s="34" t="s">
        <v>3162</v>
      </c>
      <c s="35" t="s">
        <v>5</v>
      </c>
      <c s="6" t="s">
        <v>3163</v>
      </c>
      <c s="36" t="s">
        <v>63</v>
      </c>
      <c s="37">
        <v>401.293</v>
      </c>
      <c s="36">
        <v>0</v>
      </c>
      <c s="36">
        <f>ROUND(G43*H43,6)</f>
      </c>
      <c r="L43" s="38">
        <v>0</v>
      </c>
      <c s="32">
        <f>ROUND(ROUND(L43,2)*ROUND(G43,3),2)</f>
      </c>
      <c s="36" t="s">
        <v>196</v>
      </c>
      <c>
        <f>(M43*21)/100</f>
      </c>
      <c t="s">
        <v>27</v>
      </c>
    </row>
    <row r="44" spans="1:5" ht="25.5">
      <c r="A44" s="35" t="s">
        <v>54</v>
      </c>
      <c r="E44" s="39" t="s">
        <v>3164</v>
      </c>
    </row>
    <row r="45" spans="1:5" ht="38.25">
      <c r="A45" s="35" t="s">
        <v>55</v>
      </c>
      <c r="E45" s="40" t="s">
        <v>3165</v>
      </c>
    </row>
    <row r="46" spans="1:5" ht="102">
      <c r="A46" t="s">
        <v>56</v>
      </c>
      <c r="E46" s="39" t="s">
        <v>3166</v>
      </c>
    </row>
    <row r="47" spans="1:16" ht="25.5">
      <c r="A47" t="s">
        <v>49</v>
      </c>
      <c s="34" t="s">
        <v>90</v>
      </c>
      <c s="34" t="s">
        <v>3167</v>
      </c>
      <c s="35" t="s">
        <v>191</v>
      </c>
      <c s="6" t="s">
        <v>2738</v>
      </c>
      <c s="36" t="s">
        <v>97</v>
      </c>
      <c s="37">
        <v>256</v>
      </c>
      <c s="36">
        <v>0</v>
      </c>
      <c s="36">
        <f>ROUND(G47*H47,6)</f>
      </c>
      <c r="L47" s="38">
        <v>0</v>
      </c>
      <c s="32">
        <f>ROUND(ROUND(L47,2)*ROUND(G47,3),2)</f>
      </c>
      <c s="36" t="s">
        <v>196</v>
      </c>
      <c>
        <f>(M47*21)/100</f>
      </c>
      <c t="s">
        <v>27</v>
      </c>
    </row>
    <row r="48" spans="1:5" ht="25.5">
      <c r="A48" s="35" t="s">
        <v>54</v>
      </c>
      <c r="E48" s="39" t="s">
        <v>3168</v>
      </c>
    </row>
    <row r="49" spans="1:5" ht="51">
      <c r="A49" s="35" t="s">
        <v>55</v>
      </c>
      <c r="E49" s="40" t="s">
        <v>3169</v>
      </c>
    </row>
    <row r="50" spans="1:5" ht="63.75">
      <c r="A50" t="s">
        <v>56</v>
      </c>
      <c r="E50" s="39" t="s">
        <v>3170</v>
      </c>
    </row>
    <row r="51" spans="1:13" ht="12.75">
      <c r="A51" t="s">
        <v>46</v>
      </c>
      <c r="C51" s="31" t="s">
        <v>26</v>
      </c>
      <c r="E51" s="33" t="s">
        <v>1804</v>
      </c>
      <c r="J51" s="32">
        <f>0</f>
      </c>
      <c s="32">
        <f>0</f>
      </c>
      <c s="32">
        <f>0+L52+L56+L60</f>
      </c>
      <c s="32">
        <f>0+M52+M56+M60</f>
      </c>
    </row>
    <row r="52" spans="1:16" ht="12.75">
      <c r="A52" t="s">
        <v>49</v>
      </c>
      <c s="34" t="s">
        <v>94</v>
      </c>
      <c s="34" t="s">
        <v>2460</v>
      </c>
      <c s="35" t="s">
        <v>5</v>
      </c>
      <c s="6" t="s">
        <v>2461</v>
      </c>
      <c s="36" t="s">
        <v>52</v>
      </c>
      <c s="37">
        <v>10.028</v>
      </c>
      <c s="36">
        <v>0</v>
      </c>
      <c s="36">
        <f>ROUND(G52*H52,6)</f>
      </c>
      <c r="L52" s="38">
        <v>0</v>
      </c>
      <c s="32">
        <f>ROUND(ROUND(L52,2)*ROUND(G52,3),2)</f>
      </c>
      <c s="36" t="s">
        <v>196</v>
      </c>
      <c>
        <f>(M52*21)/100</f>
      </c>
      <c t="s">
        <v>27</v>
      </c>
    </row>
    <row r="53" spans="1:5" ht="12.75">
      <c r="A53" s="35" t="s">
        <v>54</v>
      </c>
      <c r="E53" s="39" t="s">
        <v>3171</v>
      </c>
    </row>
    <row r="54" spans="1:5" ht="51">
      <c r="A54" s="35" t="s">
        <v>55</v>
      </c>
      <c r="E54" s="40" t="s">
        <v>3172</v>
      </c>
    </row>
    <row r="55" spans="1:5" ht="382.5">
      <c r="A55" t="s">
        <v>56</v>
      </c>
      <c r="E55" s="39" t="s">
        <v>2464</v>
      </c>
    </row>
    <row r="56" spans="1:16" ht="12.75">
      <c r="A56" t="s">
        <v>49</v>
      </c>
      <c s="34" t="s">
        <v>99</v>
      </c>
      <c s="34" t="s">
        <v>2465</v>
      </c>
      <c s="35" t="s">
        <v>5</v>
      </c>
      <c s="6" t="s">
        <v>2466</v>
      </c>
      <c s="36" t="s">
        <v>294</v>
      </c>
      <c s="37">
        <v>2.29</v>
      </c>
      <c s="36">
        <v>0</v>
      </c>
      <c s="36">
        <f>ROUND(G56*H56,6)</f>
      </c>
      <c r="L56" s="38">
        <v>0</v>
      </c>
      <c s="32">
        <f>ROUND(ROUND(L56,2)*ROUND(G56,3),2)</f>
      </c>
      <c s="36" t="s">
        <v>196</v>
      </c>
      <c>
        <f>(M56*21)/100</f>
      </c>
      <c t="s">
        <v>27</v>
      </c>
    </row>
    <row r="57" spans="1:5" ht="25.5">
      <c r="A57" s="35" t="s">
        <v>54</v>
      </c>
      <c r="E57" s="39" t="s">
        <v>3173</v>
      </c>
    </row>
    <row r="58" spans="1:5" ht="51">
      <c r="A58" s="35" t="s">
        <v>55</v>
      </c>
      <c r="E58" s="40" t="s">
        <v>3174</v>
      </c>
    </row>
    <row r="59" spans="1:5" ht="242.25">
      <c r="A59" t="s">
        <v>56</v>
      </c>
      <c r="E59" s="39" t="s">
        <v>2469</v>
      </c>
    </row>
    <row r="60" spans="1:16" ht="12.75">
      <c r="A60" t="s">
        <v>49</v>
      </c>
      <c s="34" t="s">
        <v>102</v>
      </c>
      <c s="34" t="s">
        <v>2189</v>
      </c>
      <c s="35" t="s">
        <v>5</v>
      </c>
      <c s="6" t="s">
        <v>2190</v>
      </c>
      <c s="36" t="s">
        <v>1503</v>
      </c>
      <c s="37">
        <v>1365</v>
      </c>
      <c s="36">
        <v>0</v>
      </c>
      <c s="36">
        <f>ROUND(G60*H60,6)</f>
      </c>
      <c r="L60" s="38">
        <v>0</v>
      </c>
      <c s="32">
        <f>ROUND(ROUND(L60,2)*ROUND(G60,3),2)</f>
      </c>
      <c s="36" t="s">
        <v>196</v>
      </c>
      <c>
        <f>(M60*21)/100</f>
      </c>
      <c t="s">
        <v>27</v>
      </c>
    </row>
    <row r="61" spans="1:5" ht="12.75">
      <c r="A61" s="35" t="s">
        <v>54</v>
      </c>
      <c r="E61" s="39" t="s">
        <v>3175</v>
      </c>
    </row>
    <row r="62" spans="1:5" ht="12.75">
      <c r="A62" s="35" t="s">
        <v>55</v>
      </c>
      <c r="E62" s="40" t="s">
        <v>3176</v>
      </c>
    </row>
    <row r="63" spans="1:5" ht="293.25">
      <c r="A63" t="s">
        <v>56</v>
      </c>
      <c r="E63" s="39" t="s">
        <v>2312</v>
      </c>
    </row>
    <row r="64" spans="1:13" ht="12.75">
      <c r="A64" t="s">
        <v>46</v>
      </c>
      <c r="C64" s="31" t="s">
        <v>67</v>
      </c>
      <c r="E64" s="33" t="s">
        <v>1829</v>
      </c>
      <c r="J64" s="32">
        <f>0</f>
      </c>
      <c s="32">
        <f>0</f>
      </c>
      <c s="32">
        <f>0+L65+L69+L73+L77+L81</f>
      </c>
      <c s="32">
        <f>0+M65+M69+M73+M77+M81</f>
      </c>
    </row>
    <row r="65" spans="1:16" ht="12.75">
      <c r="A65" t="s">
        <v>49</v>
      </c>
      <c s="34" t="s">
        <v>106</v>
      </c>
      <c s="34" t="s">
        <v>1836</v>
      </c>
      <c s="35" t="s">
        <v>5</v>
      </c>
      <c s="6" t="s">
        <v>1837</v>
      </c>
      <c s="36" t="s">
        <v>52</v>
      </c>
      <c s="37">
        <v>29.7</v>
      </c>
      <c s="36">
        <v>0</v>
      </c>
      <c s="36">
        <f>ROUND(G65*H65,6)</f>
      </c>
      <c r="L65" s="38">
        <v>0</v>
      </c>
      <c s="32">
        <f>ROUND(ROUND(L65,2)*ROUND(G65,3),2)</f>
      </c>
      <c s="36" t="s">
        <v>196</v>
      </c>
      <c>
        <f>(M65*21)/100</f>
      </c>
      <c t="s">
        <v>27</v>
      </c>
    </row>
    <row r="66" spans="1:5" ht="25.5">
      <c r="A66" s="35" t="s">
        <v>54</v>
      </c>
      <c r="E66" s="39" t="s">
        <v>3177</v>
      </c>
    </row>
    <row r="67" spans="1:5" ht="51">
      <c r="A67" s="35" t="s">
        <v>55</v>
      </c>
      <c r="E67" s="40" t="s">
        <v>3178</v>
      </c>
    </row>
    <row r="68" spans="1:5" ht="369.75">
      <c r="A68" t="s">
        <v>56</v>
      </c>
      <c r="E68" s="39" t="s">
        <v>2305</v>
      </c>
    </row>
    <row r="69" spans="1:16" ht="12.75">
      <c r="A69" t="s">
        <v>49</v>
      </c>
      <c s="34" t="s">
        <v>110</v>
      </c>
      <c s="34" t="s">
        <v>3179</v>
      </c>
      <c s="35" t="s">
        <v>5</v>
      </c>
      <c s="6" t="s">
        <v>3180</v>
      </c>
      <c s="36" t="s">
        <v>52</v>
      </c>
      <c s="37">
        <v>1.008</v>
      </c>
      <c s="36">
        <v>0</v>
      </c>
      <c s="36">
        <f>ROUND(G69*H69,6)</f>
      </c>
      <c r="L69" s="38">
        <v>0</v>
      </c>
      <c s="32">
        <f>ROUND(ROUND(L69,2)*ROUND(G69,3),2)</f>
      </c>
      <c s="36" t="s">
        <v>196</v>
      </c>
      <c>
        <f>(M69*21)/100</f>
      </c>
      <c t="s">
        <v>27</v>
      </c>
    </row>
    <row r="70" spans="1:5" ht="25.5">
      <c r="A70" s="35" t="s">
        <v>54</v>
      </c>
      <c r="E70" s="39" t="s">
        <v>3181</v>
      </c>
    </row>
    <row r="71" spans="1:5" ht="12.75">
      <c r="A71" s="35" t="s">
        <v>55</v>
      </c>
      <c r="E71" s="40" t="s">
        <v>3182</v>
      </c>
    </row>
    <row r="72" spans="1:5" ht="369.75">
      <c r="A72" t="s">
        <v>56</v>
      </c>
      <c r="E72" s="39" t="s">
        <v>2305</v>
      </c>
    </row>
    <row r="73" spans="1:16" ht="12.75">
      <c r="A73" t="s">
        <v>49</v>
      </c>
      <c s="34" t="s">
        <v>114</v>
      </c>
      <c s="34" t="s">
        <v>3183</v>
      </c>
      <c s="35" t="s">
        <v>5</v>
      </c>
      <c s="6" t="s">
        <v>3184</v>
      </c>
      <c s="36" t="s">
        <v>52</v>
      </c>
      <c s="37">
        <v>53.414</v>
      </c>
      <c s="36">
        <v>0</v>
      </c>
      <c s="36">
        <f>ROUND(G73*H73,6)</f>
      </c>
      <c r="L73" s="38">
        <v>0</v>
      </c>
      <c s="32">
        <f>ROUND(ROUND(L73,2)*ROUND(G73,3),2)</f>
      </c>
      <c s="36" t="s">
        <v>196</v>
      </c>
      <c>
        <f>(M73*21)/100</f>
      </c>
      <c t="s">
        <v>27</v>
      </c>
    </row>
    <row r="74" spans="1:5" ht="12.75">
      <c r="A74" s="35" t="s">
        <v>54</v>
      </c>
      <c r="E74" s="39" t="s">
        <v>3185</v>
      </c>
    </row>
    <row r="75" spans="1:5" ht="38.25">
      <c r="A75" s="35" t="s">
        <v>55</v>
      </c>
      <c r="E75" s="40" t="s">
        <v>3186</v>
      </c>
    </row>
    <row r="76" spans="1:5" ht="38.25">
      <c r="A76" t="s">
        <v>56</v>
      </c>
      <c r="E76" s="39" t="s">
        <v>2316</v>
      </c>
    </row>
    <row r="77" spans="1:16" ht="12.75">
      <c r="A77" t="s">
        <v>49</v>
      </c>
      <c s="34" t="s">
        <v>118</v>
      </c>
      <c s="34" t="s">
        <v>2522</v>
      </c>
      <c s="35" t="s">
        <v>5</v>
      </c>
      <c s="6" t="s">
        <v>2523</v>
      </c>
      <c s="36" t="s">
        <v>52</v>
      </c>
      <c s="37">
        <v>491.545</v>
      </c>
      <c s="36">
        <v>0</v>
      </c>
      <c s="36">
        <f>ROUND(G77*H77,6)</f>
      </c>
      <c r="L77" s="38">
        <v>0</v>
      </c>
      <c s="32">
        <f>ROUND(ROUND(L77,2)*ROUND(G77,3),2)</f>
      </c>
      <c s="36" t="s">
        <v>196</v>
      </c>
      <c>
        <f>(M77*21)/100</f>
      </c>
      <c t="s">
        <v>27</v>
      </c>
    </row>
    <row r="78" spans="1:5" ht="12.75">
      <c r="A78" s="35" t="s">
        <v>54</v>
      </c>
      <c r="E78" s="39" t="s">
        <v>5</v>
      </c>
    </row>
    <row r="79" spans="1:5" ht="12.75">
      <c r="A79" s="35" t="s">
        <v>55</v>
      </c>
      <c r="E79" s="40" t="s">
        <v>3187</v>
      </c>
    </row>
    <row r="80" spans="1:5" ht="38.25">
      <c r="A80" t="s">
        <v>56</v>
      </c>
      <c r="E80" s="39" t="s">
        <v>2316</v>
      </c>
    </row>
    <row r="81" spans="1:16" ht="12.75">
      <c r="A81" t="s">
        <v>49</v>
      </c>
      <c s="34" t="s">
        <v>122</v>
      </c>
      <c s="34" t="s">
        <v>1851</v>
      </c>
      <c s="35" t="s">
        <v>5</v>
      </c>
      <c s="6" t="s">
        <v>1852</v>
      </c>
      <c s="36" t="s">
        <v>52</v>
      </c>
      <c s="37">
        <v>26.4</v>
      </c>
      <c s="36">
        <v>0</v>
      </c>
      <c s="36">
        <f>ROUND(G81*H81,6)</f>
      </c>
      <c r="L81" s="38">
        <v>0</v>
      </c>
      <c s="32">
        <f>ROUND(ROUND(L81,2)*ROUND(G81,3),2)</f>
      </c>
      <c s="36" t="s">
        <v>196</v>
      </c>
      <c>
        <f>(M81*21)/100</f>
      </c>
      <c t="s">
        <v>27</v>
      </c>
    </row>
    <row r="82" spans="1:5" ht="12.75">
      <c r="A82" s="35" t="s">
        <v>54</v>
      </c>
      <c r="E82" s="39" t="s">
        <v>3188</v>
      </c>
    </row>
    <row r="83" spans="1:5" ht="12.75">
      <c r="A83" s="35" t="s">
        <v>55</v>
      </c>
      <c r="E83" s="40" t="s">
        <v>3189</v>
      </c>
    </row>
    <row r="84" spans="1:5" ht="102">
      <c r="A84" t="s">
        <v>56</v>
      </c>
      <c r="E84" s="39" t="s">
        <v>2533</v>
      </c>
    </row>
    <row r="85" spans="1:13" ht="12.75">
      <c r="A85" t="s">
        <v>46</v>
      </c>
      <c r="C85" s="31" t="s">
        <v>72</v>
      </c>
      <c r="E85" s="33" t="s">
        <v>1497</v>
      </c>
      <c r="J85" s="32">
        <f>0</f>
      </c>
      <c s="32">
        <f>0</f>
      </c>
      <c s="32">
        <f>0+L86+L90</f>
      </c>
      <c s="32">
        <f>0+M86+M90</f>
      </c>
    </row>
    <row r="86" spans="1:16" ht="25.5">
      <c r="A86" t="s">
        <v>49</v>
      </c>
      <c s="34" t="s">
        <v>126</v>
      </c>
      <c s="34" t="s">
        <v>3190</v>
      </c>
      <c s="35" t="s">
        <v>5</v>
      </c>
      <c s="6" t="s">
        <v>3191</v>
      </c>
      <c s="36" t="s">
        <v>63</v>
      </c>
      <c s="37">
        <v>562.764</v>
      </c>
      <c s="36">
        <v>0</v>
      </c>
      <c s="36">
        <f>ROUND(G86*H86,6)</f>
      </c>
      <c r="L86" s="38">
        <v>0</v>
      </c>
      <c s="32">
        <f>ROUND(ROUND(L86,2)*ROUND(G86,3),2)</f>
      </c>
      <c s="36" t="s">
        <v>196</v>
      </c>
      <c>
        <f>(M86*21)/100</f>
      </c>
      <c t="s">
        <v>27</v>
      </c>
    </row>
    <row r="87" spans="1:5" ht="25.5">
      <c r="A87" s="35" t="s">
        <v>54</v>
      </c>
      <c r="E87" s="39" t="s">
        <v>3192</v>
      </c>
    </row>
    <row r="88" spans="1:5" ht="38.25">
      <c r="A88" s="35" t="s">
        <v>55</v>
      </c>
      <c r="E88" s="40" t="s">
        <v>3193</v>
      </c>
    </row>
    <row r="89" spans="1:5" ht="178.5">
      <c r="A89" t="s">
        <v>56</v>
      </c>
      <c r="E89" s="39" t="s">
        <v>3194</v>
      </c>
    </row>
    <row r="90" spans="1:16" ht="12.75">
      <c r="A90" t="s">
        <v>49</v>
      </c>
      <c s="34" t="s">
        <v>130</v>
      </c>
      <c s="34" t="s">
        <v>3195</v>
      </c>
      <c s="35" t="s">
        <v>5</v>
      </c>
      <c s="6" t="s">
        <v>3196</v>
      </c>
      <c s="36" t="s">
        <v>63</v>
      </c>
      <c s="37">
        <v>887.915</v>
      </c>
      <c s="36">
        <v>0</v>
      </c>
      <c s="36">
        <f>ROUND(G90*H90,6)</f>
      </c>
      <c r="L90" s="38">
        <v>0</v>
      </c>
      <c s="32">
        <f>ROUND(ROUND(L90,2)*ROUND(G90,3),2)</f>
      </c>
      <c s="36" t="s">
        <v>196</v>
      </c>
      <c>
        <f>(M90*21)/100</f>
      </c>
      <c t="s">
        <v>27</v>
      </c>
    </row>
    <row r="91" spans="1:5" ht="25.5">
      <c r="A91" s="35" t="s">
        <v>54</v>
      </c>
      <c r="E91" s="39" t="s">
        <v>3197</v>
      </c>
    </row>
    <row r="92" spans="1:5" ht="38.25">
      <c r="A92" s="35" t="s">
        <v>55</v>
      </c>
      <c r="E92" s="40" t="s">
        <v>3198</v>
      </c>
    </row>
    <row r="93" spans="1:5" ht="178.5">
      <c r="A93" t="s">
        <v>56</v>
      </c>
      <c r="E93" s="39" t="s">
        <v>3194</v>
      </c>
    </row>
    <row r="94" spans="1:13" ht="12.75">
      <c r="A94" t="s">
        <v>46</v>
      </c>
      <c r="C94" s="31" t="s">
        <v>77</v>
      </c>
      <c r="E94" s="33" t="s">
        <v>2685</v>
      </c>
      <c r="J94" s="32">
        <f>0</f>
      </c>
      <c s="32">
        <f>0</f>
      </c>
      <c s="32">
        <f>0+L95+L99+L103+L107+L111</f>
      </c>
      <c s="32">
        <f>0+M95+M99+M103+M107+M111</f>
      </c>
    </row>
    <row r="95" spans="1:16" ht="25.5">
      <c r="A95" t="s">
        <v>49</v>
      </c>
      <c s="34" t="s">
        <v>134</v>
      </c>
      <c s="34" t="s">
        <v>2751</v>
      </c>
      <c s="35" t="s">
        <v>5</v>
      </c>
      <c s="6" t="s">
        <v>2752</v>
      </c>
      <c s="36" t="s">
        <v>63</v>
      </c>
      <c s="37">
        <v>108.121</v>
      </c>
      <c s="36">
        <v>0</v>
      </c>
      <c s="36">
        <f>ROUND(G95*H95,6)</f>
      </c>
      <c r="L95" s="38">
        <v>0</v>
      </c>
      <c s="32">
        <f>ROUND(ROUND(L95,2)*ROUND(G95,3),2)</f>
      </c>
      <c s="36" t="s">
        <v>196</v>
      </c>
      <c>
        <f>(M95*21)/100</f>
      </c>
      <c t="s">
        <v>27</v>
      </c>
    </row>
    <row r="96" spans="1:5" ht="12.75">
      <c r="A96" s="35" t="s">
        <v>54</v>
      </c>
      <c r="E96" s="39" t="s">
        <v>3199</v>
      </c>
    </row>
    <row r="97" spans="1:5" ht="38.25">
      <c r="A97" s="35" t="s">
        <v>55</v>
      </c>
      <c r="E97" s="40" t="s">
        <v>3200</v>
      </c>
    </row>
    <row r="98" spans="1:5" ht="76.5">
      <c r="A98" t="s">
        <v>56</v>
      </c>
      <c r="E98" s="39" t="s">
        <v>2754</v>
      </c>
    </row>
    <row r="99" spans="1:16" ht="12.75">
      <c r="A99" t="s">
        <v>49</v>
      </c>
      <c s="34" t="s">
        <v>138</v>
      </c>
      <c s="34" t="s">
        <v>2758</v>
      </c>
      <c s="35" t="s">
        <v>5</v>
      </c>
      <c s="6" t="s">
        <v>2759</v>
      </c>
      <c s="36" t="s">
        <v>63</v>
      </c>
      <c s="37">
        <v>108.121</v>
      </c>
      <c s="36">
        <v>0</v>
      </c>
      <c s="36">
        <f>ROUND(G99*H99,6)</f>
      </c>
      <c r="L99" s="38">
        <v>0</v>
      </c>
      <c s="32">
        <f>ROUND(ROUND(L99,2)*ROUND(G99,3),2)</f>
      </c>
      <c s="36" t="s">
        <v>196</v>
      </c>
      <c>
        <f>(M99*21)/100</f>
      </c>
      <c t="s">
        <v>27</v>
      </c>
    </row>
    <row r="100" spans="1:5" ht="12.75">
      <c r="A100" s="35" t="s">
        <v>54</v>
      </c>
      <c r="E100" s="39" t="s">
        <v>3201</v>
      </c>
    </row>
    <row r="101" spans="1:5" ht="38.25">
      <c r="A101" s="35" t="s">
        <v>55</v>
      </c>
      <c r="E101" s="40" t="s">
        <v>3200</v>
      </c>
    </row>
    <row r="102" spans="1:5" ht="76.5">
      <c r="A102" t="s">
        <v>56</v>
      </c>
      <c r="E102" s="39" t="s">
        <v>2754</v>
      </c>
    </row>
    <row r="103" spans="1:16" ht="12.75">
      <c r="A103" t="s">
        <v>49</v>
      </c>
      <c s="34" t="s">
        <v>142</v>
      </c>
      <c s="34" t="s">
        <v>2761</v>
      </c>
      <c s="35" t="s">
        <v>5</v>
      </c>
      <c s="6" t="s">
        <v>2762</v>
      </c>
      <c s="36" t="s">
        <v>63</v>
      </c>
      <c s="37">
        <v>216.241</v>
      </c>
      <c s="36">
        <v>0</v>
      </c>
      <c s="36">
        <f>ROUND(G103*H103,6)</f>
      </c>
      <c r="L103" s="38">
        <v>0</v>
      </c>
      <c s="32">
        <f>ROUND(ROUND(L103,2)*ROUND(G103,3),2)</f>
      </c>
      <c s="36" t="s">
        <v>196</v>
      </c>
      <c>
        <f>(M103*21)/100</f>
      </c>
      <c t="s">
        <v>27</v>
      </c>
    </row>
    <row r="104" spans="1:5" ht="12.75">
      <c r="A104" s="35" t="s">
        <v>54</v>
      </c>
      <c r="E104" s="39" t="s">
        <v>3202</v>
      </c>
    </row>
    <row r="105" spans="1:5" ht="12.75">
      <c r="A105" s="35" t="s">
        <v>55</v>
      </c>
      <c r="E105" s="40" t="s">
        <v>3203</v>
      </c>
    </row>
    <row r="106" spans="1:5" ht="76.5">
      <c r="A106" t="s">
        <v>56</v>
      </c>
      <c r="E106" s="39" t="s">
        <v>2754</v>
      </c>
    </row>
    <row r="107" spans="1:16" ht="12.75">
      <c r="A107" t="s">
        <v>49</v>
      </c>
      <c s="34" t="s">
        <v>146</v>
      </c>
      <c s="34" t="s">
        <v>3204</v>
      </c>
      <c s="35" t="s">
        <v>5</v>
      </c>
      <c s="6" t="s">
        <v>3205</v>
      </c>
      <c s="36" t="s">
        <v>70</v>
      </c>
      <c s="37">
        <v>20</v>
      </c>
      <c s="36">
        <v>0</v>
      </c>
      <c s="36">
        <f>ROUND(G107*H107,6)</f>
      </c>
      <c r="L107" s="38">
        <v>0</v>
      </c>
      <c s="32">
        <f>ROUND(ROUND(L107,2)*ROUND(G107,3),2)</f>
      </c>
      <c s="36" t="s">
        <v>196</v>
      </c>
      <c>
        <f>(M107*21)/100</f>
      </c>
      <c t="s">
        <v>27</v>
      </c>
    </row>
    <row r="108" spans="1:5" ht="12.75">
      <c r="A108" s="35" t="s">
        <v>54</v>
      </c>
      <c r="E108" s="39" t="s">
        <v>3206</v>
      </c>
    </row>
    <row r="109" spans="1:5" ht="12.75">
      <c r="A109" s="35" t="s">
        <v>55</v>
      </c>
      <c r="E109" s="40" t="s">
        <v>3207</v>
      </c>
    </row>
    <row r="110" spans="1:5" ht="76.5">
      <c r="A110" t="s">
        <v>56</v>
      </c>
      <c r="E110" s="39" t="s">
        <v>3208</v>
      </c>
    </row>
    <row r="111" spans="1:16" ht="12.75">
      <c r="A111" t="s">
        <v>49</v>
      </c>
      <c s="34" t="s">
        <v>150</v>
      </c>
      <c s="34" t="s">
        <v>2686</v>
      </c>
      <c s="35" t="s">
        <v>5</v>
      </c>
      <c s="6" t="s">
        <v>2687</v>
      </c>
      <c s="36" t="s">
        <v>63</v>
      </c>
      <c s="37">
        <v>60</v>
      </c>
      <c s="36">
        <v>0</v>
      </c>
      <c s="36">
        <f>ROUND(G111*H111,6)</f>
      </c>
      <c r="L111" s="38">
        <v>0</v>
      </c>
      <c s="32">
        <f>ROUND(ROUND(L111,2)*ROUND(G111,3),2)</f>
      </c>
      <c s="36" t="s">
        <v>196</v>
      </c>
      <c>
        <f>(M111*21)/100</f>
      </c>
      <c t="s">
        <v>27</v>
      </c>
    </row>
    <row r="112" spans="1:5" ht="12.75">
      <c r="A112" s="35" t="s">
        <v>54</v>
      </c>
      <c r="E112" s="39" t="s">
        <v>3209</v>
      </c>
    </row>
    <row r="113" spans="1:5" ht="12.75">
      <c r="A113" s="35" t="s">
        <v>55</v>
      </c>
      <c r="E113" s="40" t="s">
        <v>3210</v>
      </c>
    </row>
    <row r="114" spans="1:5" ht="89.25">
      <c r="A114" t="s">
        <v>56</v>
      </c>
      <c r="E114" s="39" t="s">
        <v>2689</v>
      </c>
    </row>
    <row r="115" spans="1:13" ht="12.75">
      <c r="A115" t="s">
        <v>46</v>
      </c>
      <c r="C115" s="31" t="s">
        <v>65</v>
      </c>
      <c r="E115" s="33" t="s">
        <v>66</v>
      </c>
      <c r="J115" s="32">
        <f>0</f>
      </c>
      <c s="32">
        <f>0</f>
      </c>
      <c s="32">
        <f>0+L116+L120</f>
      </c>
      <c s="32">
        <f>0+M116+M120</f>
      </c>
    </row>
    <row r="116" spans="1:16" ht="12.75">
      <c r="A116" t="s">
        <v>49</v>
      </c>
      <c s="34" t="s">
        <v>154</v>
      </c>
      <c s="34" t="s">
        <v>2827</v>
      </c>
      <c s="35" t="s">
        <v>5</v>
      </c>
      <c s="6" t="s">
        <v>2828</v>
      </c>
      <c s="36" t="s">
        <v>63</v>
      </c>
      <c s="37">
        <v>614.256</v>
      </c>
      <c s="36">
        <v>0</v>
      </c>
      <c s="36">
        <f>ROUND(G116*H116,6)</f>
      </c>
      <c r="L116" s="38">
        <v>0</v>
      </c>
      <c s="32">
        <f>ROUND(ROUND(L116,2)*ROUND(G116,3),2)</f>
      </c>
      <c s="36" t="s">
        <v>196</v>
      </c>
      <c>
        <f>(M116*21)/100</f>
      </c>
      <c t="s">
        <v>27</v>
      </c>
    </row>
    <row r="117" spans="1:5" ht="25.5">
      <c r="A117" s="35" t="s">
        <v>54</v>
      </c>
      <c r="E117" s="39" t="s">
        <v>3211</v>
      </c>
    </row>
    <row r="118" spans="1:5" ht="25.5">
      <c r="A118" s="35" t="s">
        <v>55</v>
      </c>
      <c r="E118" s="40" t="s">
        <v>3156</v>
      </c>
    </row>
    <row r="119" spans="1:5" ht="204">
      <c r="A119" t="s">
        <v>56</v>
      </c>
      <c r="E119" s="39" t="s">
        <v>2546</v>
      </c>
    </row>
    <row r="120" spans="1:16" ht="12.75">
      <c r="A120" t="s">
        <v>49</v>
      </c>
      <c s="34" t="s">
        <v>158</v>
      </c>
      <c s="34" t="s">
        <v>2554</v>
      </c>
      <c s="35" t="s">
        <v>5</v>
      </c>
      <c s="6" t="s">
        <v>2555</v>
      </c>
      <c s="36" t="s">
        <v>63</v>
      </c>
      <c s="37">
        <v>614.256</v>
      </c>
      <c s="36">
        <v>0</v>
      </c>
      <c s="36">
        <f>ROUND(G120*H120,6)</f>
      </c>
      <c r="L120" s="38">
        <v>0</v>
      </c>
      <c s="32">
        <f>ROUND(ROUND(L120,2)*ROUND(G120,3),2)</f>
      </c>
      <c s="36" t="s">
        <v>196</v>
      </c>
      <c>
        <f>(M120*21)/100</f>
      </c>
      <c t="s">
        <v>27</v>
      </c>
    </row>
    <row r="121" spans="1:5" ht="38.25">
      <c r="A121" s="35" t="s">
        <v>54</v>
      </c>
      <c r="E121" s="39" t="s">
        <v>3212</v>
      </c>
    </row>
    <row r="122" spans="1:5" ht="25.5">
      <c r="A122" s="35" t="s">
        <v>55</v>
      </c>
      <c r="E122" s="40" t="s">
        <v>3156</v>
      </c>
    </row>
    <row r="123" spans="1:5" ht="38.25">
      <c r="A123" t="s">
        <v>56</v>
      </c>
      <c r="E123" s="39" t="s">
        <v>2553</v>
      </c>
    </row>
    <row r="124" spans="1:13" ht="12.75">
      <c r="A124" t="s">
        <v>46</v>
      </c>
      <c r="C124" s="31" t="s">
        <v>86</v>
      </c>
      <c r="E124" s="33" t="s">
        <v>729</v>
      </c>
      <c r="J124" s="32">
        <f>0</f>
      </c>
      <c s="32">
        <f>0</f>
      </c>
      <c s="32">
        <f>0+L125+L129+L133+L137+L141+L145+L149</f>
      </c>
      <c s="32">
        <f>0+M125+M129+M133+M137+M141+M145+M149</f>
      </c>
    </row>
    <row r="125" spans="1:16" ht="12.75">
      <c r="A125" t="s">
        <v>49</v>
      </c>
      <c s="34" t="s">
        <v>162</v>
      </c>
      <c s="34" t="s">
        <v>2599</v>
      </c>
      <c s="35" t="s">
        <v>5</v>
      </c>
      <c s="6" t="s">
        <v>2600</v>
      </c>
      <c s="36" t="s">
        <v>97</v>
      </c>
      <c s="37">
        <v>2</v>
      </c>
      <c s="36">
        <v>0</v>
      </c>
      <c s="36">
        <f>ROUND(G125*H125,6)</f>
      </c>
      <c r="L125" s="38">
        <v>0</v>
      </c>
      <c s="32">
        <f>ROUND(ROUND(L125,2)*ROUND(G125,3),2)</f>
      </c>
      <c s="36" t="s">
        <v>196</v>
      </c>
      <c>
        <f>(M125*21)/100</f>
      </c>
      <c t="s">
        <v>27</v>
      </c>
    </row>
    <row r="126" spans="1:5" ht="12.75">
      <c r="A126" s="35" t="s">
        <v>54</v>
      </c>
      <c r="E126" s="39" t="s">
        <v>3213</v>
      </c>
    </row>
    <row r="127" spans="1:5" ht="12.75">
      <c r="A127" s="35" t="s">
        <v>55</v>
      </c>
      <c r="E127" s="40" t="s">
        <v>2591</v>
      </c>
    </row>
    <row r="128" spans="1:5" ht="25.5">
      <c r="A128" t="s">
        <v>56</v>
      </c>
      <c r="E128" s="39" t="s">
        <v>2602</v>
      </c>
    </row>
    <row r="129" spans="1:16" ht="12.75">
      <c r="A129" t="s">
        <v>49</v>
      </c>
      <c s="34" t="s">
        <v>167</v>
      </c>
      <c s="34" t="s">
        <v>2618</v>
      </c>
      <c s="35" t="s">
        <v>5</v>
      </c>
      <c s="6" t="s">
        <v>2619</v>
      </c>
      <c s="36" t="s">
        <v>1503</v>
      </c>
      <c s="37">
        <v>8</v>
      </c>
      <c s="36">
        <v>0</v>
      </c>
      <c s="36">
        <f>ROUND(G129*H129,6)</f>
      </c>
      <c r="L129" s="38">
        <v>0</v>
      </c>
      <c s="32">
        <f>ROUND(ROUND(L129,2)*ROUND(G129,3),2)</f>
      </c>
      <c s="36" t="s">
        <v>196</v>
      </c>
      <c>
        <f>(M129*21)/100</f>
      </c>
      <c t="s">
        <v>27</v>
      </c>
    </row>
    <row r="130" spans="1:5" ht="12.75">
      <c r="A130" s="35" t="s">
        <v>54</v>
      </c>
      <c r="E130" s="39" t="s">
        <v>3214</v>
      </c>
    </row>
    <row r="131" spans="1:5" ht="12.75">
      <c r="A131" s="35" t="s">
        <v>55</v>
      </c>
      <c r="E131" s="40" t="s">
        <v>3215</v>
      </c>
    </row>
    <row r="132" spans="1:5" ht="357">
      <c r="A132" t="s">
        <v>56</v>
      </c>
      <c r="E132" s="39" t="s">
        <v>2622</v>
      </c>
    </row>
    <row r="133" spans="1:16" ht="12.75">
      <c r="A133" t="s">
        <v>49</v>
      </c>
      <c s="34" t="s">
        <v>171</v>
      </c>
      <c s="34" t="s">
        <v>3216</v>
      </c>
      <c s="35" t="s">
        <v>5</v>
      </c>
      <c s="6" t="s">
        <v>3217</v>
      </c>
      <c s="36" t="s">
        <v>63</v>
      </c>
      <c s="37">
        <v>60</v>
      </c>
      <c s="36">
        <v>0</v>
      </c>
      <c s="36">
        <f>ROUND(G133*H133,6)</f>
      </c>
      <c r="L133" s="38">
        <v>0</v>
      </c>
      <c s="32">
        <f>ROUND(ROUND(L133,2)*ROUND(G133,3),2)</f>
      </c>
      <c s="36" t="s">
        <v>196</v>
      </c>
      <c>
        <f>(M133*21)/100</f>
      </c>
      <c t="s">
        <v>27</v>
      </c>
    </row>
    <row r="134" spans="1:5" ht="25.5">
      <c r="A134" s="35" t="s">
        <v>54</v>
      </c>
      <c r="E134" s="39" t="s">
        <v>3218</v>
      </c>
    </row>
    <row r="135" spans="1:5" ht="12.75">
      <c r="A135" s="35" t="s">
        <v>55</v>
      </c>
      <c r="E135" s="40" t="s">
        <v>3210</v>
      </c>
    </row>
    <row r="136" spans="1:5" ht="25.5">
      <c r="A136" t="s">
        <v>56</v>
      </c>
      <c r="E136" s="39" t="s">
        <v>2702</v>
      </c>
    </row>
    <row r="137" spans="1:16" ht="12.75">
      <c r="A137" t="s">
        <v>49</v>
      </c>
      <c s="34" t="s">
        <v>175</v>
      </c>
      <c s="34" t="s">
        <v>3219</v>
      </c>
      <c s="35" t="s">
        <v>5</v>
      </c>
      <c s="6" t="s">
        <v>3220</v>
      </c>
      <c s="36" t="s">
        <v>63</v>
      </c>
      <c s="37">
        <v>216.241</v>
      </c>
      <c s="36">
        <v>0</v>
      </c>
      <c s="36">
        <f>ROUND(G137*H137,6)</f>
      </c>
      <c r="L137" s="38">
        <v>0</v>
      </c>
      <c s="32">
        <f>ROUND(ROUND(L137,2)*ROUND(G137,3),2)</f>
      </c>
      <c s="36" t="s">
        <v>196</v>
      </c>
      <c>
        <f>(M137*21)/100</f>
      </c>
      <c t="s">
        <v>27</v>
      </c>
    </row>
    <row r="138" spans="1:5" ht="12.75">
      <c r="A138" s="35" t="s">
        <v>54</v>
      </c>
      <c r="E138" s="39" t="s">
        <v>3221</v>
      </c>
    </row>
    <row r="139" spans="1:5" ht="12.75">
      <c r="A139" s="35" t="s">
        <v>55</v>
      </c>
      <c r="E139" s="40" t="s">
        <v>3203</v>
      </c>
    </row>
    <row r="140" spans="1:5" ht="25.5">
      <c r="A140" t="s">
        <v>56</v>
      </c>
      <c r="E140" s="39" t="s">
        <v>2702</v>
      </c>
    </row>
    <row r="141" spans="1:16" ht="12.75">
      <c r="A141" t="s">
        <v>49</v>
      </c>
      <c s="34" t="s">
        <v>179</v>
      </c>
      <c s="34" t="s">
        <v>1944</v>
      </c>
      <c s="35" t="s">
        <v>5</v>
      </c>
      <c s="6" t="s">
        <v>1945</v>
      </c>
      <c s="36" t="s">
        <v>52</v>
      </c>
      <c s="37">
        <v>3</v>
      </c>
      <c s="36">
        <v>0</v>
      </c>
      <c s="36">
        <f>ROUND(G141*H141,6)</f>
      </c>
      <c r="L141" s="38">
        <v>0</v>
      </c>
      <c s="32">
        <f>ROUND(ROUND(L141,2)*ROUND(G141,3),2)</f>
      </c>
      <c s="36" t="s">
        <v>196</v>
      </c>
      <c>
        <f>(M141*21)/100</f>
      </c>
      <c t="s">
        <v>27</v>
      </c>
    </row>
    <row r="142" spans="1:5" ht="12.75">
      <c r="A142" s="35" t="s">
        <v>54</v>
      </c>
      <c r="E142" s="39" t="s">
        <v>3222</v>
      </c>
    </row>
    <row r="143" spans="1:5" ht="12.75">
      <c r="A143" s="35" t="s">
        <v>55</v>
      </c>
      <c r="E143" s="40" t="s">
        <v>3223</v>
      </c>
    </row>
    <row r="144" spans="1:5" ht="114.75">
      <c r="A144" t="s">
        <v>56</v>
      </c>
      <c r="E144" s="39" t="s">
        <v>2370</v>
      </c>
    </row>
    <row r="145" spans="1:16" ht="12.75">
      <c r="A145" t="s">
        <v>49</v>
      </c>
      <c s="34" t="s">
        <v>183</v>
      </c>
      <c s="34" t="s">
        <v>2711</v>
      </c>
      <c s="35" t="s">
        <v>5</v>
      </c>
      <c s="6" t="s">
        <v>2712</v>
      </c>
      <c s="36" t="s">
        <v>294</v>
      </c>
      <c s="37">
        <v>0.55</v>
      </c>
      <c s="36">
        <v>0</v>
      </c>
      <c s="36">
        <f>ROUND(G145*H145,6)</f>
      </c>
      <c r="L145" s="38">
        <v>0</v>
      </c>
      <c s="32">
        <f>ROUND(ROUND(L145,2)*ROUND(G145,3),2)</f>
      </c>
      <c s="36" t="s">
        <v>196</v>
      </c>
      <c>
        <f>(M145*21)/100</f>
      </c>
      <c t="s">
        <v>27</v>
      </c>
    </row>
    <row r="146" spans="1:5" ht="12.75">
      <c r="A146" s="35" t="s">
        <v>54</v>
      </c>
      <c r="E146" s="39" t="s">
        <v>3224</v>
      </c>
    </row>
    <row r="147" spans="1:5" ht="12.75">
      <c r="A147" s="35" t="s">
        <v>55</v>
      </c>
      <c r="E147" s="40" t="s">
        <v>3225</v>
      </c>
    </row>
    <row r="148" spans="1:5" ht="114.75">
      <c r="A148" t="s">
        <v>56</v>
      </c>
      <c r="E148" s="39" t="s">
        <v>2714</v>
      </c>
    </row>
    <row r="149" spans="1:16" ht="12.75">
      <c r="A149" t="s">
        <v>49</v>
      </c>
      <c s="34" t="s">
        <v>187</v>
      </c>
      <c s="34" t="s">
        <v>3226</v>
      </c>
      <c s="35" t="s">
        <v>5</v>
      </c>
      <c s="6" t="s">
        <v>2716</v>
      </c>
      <c s="36" t="s">
        <v>97</v>
      </c>
      <c s="37">
        <v>1</v>
      </c>
      <c s="36">
        <v>0</v>
      </c>
      <c s="36">
        <f>ROUND(G149*H149,6)</f>
      </c>
      <c r="L149" s="38">
        <v>0</v>
      </c>
      <c s="32">
        <f>ROUND(ROUND(L149,2)*ROUND(G149,3),2)</f>
      </c>
      <c s="36" t="s">
        <v>196</v>
      </c>
      <c>
        <f>(M149*21)/100</f>
      </c>
      <c t="s">
        <v>27</v>
      </c>
    </row>
    <row r="150" spans="1:5" ht="12.75">
      <c r="A150" s="35" t="s">
        <v>54</v>
      </c>
      <c r="E150" s="39" t="s">
        <v>5</v>
      </c>
    </row>
    <row r="151" spans="1:5" ht="12.75">
      <c r="A151" s="35" t="s">
        <v>55</v>
      </c>
      <c r="E151" s="40" t="s">
        <v>5</v>
      </c>
    </row>
    <row r="152" spans="1:5" ht="89.25">
      <c r="A152" t="s">
        <v>56</v>
      </c>
      <c r="E152" s="39" t="s">
        <v>2717</v>
      </c>
    </row>
    <row r="153" spans="1:13" ht="12.75">
      <c r="A153" t="s">
        <v>46</v>
      </c>
      <c r="C153" s="31" t="s">
        <v>288</v>
      </c>
      <c r="E153" s="33" t="s">
        <v>507</v>
      </c>
      <c r="J153" s="32">
        <f>0</f>
      </c>
      <c s="32">
        <f>0</f>
      </c>
      <c s="32">
        <f>0+L154+L158+L162</f>
      </c>
      <c s="32">
        <f>0+M154+M158+M162</f>
      </c>
    </row>
    <row r="154" spans="1:16" ht="38.25">
      <c r="A154" t="s">
        <v>49</v>
      </c>
      <c s="34" t="s">
        <v>193</v>
      </c>
      <c s="34" t="s">
        <v>1479</v>
      </c>
      <c s="35" t="s">
        <v>292</v>
      </c>
      <c s="6" t="s">
        <v>1480</v>
      </c>
      <c s="36" t="s">
        <v>294</v>
      </c>
      <c s="37">
        <v>1101.244</v>
      </c>
      <c s="36">
        <v>0</v>
      </c>
      <c s="36">
        <f>ROUND(G154*H154,6)</f>
      </c>
      <c r="L154" s="38">
        <v>0</v>
      </c>
      <c s="32">
        <f>ROUND(ROUND(L154,2)*ROUND(G154,3),2)</f>
      </c>
      <c s="36" t="s">
        <v>196</v>
      </c>
      <c>
        <f>(M154*21)/100</f>
      </c>
      <c t="s">
        <v>27</v>
      </c>
    </row>
    <row r="155" spans="1:5" ht="12.75">
      <c r="A155" s="35" t="s">
        <v>54</v>
      </c>
      <c r="E155" s="39" t="s">
        <v>295</v>
      </c>
    </row>
    <row r="156" spans="1:5" ht="51">
      <c r="A156" s="35" t="s">
        <v>55</v>
      </c>
      <c r="E156" s="40" t="s">
        <v>3227</v>
      </c>
    </row>
    <row r="157" spans="1:5" ht="165.75">
      <c r="A157" t="s">
        <v>56</v>
      </c>
      <c r="E157" s="39" t="s">
        <v>1481</v>
      </c>
    </row>
    <row r="158" spans="1:16" ht="38.25">
      <c r="A158" t="s">
        <v>49</v>
      </c>
      <c s="34" t="s">
        <v>270</v>
      </c>
      <c s="34" t="s">
        <v>298</v>
      </c>
      <c s="35" t="s">
        <v>292</v>
      </c>
      <c s="6" t="s">
        <v>299</v>
      </c>
      <c s="36" t="s">
        <v>294</v>
      </c>
      <c s="37">
        <v>7.5</v>
      </c>
      <c s="36">
        <v>0</v>
      </c>
      <c s="36">
        <f>ROUND(G158*H158,6)</f>
      </c>
      <c r="L158" s="38">
        <v>0</v>
      </c>
      <c s="32">
        <f>ROUND(ROUND(L158,2)*ROUND(G158,3),2)</f>
      </c>
      <c s="36" t="s">
        <v>196</v>
      </c>
      <c>
        <f>(M158*21)/100</f>
      </c>
      <c t="s">
        <v>27</v>
      </c>
    </row>
    <row r="159" spans="1:5" ht="12.75">
      <c r="A159" s="35" t="s">
        <v>54</v>
      </c>
      <c r="E159" s="39" t="s">
        <v>295</v>
      </c>
    </row>
    <row r="160" spans="1:5" ht="25.5">
      <c r="A160" s="35" t="s">
        <v>55</v>
      </c>
      <c r="E160" s="40" t="s">
        <v>3228</v>
      </c>
    </row>
    <row r="161" spans="1:5" ht="165.75">
      <c r="A161" t="s">
        <v>56</v>
      </c>
      <c r="E161" s="39" t="s">
        <v>1481</v>
      </c>
    </row>
    <row r="162" spans="1:16" ht="25.5">
      <c r="A162" t="s">
        <v>49</v>
      </c>
      <c s="34" t="s">
        <v>271</v>
      </c>
      <c s="34" t="s">
        <v>1538</v>
      </c>
      <c s="35" t="s">
        <v>292</v>
      </c>
      <c s="6" t="s">
        <v>1539</v>
      </c>
      <c s="36" t="s">
        <v>294</v>
      </c>
      <c s="37">
        <v>0.55</v>
      </c>
      <c s="36">
        <v>0</v>
      </c>
      <c s="36">
        <f>ROUND(G162*H162,6)</f>
      </c>
      <c r="L162" s="38">
        <v>0</v>
      </c>
      <c s="32">
        <f>ROUND(ROUND(L162,2)*ROUND(G162,3),2)</f>
      </c>
      <c s="36" t="s">
        <v>196</v>
      </c>
      <c>
        <f>(M162*21)/100</f>
      </c>
      <c t="s">
        <v>27</v>
      </c>
    </row>
    <row r="163" spans="1:5" ht="25.5">
      <c r="A163" s="35" t="s">
        <v>54</v>
      </c>
      <c r="E163" s="39" t="s">
        <v>2720</v>
      </c>
    </row>
    <row r="164" spans="1:5" ht="12.75">
      <c r="A164" s="35" t="s">
        <v>55</v>
      </c>
      <c r="E164" s="40" t="s">
        <v>3225</v>
      </c>
    </row>
    <row r="165" spans="1:5" ht="165.75">
      <c r="A165" t="s">
        <v>56</v>
      </c>
      <c r="E165"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3231</v>
      </c>
      <c r="E8" s="30" t="s">
        <v>3230</v>
      </c>
      <c r="J8" s="29">
        <f>0+J9+J14+J27+J40+J57+J70+J99</f>
      </c>
      <c s="29">
        <f>0+K9+K14+K27+K40+K57+K70+K99</f>
      </c>
      <c s="29">
        <f>0+L9+L14+L27+L40+L57+L70+L99</f>
      </c>
      <c s="29">
        <f>0+M9+M14+M27+M40+M57+M70+M99</f>
      </c>
    </row>
    <row r="9" spans="1:13" ht="12.75">
      <c r="A9" t="s">
        <v>46</v>
      </c>
      <c r="C9" s="31" t="s">
        <v>47</v>
      </c>
      <c r="E9" s="33" t="s">
        <v>48</v>
      </c>
      <c r="J9" s="32">
        <f>0</f>
      </c>
      <c s="32">
        <f>0</f>
      </c>
      <c s="32">
        <f>0+L10</f>
      </c>
      <c s="32">
        <f>0+M10</f>
      </c>
    </row>
    <row r="10" spans="1:16" ht="12.75">
      <c r="A10" t="s">
        <v>49</v>
      </c>
      <c s="34" t="s">
        <v>47</v>
      </c>
      <c s="34" t="s">
        <v>2404</v>
      </c>
      <c s="35" t="s">
        <v>5</v>
      </c>
      <c s="6" t="s">
        <v>2405</v>
      </c>
      <c s="36" t="s">
        <v>52</v>
      </c>
      <c s="37">
        <v>82.5</v>
      </c>
      <c s="36">
        <v>0</v>
      </c>
      <c s="36">
        <f>ROUND(G10*H10,6)</f>
      </c>
      <c r="L10" s="38">
        <v>0</v>
      </c>
      <c s="32">
        <f>ROUND(ROUND(L10,2)*ROUND(G10,3),2)</f>
      </c>
      <c s="36" t="s">
        <v>196</v>
      </c>
      <c>
        <f>(M10*21)/100</f>
      </c>
      <c t="s">
        <v>27</v>
      </c>
    </row>
    <row r="11" spans="1:5" ht="12.75">
      <c r="A11" s="35" t="s">
        <v>54</v>
      </c>
      <c r="E11" s="39" t="s">
        <v>5</v>
      </c>
    </row>
    <row r="12" spans="1:5" ht="12.75">
      <c r="A12" s="35" t="s">
        <v>55</v>
      </c>
      <c r="E12" s="40" t="s">
        <v>3232</v>
      </c>
    </row>
    <row r="13" spans="1:5" ht="318.75">
      <c r="A13" t="s">
        <v>56</v>
      </c>
      <c r="E13" s="39" t="s">
        <v>2286</v>
      </c>
    </row>
    <row r="14" spans="1:13" ht="12.75">
      <c r="A14" t="s">
        <v>46</v>
      </c>
      <c r="C14" s="31" t="s">
        <v>27</v>
      </c>
      <c r="E14" s="33" t="s">
        <v>610</v>
      </c>
      <c r="J14" s="32">
        <f>0</f>
      </c>
      <c s="32">
        <f>0</f>
      </c>
      <c s="32">
        <f>0+L15+L19+L23</f>
      </c>
      <c s="32">
        <f>0+M15+M19+M23</f>
      </c>
    </row>
    <row r="15" spans="1:16" ht="12.75">
      <c r="A15" t="s">
        <v>49</v>
      </c>
      <c s="34" t="s">
        <v>27</v>
      </c>
      <c s="34" t="s">
        <v>3233</v>
      </c>
      <c s="35" t="s">
        <v>5</v>
      </c>
      <c s="6" t="s">
        <v>3234</v>
      </c>
      <c s="36" t="s">
        <v>52</v>
      </c>
      <c s="37">
        <v>3.744</v>
      </c>
      <c s="36">
        <v>0</v>
      </c>
      <c s="36">
        <f>ROUND(G15*H15,6)</f>
      </c>
      <c r="L15" s="38">
        <v>0</v>
      </c>
      <c s="32">
        <f>ROUND(ROUND(L15,2)*ROUND(G15,3),2)</f>
      </c>
      <c s="36" t="s">
        <v>196</v>
      </c>
      <c>
        <f>(M15*21)/100</f>
      </c>
      <c t="s">
        <v>27</v>
      </c>
    </row>
    <row r="16" spans="1:5" ht="12.75">
      <c r="A16" s="35" t="s">
        <v>54</v>
      </c>
      <c r="E16" s="39" t="s">
        <v>3235</v>
      </c>
    </row>
    <row r="17" spans="1:5" ht="12.75">
      <c r="A17" s="35" t="s">
        <v>55</v>
      </c>
      <c r="E17" s="40" t="s">
        <v>3236</v>
      </c>
    </row>
    <row r="18" spans="1:5" ht="369.75">
      <c r="A18" t="s">
        <v>56</v>
      </c>
      <c r="E18" s="39" t="s">
        <v>757</v>
      </c>
    </row>
    <row r="19" spans="1:16" ht="12.75">
      <c r="A19" t="s">
        <v>49</v>
      </c>
      <c s="34" t="s">
        <v>26</v>
      </c>
      <c s="34" t="s">
        <v>1782</v>
      </c>
      <c s="35" t="s">
        <v>5</v>
      </c>
      <c s="6" t="s">
        <v>1783</v>
      </c>
      <c s="36" t="s">
        <v>294</v>
      </c>
      <c s="37">
        <v>0.289</v>
      </c>
      <c s="36">
        <v>0</v>
      </c>
      <c s="36">
        <f>ROUND(G19*H19,6)</f>
      </c>
      <c r="L19" s="38">
        <v>0</v>
      </c>
      <c s="32">
        <f>ROUND(ROUND(L19,2)*ROUND(G19,3),2)</f>
      </c>
      <c s="36" t="s">
        <v>196</v>
      </c>
      <c>
        <f>(M19*21)/100</f>
      </c>
      <c t="s">
        <v>27</v>
      </c>
    </row>
    <row r="20" spans="1:5" ht="12.75">
      <c r="A20" s="35" t="s">
        <v>54</v>
      </c>
      <c r="E20" s="39" t="s">
        <v>3237</v>
      </c>
    </row>
    <row r="21" spans="1:5" ht="25.5">
      <c r="A21" s="35" t="s">
        <v>55</v>
      </c>
      <c r="E21" s="40" t="s">
        <v>3238</v>
      </c>
    </row>
    <row r="22" spans="1:5" ht="267.75">
      <c r="A22" t="s">
        <v>56</v>
      </c>
      <c r="E22" s="39" t="s">
        <v>2308</v>
      </c>
    </row>
    <row r="23" spans="1:16" ht="25.5">
      <c r="A23" t="s">
        <v>49</v>
      </c>
      <c s="34" t="s">
        <v>67</v>
      </c>
      <c s="34" t="s">
        <v>3239</v>
      </c>
      <c s="35" t="s">
        <v>5</v>
      </c>
      <c s="6" t="s">
        <v>2805</v>
      </c>
      <c s="36" t="s">
        <v>97</v>
      </c>
      <c s="37">
        <v>20</v>
      </c>
      <c s="36">
        <v>0</v>
      </c>
      <c s="36">
        <f>ROUND(G23*H23,6)</f>
      </c>
      <c r="L23" s="38">
        <v>0</v>
      </c>
      <c s="32">
        <f>ROUND(ROUND(L23,2)*ROUND(G23,3),2)</f>
      </c>
      <c s="36" t="s">
        <v>196</v>
      </c>
      <c>
        <f>(M23*21)/100</f>
      </c>
      <c t="s">
        <v>27</v>
      </c>
    </row>
    <row r="24" spans="1:5" ht="12.75">
      <c r="A24" s="35" t="s">
        <v>54</v>
      </c>
      <c r="E24" s="39" t="s">
        <v>3240</v>
      </c>
    </row>
    <row r="25" spans="1:5" ht="12.75">
      <c r="A25" s="35" t="s">
        <v>55</v>
      </c>
      <c r="E25" s="40" t="s">
        <v>5</v>
      </c>
    </row>
    <row r="26" spans="1:5" ht="63.75">
      <c r="A26" t="s">
        <v>56</v>
      </c>
      <c r="E26" s="39" t="s">
        <v>2740</v>
      </c>
    </row>
    <row r="27" spans="1:13" ht="12.75">
      <c r="A27" t="s">
        <v>46</v>
      </c>
      <c r="C27" s="31" t="s">
        <v>26</v>
      </c>
      <c r="E27" s="33" t="s">
        <v>1804</v>
      </c>
      <c r="J27" s="32">
        <f>0</f>
      </c>
      <c s="32">
        <f>0</f>
      </c>
      <c s="32">
        <f>0+L28+L32+L36</f>
      </c>
      <c s="32">
        <f>0+M28+M32+M36</f>
      </c>
    </row>
    <row r="28" spans="1:16" ht="12.75">
      <c r="A28" t="s">
        <v>49</v>
      </c>
      <c s="34" t="s">
        <v>72</v>
      </c>
      <c s="34" t="s">
        <v>3241</v>
      </c>
      <c s="35" t="s">
        <v>5</v>
      </c>
      <c s="6" t="s">
        <v>3242</v>
      </c>
      <c s="36" t="s">
        <v>52</v>
      </c>
      <c s="37">
        <v>16.06</v>
      </c>
      <c s="36">
        <v>0</v>
      </c>
      <c s="36">
        <f>ROUND(G28*H28,6)</f>
      </c>
      <c r="L28" s="38">
        <v>0</v>
      </c>
      <c s="32">
        <f>ROUND(ROUND(L28,2)*ROUND(G28,3),2)</f>
      </c>
      <c s="36" t="s">
        <v>196</v>
      </c>
      <c>
        <f>(M28*21)/100</f>
      </c>
      <c t="s">
        <v>27</v>
      </c>
    </row>
    <row r="29" spans="1:5" ht="12.75">
      <c r="A29" s="35" t="s">
        <v>54</v>
      </c>
      <c r="E29" s="39" t="s">
        <v>3243</v>
      </c>
    </row>
    <row r="30" spans="1:5" ht="12.75">
      <c r="A30" s="35" t="s">
        <v>55</v>
      </c>
      <c r="E30" s="40" t="s">
        <v>3244</v>
      </c>
    </row>
    <row r="31" spans="1:5" ht="369.75">
      <c r="A31" t="s">
        <v>56</v>
      </c>
      <c r="E31" s="39" t="s">
        <v>2305</v>
      </c>
    </row>
    <row r="32" spans="1:16" ht="12.75">
      <c r="A32" t="s">
        <v>49</v>
      </c>
      <c s="34" t="s">
        <v>77</v>
      </c>
      <c s="34" t="s">
        <v>3245</v>
      </c>
      <c s="35" t="s">
        <v>5</v>
      </c>
      <c s="6" t="s">
        <v>3246</v>
      </c>
      <c s="36" t="s">
        <v>294</v>
      </c>
      <c s="37">
        <v>1.198</v>
      </c>
      <c s="36">
        <v>0</v>
      </c>
      <c s="36">
        <f>ROUND(G32*H32,6)</f>
      </c>
      <c r="L32" s="38">
        <v>0</v>
      </c>
      <c s="32">
        <f>ROUND(ROUND(L32,2)*ROUND(G32,3),2)</f>
      </c>
      <c s="36" t="s">
        <v>196</v>
      </c>
      <c>
        <f>(M32*21)/100</f>
      </c>
      <c t="s">
        <v>27</v>
      </c>
    </row>
    <row r="33" spans="1:5" ht="12.75">
      <c r="A33" s="35" t="s">
        <v>54</v>
      </c>
      <c r="E33" s="39" t="s">
        <v>3247</v>
      </c>
    </row>
    <row r="34" spans="1:5" ht="38.25">
      <c r="A34" s="35" t="s">
        <v>55</v>
      </c>
      <c r="E34" s="40" t="s">
        <v>3248</v>
      </c>
    </row>
    <row r="35" spans="1:5" ht="267.75">
      <c r="A35" t="s">
        <v>56</v>
      </c>
      <c r="E35" s="39" t="s">
        <v>2308</v>
      </c>
    </row>
    <row r="36" spans="1:16" ht="12.75">
      <c r="A36" t="s">
        <v>49</v>
      </c>
      <c s="34" t="s">
        <v>65</v>
      </c>
      <c s="34" t="s">
        <v>3249</v>
      </c>
      <c s="35" t="s">
        <v>5</v>
      </c>
      <c s="6" t="s">
        <v>3250</v>
      </c>
      <c s="36" t="s">
        <v>294</v>
      </c>
      <c s="37">
        <v>0.37</v>
      </c>
      <c s="36">
        <v>0</v>
      </c>
      <c s="36">
        <f>ROUND(G36*H36,6)</f>
      </c>
      <c r="L36" s="38">
        <v>0</v>
      </c>
      <c s="32">
        <f>ROUND(ROUND(L36,2)*ROUND(G36,3),2)</f>
      </c>
      <c s="36" t="s">
        <v>196</v>
      </c>
      <c>
        <f>(M36*21)/100</f>
      </c>
      <c t="s">
        <v>27</v>
      </c>
    </row>
    <row r="37" spans="1:5" ht="12.75">
      <c r="A37" s="35" t="s">
        <v>54</v>
      </c>
      <c r="E37" s="39" t="s">
        <v>3251</v>
      </c>
    </row>
    <row r="38" spans="1:5" ht="12.75">
      <c r="A38" s="35" t="s">
        <v>55</v>
      </c>
      <c r="E38" s="40" t="s">
        <v>5</v>
      </c>
    </row>
    <row r="39" spans="1:5" ht="267.75">
      <c r="A39" t="s">
        <v>56</v>
      </c>
      <c r="E39" s="39" t="s">
        <v>2308</v>
      </c>
    </row>
    <row r="40" spans="1:13" ht="12.75">
      <c r="A40" t="s">
        <v>46</v>
      </c>
      <c r="C40" s="31" t="s">
        <v>67</v>
      </c>
      <c r="E40" s="33" t="s">
        <v>1829</v>
      </c>
      <c r="J40" s="32">
        <f>0</f>
      </c>
      <c s="32">
        <f>0</f>
      </c>
      <c s="32">
        <f>0+L41+L45+L49+L53</f>
      </c>
      <c s="32">
        <f>0+M41+M45+M49+M53</f>
      </c>
    </row>
    <row r="41" spans="1:16" ht="12.75">
      <c r="A41" t="s">
        <v>49</v>
      </c>
      <c s="34" t="s">
        <v>82</v>
      </c>
      <c s="34" t="s">
        <v>1833</v>
      </c>
      <c s="35" t="s">
        <v>5</v>
      </c>
      <c s="6" t="s">
        <v>1834</v>
      </c>
      <c s="36" t="s">
        <v>52</v>
      </c>
      <c s="37">
        <v>4.05</v>
      </c>
      <c s="36">
        <v>0</v>
      </c>
      <c s="36">
        <f>ROUND(G41*H41,6)</f>
      </c>
      <c r="L41" s="38">
        <v>0</v>
      </c>
      <c s="32">
        <f>ROUND(ROUND(L41,2)*ROUND(G41,3),2)</f>
      </c>
      <c s="36" t="s">
        <v>196</v>
      </c>
      <c>
        <f>(M41*21)/100</f>
      </c>
      <c t="s">
        <v>27</v>
      </c>
    </row>
    <row r="42" spans="1:5" ht="12.75">
      <c r="A42" s="35" t="s">
        <v>54</v>
      </c>
      <c r="E42" s="39" t="s">
        <v>3252</v>
      </c>
    </row>
    <row r="43" spans="1:5" ht="51">
      <c r="A43" s="35" t="s">
        <v>55</v>
      </c>
      <c r="E43" s="40" t="s">
        <v>3253</v>
      </c>
    </row>
    <row r="44" spans="1:5" ht="369.75">
      <c r="A44" t="s">
        <v>56</v>
      </c>
      <c r="E44" s="39" t="s">
        <v>2305</v>
      </c>
    </row>
    <row r="45" spans="1:16" ht="12.75">
      <c r="A45" t="s">
        <v>49</v>
      </c>
      <c s="34" t="s">
        <v>86</v>
      </c>
      <c s="34" t="s">
        <v>1836</v>
      </c>
      <c s="35" t="s">
        <v>5</v>
      </c>
      <c s="6" t="s">
        <v>1837</v>
      </c>
      <c s="36" t="s">
        <v>52</v>
      </c>
      <c s="37">
        <v>1.371</v>
      </c>
      <c s="36">
        <v>0</v>
      </c>
      <c s="36">
        <f>ROUND(G45*H45,6)</f>
      </c>
      <c r="L45" s="38">
        <v>0</v>
      </c>
      <c s="32">
        <f>ROUND(ROUND(L45,2)*ROUND(G45,3),2)</f>
      </c>
      <c s="36" t="s">
        <v>196</v>
      </c>
      <c>
        <f>(M45*21)/100</f>
      </c>
      <c t="s">
        <v>27</v>
      </c>
    </row>
    <row r="46" spans="1:5" ht="12.75">
      <c r="A46" s="35" t="s">
        <v>54</v>
      </c>
      <c r="E46" s="39" t="s">
        <v>3254</v>
      </c>
    </row>
    <row r="47" spans="1:5" ht="51">
      <c r="A47" s="35" t="s">
        <v>55</v>
      </c>
      <c r="E47" s="40" t="s">
        <v>3255</v>
      </c>
    </row>
    <row r="48" spans="1:5" ht="369.75">
      <c r="A48" t="s">
        <v>56</v>
      </c>
      <c r="E48" s="39" t="s">
        <v>2305</v>
      </c>
    </row>
    <row r="49" spans="1:16" ht="12.75">
      <c r="A49" t="s">
        <v>49</v>
      </c>
      <c s="34" t="s">
        <v>90</v>
      </c>
      <c s="34" t="s">
        <v>2522</v>
      </c>
      <c s="35" t="s">
        <v>5</v>
      </c>
      <c s="6" t="s">
        <v>2523</v>
      </c>
      <c s="36" t="s">
        <v>52</v>
      </c>
      <c s="37">
        <v>79.2</v>
      </c>
      <c s="36">
        <v>0</v>
      </c>
      <c s="36">
        <f>ROUND(G49*H49,6)</f>
      </c>
      <c r="L49" s="38">
        <v>0</v>
      </c>
      <c s="32">
        <f>ROUND(ROUND(L49,2)*ROUND(G49,3),2)</f>
      </c>
      <c s="36" t="s">
        <v>196</v>
      </c>
      <c>
        <f>(M49*21)/100</f>
      </c>
      <c t="s">
        <v>27</v>
      </c>
    </row>
    <row r="50" spans="1:5" ht="12.75">
      <c r="A50" s="35" t="s">
        <v>54</v>
      </c>
      <c r="E50" s="39" t="s">
        <v>5</v>
      </c>
    </row>
    <row r="51" spans="1:5" ht="12.75">
      <c r="A51" s="35" t="s">
        <v>55</v>
      </c>
      <c r="E51" s="40" t="s">
        <v>3256</v>
      </c>
    </row>
    <row r="52" spans="1:5" ht="38.25">
      <c r="A52" t="s">
        <v>56</v>
      </c>
      <c r="E52" s="39" t="s">
        <v>2316</v>
      </c>
    </row>
    <row r="53" spans="1:16" ht="12.75">
      <c r="A53" t="s">
        <v>49</v>
      </c>
      <c s="34" t="s">
        <v>94</v>
      </c>
      <c s="34" t="s">
        <v>1851</v>
      </c>
      <c s="35" t="s">
        <v>5</v>
      </c>
      <c s="6" t="s">
        <v>1852</v>
      </c>
      <c s="36" t="s">
        <v>52</v>
      </c>
      <c s="37">
        <v>2.742</v>
      </c>
      <c s="36">
        <v>0</v>
      </c>
      <c s="36">
        <f>ROUND(G53*H53,6)</f>
      </c>
      <c r="L53" s="38">
        <v>0</v>
      </c>
      <c s="32">
        <f>ROUND(ROUND(L53,2)*ROUND(G53,3),2)</f>
      </c>
      <c s="36" t="s">
        <v>196</v>
      </c>
      <c>
        <f>(M53*21)/100</f>
      </c>
      <c t="s">
        <v>27</v>
      </c>
    </row>
    <row r="54" spans="1:5" ht="12.75">
      <c r="A54" s="35" t="s">
        <v>54</v>
      </c>
      <c r="E54" s="39" t="s">
        <v>5</v>
      </c>
    </row>
    <row r="55" spans="1:5" ht="51">
      <c r="A55" s="35" t="s">
        <v>55</v>
      </c>
      <c r="E55" s="40" t="s">
        <v>3257</v>
      </c>
    </row>
    <row r="56" spans="1:5" ht="102">
      <c r="A56" t="s">
        <v>56</v>
      </c>
      <c r="E56" s="39" t="s">
        <v>2533</v>
      </c>
    </row>
    <row r="57" spans="1:13" ht="12.75">
      <c r="A57" t="s">
        <v>46</v>
      </c>
      <c r="C57" s="31" t="s">
        <v>65</v>
      </c>
      <c r="E57" s="33" t="s">
        <v>66</v>
      </c>
      <c r="J57" s="32">
        <f>0</f>
      </c>
      <c s="32">
        <f>0</f>
      </c>
      <c s="32">
        <f>0+L58+L62+L66</f>
      </c>
      <c s="32">
        <f>0+M58+M62+M66</f>
      </c>
    </row>
    <row r="58" spans="1:16" ht="25.5">
      <c r="A58" t="s">
        <v>49</v>
      </c>
      <c s="34" t="s">
        <v>99</v>
      </c>
      <c s="34" t="s">
        <v>1880</v>
      </c>
      <c s="35" t="s">
        <v>5</v>
      </c>
      <c s="6" t="s">
        <v>1881</v>
      </c>
      <c s="36" t="s">
        <v>63</v>
      </c>
      <c s="37">
        <v>45.76</v>
      </c>
      <c s="36">
        <v>0</v>
      </c>
      <c s="36">
        <f>ROUND(G58*H58,6)</f>
      </c>
      <c r="L58" s="38">
        <v>0</v>
      </c>
      <c s="32">
        <f>ROUND(ROUND(L58,2)*ROUND(G58,3),2)</f>
      </c>
      <c s="36" t="s">
        <v>196</v>
      </c>
      <c>
        <f>(M58*21)/100</f>
      </c>
      <c t="s">
        <v>27</v>
      </c>
    </row>
    <row r="59" spans="1:5" ht="12.75">
      <c r="A59" s="35" t="s">
        <v>54</v>
      </c>
      <c r="E59" s="39" t="s">
        <v>5</v>
      </c>
    </row>
    <row r="60" spans="1:5" ht="12.75">
      <c r="A60" s="35" t="s">
        <v>55</v>
      </c>
      <c r="E60" s="40" t="s">
        <v>3258</v>
      </c>
    </row>
    <row r="61" spans="1:5" ht="191.25">
      <c r="A61" t="s">
        <v>56</v>
      </c>
      <c r="E61" s="39" t="s">
        <v>2336</v>
      </c>
    </row>
    <row r="62" spans="1:16" ht="25.5">
      <c r="A62" t="s">
        <v>49</v>
      </c>
      <c s="34" t="s">
        <v>102</v>
      </c>
      <c s="34" t="s">
        <v>2220</v>
      </c>
      <c s="35" t="s">
        <v>5</v>
      </c>
      <c s="6" t="s">
        <v>2221</v>
      </c>
      <c s="36" t="s">
        <v>63</v>
      </c>
      <c s="37">
        <v>52.25</v>
      </c>
      <c s="36">
        <v>0</v>
      </c>
      <c s="36">
        <f>ROUND(G62*H62,6)</f>
      </c>
      <c r="L62" s="38">
        <v>0</v>
      </c>
      <c s="32">
        <f>ROUND(ROUND(L62,2)*ROUND(G62,3),2)</f>
      </c>
      <c s="36" t="s">
        <v>196</v>
      </c>
      <c>
        <f>(M62*21)/100</f>
      </c>
      <c t="s">
        <v>27</v>
      </c>
    </row>
    <row r="63" spans="1:5" ht="12.75">
      <c r="A63" s="35" t="s">
        <v>54</v>
      </c>
      <c r="E63" s="39" t="s">
        <v>3259</v>
      </c>
    </row>
    <row r="64" spans="1:5" ht="38.25">
      <c r="A64" s="35" t="s">
        <v>55</v>
      </c>
      <c r="E64" s="40" t="s">
        <v>3260</v>
      </c>
    </row>
    <row r="65" spans="1:5" ht="191.25">
      <c r="A65" t="s">
        <v>56</v>
      </c>
      <c r="E65" s="39" t="s">
        <v>2336</v>
      </c>
    </row>
    <row r="66" spans="1:16" ht="12.75">
      <c r="A66" t="s">
        <v>49</v>
      </c>
      <c s="34" t="s">
        <v>106</v>
      </c>
      <c s="34" t="s">
        <v>2554</v>
      </c>
      <c s="35" t="s">
        <v>5</v>
      </c>
      <c s="6" t="s">
        <v>2555</v>
      </c>
      <c s="36" t="s">
        <v>63</v>
      </c>
      <c s="37">
        <v>98.01</v>
      </c>
      <c s="36">
        <v>0</v>
      </c>
      <c s="36">
        <f>ROUND(G66*H66,6)</f>
      </c>
      <c r="L66" s="38">
        <v>0</v>
      </c>
      <c s="32">
        <f>ROUND(ROUND(L66,2)*ROUND(G66,3),2)</f>
      </c>
      <c s="36" t="s">
        <v>196</v>
      </c>
      <c>
        <f>(M66*21)/100</f>
      </c>
      <c t="s">
        <v>27</v>
      </c>
    </row>
    <row r="67" spans="1:5" ht="12.75">
      <c r="A67" s="35" t="s">
        <v>54</v>
      </c>
      <c r="E67" s="39" t="s">
        <v>5</v>
      </c>
    </row>
    <row r="68" spans="1:5" ht="51">
      <c r="A68" s="35" t="s">
        <v>55</v>
      </c>
      <c r="E68" s="40" t="s">
        <v>3261</v>
      </c>
    </row>
    <row r="69" spans="1:5" ht="38.25">
      <c r="A69" t="s">
        <v>56</v>
      </c>
      <c r="E69" s="39" t="s">
        <v>2553</v>
      </c>
    </row>
    <row r="70" spans="1:13" ht="12.75">
      <c r="A70" t="s">
        <v>46</v>
      </c>
      <c r="C70" s="31" t="s">
        <v>86</v>
      </c>
      <c r="E70" s="33" t="s">
        <v>729</v>
      </c>
      <c r="J70" s="32">
        <f>0</f>
      </c>
      <c s="32">
        <f>0</f>
      </c>
      <c s="32">
        <f>0+L71+L75+L79+L83+L87+L91+L95</f>
      </c>
      <c s="32">
        <f>0+M71+M75+M79+M83+M87+M91+M95</f>
      </c>
    </row>
    <row r="71" spans="1:16" ht="12.75">
      <c r="A71" t="s">
        <v>49</v>
      </c>
      <c s="34" t="s">
        <v>110</v>
      </c>
      <c s="34" t="s">
        <v>2599</v>
      </c>
      <c s="35" t="s">
        <v>5</v>
      </c>
      <c s="6" t="s">
        <v>2600</v>
      </c>
      <c s="36" t="s">
        <v>97</v>
      </c>
      <c s="37">
        <v>2</v>
      </c>
      <c s="36">
        <v>0</v>
      </c>
      <c s="36">
        <f>ROUND(G71*H71,6)</f>
      </c>
      <c r="L71" s="38">
        <v>0</v>
      </c>
      <c s="32">
        <f>ROUND(ROUND(L71,2)*ROUND(G71,3),2)</f>
      </c>
      <c s="36" t="s">
        <v>196</v>
      </c>
      <c>
        <f>(M71*21)/100</f>
      </c>
      <c t="s">
        <v>27</v>
      </c>
    </row>
    <row r="72" spans="1:5" ht="12.75">
      <c r="A72" s="35" t="s">
        <v>54</v>
      </c>
      <c r="E72" s="39" t="s">
        <v>5</v>
      </c>
    </row>
    <row r="73" spans="1:5" ht="12.75">
      <c r="A73" s="35" t="s">
        <v>55</v>
      </c>
      <c r="E73" s="40" t="s">
        <v>2591</v>
      </c>
    </row>
    <row r="74" spans="1:5" ht="25.5">
      <c r="A74" t="s">
        <v>56</v>
      </c>
      <c r="E74" s="39" t="s">
        <v>2602</v>
      </c>
    </row>
    <row r="75" spans="1:16" ht="12.75">
      <c r="A75" t="s">
        <v>49</v>
      </c>
      <c s="34" t="s">
        <v>114</v>
      </c>
      <c s="34" t="s">
        <v>3262</v>
      </c>
      <c s="35" t="s">
        <v>5</v>
      </c>
      <c s="6" t="s">
        <v>3263</v>
      </c>
      <c s="36" t="s">
        <v>70</v>
      </c>
      <c s="37">
        <v>11</v>
      </c>
      <c s="36">
        <v>0</v>
      </c>
      <c s="36">
        <f>ROUND(G75*H75,6)</f>
      </c>
      <c r="L75" s="38">
        <v>0</v>
      </c>
      <c s="32">
        <f>ROUND(ROUND(L75,2)*ROUND(G75,3),2)</f>
      </c>
      <c s="36" t="s">
        <v>196</v>
      </c>
      <c>
        <f>(M75*21)/100</f>
      </c>
      <c t="s">
        <v>27</v>
      </c>
    </row>
    <row r="76" spans="1:5" ht="12.75">
      <c r="A76" s="35" t="s">
        <v>54</v>
      </c>
      <c r="E76" s="39" t="s">
        <v>5</v>
      </c>
    </row>
    <row r="77" spans="1:5" ht="12.75">
      <c r="A77" s="35" t="s">
        <v>55</v>
      </c>
      <c r="E77" s="40" t="s">
        <v>5</v>
      </c>
    </row>
    <row r="78" spans="1:5" ht="63.75">
      <c r="A78" t="s">
        <v>56</v>
      </c>
      <c r="E78" s="39" t="s">
        <v>3264</v>
      </c>
    </row>
    <row r="79" spans="1:16" ht="12.75">
      <c r="A79" t="s">
        <v>49</v>
      </c>
      <c s="34" t="s">
        <v>118</v>
      </c>
      <c s="34" t="s">
        <v>3265</v>
      </c>
      <c s="35" t="s">
        <v>5</v>
      </c>
      <c s="6" t="s">
        <v>3266</v>
      </c>
      <c s="36" t="s">
        <v>63</v>
      </c>
      <c s="37">
        <v>12.216</v>
      </c>
      <c s="36">
        <v>0</v>
      </c>
      <c s="36">
        <f>ROUND(G79*H79,6)</f>
      </c>
      <c r="L79" s="38">
        <v>0</v>
      </c>
      <c s="32">
        <f>ROUND(ROUND(L79,2)*ROUND(G79,3),2)</f>
      </c>
      <c s="36" t="s">
        <v>196</v>
      </c>
      <c>
        <f>(M79*21)/100</f>
      </c>
      <c t="s">
        <v>27</v>
      </c>
    </row>
    <row r="80" spans="1:5" ht="12.75">
      <c r="A80" s="35" t="s">
        <v>54</v>
      </c>
      <c r="E80" s="39" t="s">
        <v>3267</v>
      </c>
    </row>
    <row r="81" spans="1:5" ht="38.25">
      <c r="A81" s="35" t="s">
        <v>55</v>
      </c>
      <c r="E81" s="40" t="s">
        <v>3268</v>
      </c>
    </row>
    <row r="82" spans="1:5" ht="63.75">
      <c r="A82" t="s">
        <v>56</v>
      </c>
      <c r="E82" s="39" t="s">
        <v>3269</v>
      </c>
    </row>
    <row r="83" spans="1:16" ht="12.75">
      <c r="A83" t="s">
        <v>49</v>
      </c>
      <c s="34" t="s">
        <v>122</v>
      </c>
      <c s="34" t="s">
        <v>2254</v>
      </c>
      <c s="35" t="s">
        <v>5</v>
      </c>
      <c s="6" t="s">
        <v>2255</v>
      </c>
      <c s="36" t="s">
        <v>52</v>
      </c>
      <c s="37">
        <v>2.2</v>
      </c>
      <c s="36">
        <v>0</v>
      </c>
      <c s="36">
        <f>ROUND(G83*H83,6)</f>
      </c>
      <c r="L83" s="38">
        <v>0</v>
      </c>
      <c s="32">
        <f>ROUND(ROUND(L83,2)*ROUND(G83,3),2)</f>
      </c>
      <c s="36" t="s">
        <v>196</v>
      </c>
      <c>
        <f>(M83*21)/100</f>
      </c>
      <c t="s">
        <v>27</v>
      </c>
    </row>
    <row r="84" spans="1:5" ht="12.75">
      <c r="A84" s="35" t="s">
        <v>54</v>
      </c>
      <c r="E84" s="39" t="s">
        <v>3270</v>
      </c>
    </row>
    <row r="85" spans="1:5" ht="12.75">
      <c r="A85" s="35" t="s">
        <v>55</v>
      </c>
      <c r="E85" s="40" t="s">
        <v>3271</v>
      </c>
    </row>
    <row r="86" spans="1:5" ht="114.75">
      <c r="A86" t="s">
        <v>56</v>
      </c>
      <c r="E86" s="39" t="s">
        <v>2370</v>
      </c>
    </row>
    <row r="87" spans="1:16" ht="12.75">
      <c r="A87" t="s">
        <v>49</v>
      </c>
      <c s="34" t="s">
        <v>126</v>
      </c>
      <c s="34" t="s">
        <v>1944</v>
      </c>
      <c s="35" t="s">
        <v>5</v>
      </c>
      <c s="6" t="s">
        <v>1945</v>
      </c>
      <c s="36" t="s">
        <v>52</v>
      </c>
      <c s="37">
        <v>74.272</v>
      </c>
      <c s="36">
        <v>0</v>
      </c>
      <c s="36">
        <f>ROUND(G87*H87,6)</f>
      </c>
      <c r="L87" s="38">
        <v>0</v>
      </c>
      <c s="32">
        <f>ROUND(ROUND(L87,2)*ROUND(G87,3),2)</f>
      </c>
      <c s="36" t="s">
        <v>196</v>
      </c>
      <c>
        <f>(M87*21)/100</f>
      </c>
      <c t="s">
        <v>27</v>
      </c>
    </row>
    <row r="88" spans="1:5" ht="12.75">
      <c r="A88" s="35" t="s">
        <v>54</v>
      </c>
      <c r="E88" s="39" t="s">
        <v>5</v>
      </c>
    </row>
    <row r="89" spans="1:5" ht="76.5">
      <c r="A89" s="35" t="s">
        <v>55</v>
      </c>
      <c r="E89" s="40" t="s">
        <v>3272</v>
      </c>
    </row>
    <row r="90" spans="1:5" ht="114.75">
      <c r="A90" t="s">
        <v>56</v>
      </c>
      <c r="E90" s="39" t="s">
        <v>2370</v>
      </c>
    </row>
    <row r="91" spans="1:16" ht="12.75">
      <c r="A91" t="s">
        <v>49</v>
      </c>
      <c s="34" t="s">
        <v>130</v>
      </c>
      <c s="34" t="s">
        <v>2711</v>
      </c>
      <c s="35" t="s">
        <v>5</v>
      </c>
      <c s="6" t="s">
        <v>2712</v>
      </c>
      <c s="36" t="s">
        <v>294</v>
      </c>
      <c s="37">
        <v>0.518</v>
      </c>
      <c s="36">
        <v>0</v>
      </c>
      <c s="36">
        <f>ROUND(G91*H91,6)</f>
      </c>
      <c r="L91" s="38">
        <v>0</v>
      </c>
      <c s="32">
        <f>ROUND(ROUND(L91,2)*ROUND(G91,3),2)</f>
      </c>
      <c s="36" t="s">
        <v>196</v>
      </c>
      <c>
        <f>(M91*21)/100</f>
      </c>
      <c t="s">
        <v>27</v>
      </c>
    </row>
    <row r="92" spans="1:5" ht="12.75">
      <c r="A92" s="35" t="s">
        <v>54</v>
      </c>
      <c r="E92" s="39" t="s">
        <v>3273</v>
      </c>
    </row>
    <row r="93" spans="1:5" ht="38.25">
      <c r="A93" s="35" t="s">
        <v>55</v>
      </c>
      <c r="E93" s="40" t="s">
        <v>3274</v>
      </c>
    </row>
    <row r="94" spans="1:5" ht="114.75">
      <c r="A94" t="s">
        <v>56</v>
      </c>
      <c r="E94" s="39" t="s">
        <v>2714</v>
      </c>
    </row>
    <row r="95" spans="1:16" ht="12.75">
      <c r="A95" t="s">
        <v>49</v>
      </c>
      <c s="34" t="s">
        <v>134</v>
      </c>
      <c s="34" t="s">
        <v>3275</v>
      </c>
      <c s="35" t="s">
        <v>5</v>
      </c>
      <c s="6" t="s">
        <v>3276</v>
      </c>
      <c s="36" t="s">
        <v>70</v>
      </c>
      <c s="37">
        <v>11</v>
      </c>
      <c s="36">
        <v>0</v>
      </c>
      <c s="36">
        <f>ROUND(G95*H95,6)</f>
      </c>
      <c r="L95" s="38">
        <v>0</v>
      </c>
      <c s="32">
        <f>ROUND(ROUND(L95,2)*ROUND(G95,3),2)</f>
      </c>
      <c s="36" t="s">
        <v>196</v>
      </c>
      <c>
        <f>(M95*21)/100</f>
      </c>
      <c t="s">
        <v>27</v>
      </c>
    </row>
    <row r="96" spans="1:5" ht="12.75">
      <c r="A96" s="35" t="s">
        <v>54</v>
      </c>
      <c r="E96" s="39" t="s">
        <v>5</v>
      </c>
    </row>
    <row r="97" spans="1:5" ht="12.75">
      <c r="A97" s="35" t="s">
        <v>55</v>
      </c>
      <c r="E97" s="40" t="s">
        <v>3277</v>
      </c>
    </row>
    <row r="98" spans="1:5" ht="127.5">
      <c r="A98" t="s">
        <v>56</v>
      </c>
      <c r="E98" s="39" t="s">
        <v>3278</v>
      </c>
    </row>
    <row r="99" spans="1:13" ht="12.75">
      <c r="A99" t="s">
        <v>46</v>
      </c>
      <c r="C99" s="31" t="s">
        <v>288</v>
      </c>
      <c r="E99" s="33" t="s">
        <v>289</v>
      </c>
      <c r="J99" s="32">
        <f>0</f>
      </c>
      <c s="32">
        <f>0</f>
      </c>
      <c s="32">
        <f>0+L100+L104+L108</f>
      </c>
      <c s="32">
        <f>0+M100+M104+M108</f>
      </c>
    </row>
    <row r="100" spans="1:16" ht="38.25">
      <c r="A100" t="s">
        <v>49</v>
      </c>
      <c s="34" t="s">
        <v>138</v>
      </c>
      <c s="34" t="s">
        <v>1479</v>
      </c>
      <c s="35" t="s">
        <v>292</v>
      </c>
      <c s="6" t="s">
        <v>1480</v>
      </c>
      <c s="36" t="s">
        <v>294</v>
      </c>
      <c s="37">
        <v>148.5</v>
      </c>
      <c s="36">
        <v>0</v>
      </c>
      <c s="36">
        <f>ROUND(G100*H100,6)</f>
      </c>
      <c r="L100" s="38">
        <v>0</v>
      </c>
      <c s="32">
        <f>ROUND(ROUND(L100,2)*ROUND(G100,3),2)</f>
      </c>
      <c s="36" t="s">
        <v>196</v>
      </c>
      <c>
        <f>(M100*21)/100</f>
      </c>
      <c t="s">
        <v>27</v>
      </c>
    </row>
    <row r="101" spans="1:5" ht="12.75">
      <c r="A101" s="35" t="s">
        <v>54</v>
      </c>
      <c r="E101" s="39" t="s">
        <v>295</v>
      </c>
    </row>
    <row r="102" spans="1:5" ht="25.5">
      <c r="A102" s="35" t="s">
        <v>55</v>
      </c>
      <c r="E102" s="40" t="s">
        <v>3279</v>
      </c>
    </row>
    <row r="103" spans="1:5" ht="165.75">
      <c r="A103" t="s">
        <v>56</v>
      </c>
      <c r="E103" s="39" t="s">
        <v>1481</v>
      </c>
    </row>
    <row r="104" spans="1:16" ht="38.25">
      <c r="A104" t="s">
        <v>49</v>
      </c>
      <c s="34" t="s">
        <v>142</v>
      </c>
      <c s="34" t="s">
        <v>298</v>
      </c>
      <c s="35" t="s">
        <v>292</v>
      </c>
      <c s="6" t="s">
        <v>299</v>
      </c>
      <c s="36" t="s">
        <v>294</v>
      </c>
      <c s="37">
        <v>237.49</v>
      </c>
      <c s="36">
        <v>0</v>
      </c>
      <c s="36">
        <f>ROUND(G104*H104,6)</f>
      </c>
      <c r="L104" s="38">
        <v>0</v>
      </c>
      <c s="32">
        <f>ROUND(ROUND(L104,2)*ROUND(G104,3),2)</f>
      </c>
      <c s="36" t="s">
        <v>196</v>
      </c>
      <c>
        <f>(M104*21)/100</f>
      </c>
      <c t="s">
        <v>27</v>
      </c>
    </row>
    <row r="105" spans="1:5" ht="12.75">
      <c r="A105" s="35" t="s">
        <v>54</v>
      </c>
      <c r="E105" s="39" t="s">
        <v>295</v>
      </c>
    </row>
    <row r="106" spans="1:5" ht="51">
      <c r="A106" s="35" t="s">
        <v>55</v>
      </c>
      <c r="E106" s="40" t="s">
        <v>3280</v>
      </c>
    </row>
    <row r="107" spans="1:5" ht="165.75">
      <c r="A107" t="s">
        <v>56</v>
      </c>
      <c r="E107" s="39" t="s">
        <v>1481</v>
      </c>
    </row>
    <row r="108" spans="1:16" ht="25.5">
      <c r="A108" t="s">
        <v>49</v>
      </c>
      <c s="34" t="s">
        <v>146</v>
      </c>
      <c s="34" t="s">
        <v>1538</v>
      </c>
      <c s="35" t="s">
        <v>292</v>
      </c>
      <c s="6" t="s">
        <v>1539</v>
      </c>
      <c s="36" t="s">
        <v>294</v>
      </c>
      <c s="37">
        <v>0.518</v>
      </c>
      <c s="36">
        <v>0</v>
      </c>
      <c s="36">
        <f>ROUND(G108*H108,6)</f>
      </c>
      <c r="L108" s="38">
        <v>0</v>
      </c>
      <c s="32">
        <f>ROUND(ROUND(L108,2)*ROUND(G108,3),2)</f>
      </c>
      <c s="36" t="s">
        <v>196</v>
      </c>
      <c>
        <f>(M108*21)/100</f>
      </c>
      <c t="s">
        <v>27</v>
      </c>
    </row>
    <row r="109" spans="1:5" ht="25.5">
      <c r="A109" s="35" t="s">
        <v>54</v>
      </c>
      <c r="E109" s="39" t="s">
        <v>2720</v>
      </c>
    </row>
    <row r="110" spans="1:5" ht="12.75">
      <c r="A110" s="35" t="s">
        <v>55</v>
      </c>
      <c r="E110" s="40" t="s">
        <v>3281</v>
      </c>
    </row>
    <row r="111" spans="1:5" ht="165.75">
      <c r="A111" t="s">
        <v>56</v>
      </c>
      <c r="E111"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COUNTIFS(L8:L100,"=0",A8:A100,"P")+COUNTIFS(L8:L100,"",A8:A100,"P")+SUM(Q8:Q100)</f>
      </c>
    </row>
    <row r="8" spans="1:13" ht="12.75">
      <c r="A8" t="s">
        <v>44</v>
      </c>
      <c r="C8" s="28" t="s">
        <v>3284</v>
      </c>
      <c r="E8" s="30" t="s">
        <v>3283</v>
      </c>
      <c r="J8" s="29">
        <f>0+J9+J14+J27+J44+J61+J74+J95</f>
      </c>
      <c s="29">
        <f>0+K9+K14+K27+K44+K61+K74+K95</f>
      </c>
      <c s="29">
        <f>0+L9+L14+L27+L44+L61+L74+L95</f>
      </c>
      <c s="29">
        <f>0+M9+M14+M27+M44+M61+M74+M95</f>
      </c>
    </row>
    <row r="9" spans="1:13" ht="12.75">
      <c r="A9" t="s">
        <v>46</v>
      </c>
      <c r="C9" s="31" t="s">
        <v>47</v>
      </c>
      <c r="E9" s="33" t="s">
        <v>48</v>
      </c>
      <c r="J9" s="32">
        <f>0</f>
      </c>
      <c s="32">
        <f>0</f>
      </c>
      <c s="32">
        <f>0+L10</f>
      </c>
      <c s="32">
        <f>0+M10</f>
      </c>
    </row>
    <row r="10" spans="1:16" ht="12.75">
      <c r="A10" t="s">
        <v>49</v>
      </c>
      <c s="34" t="s">
        <v>47</v>
      </c>
      <c s="34" t="s">
        <v>2404</v>
      </c>
      <c s="35" t="s">
        <v>5</v>
      </c>
      <c s="6" t="s">
        <v>2405</v>
      </c>
      <c s="36" t="s">
        <v>52</v>
      </c>
      <c s="37">
        <v>1308.66</v>
      </c>
      <c s="36">
        <v>0</v>
      </c>
      <c s="36">
        <f>ROUND(G10*H10,6)</f>
      </c>
      <c r="L10" s="38">
        <v>0</v>
      </c>
      <c s="32">
        <f>ROUND(ROUND(L10,2)*ROUND(G10,3),2)</f>
      </c>
      <c s="36" t="s">
        <v>196</v>
      </c>
      <c>
        <f>(M10*21)/100</f>
      </c>
      <c t="s">
        <v>27</v>
      </c>
    </row>
    <row r="11" spans="1:5" ht="12.75">
      <c r="A11" s="35" t="s">
        <v>54</v>
      </c>
      <c r="E11" s="39" t="s">
        <v>5</v>
      </c>
    </row>
    <row r="12" spans="1:5" ht="38.25">
      <c r="A12" s="35" t="s">
        <v>55</v>
      </c>
      <c r="E12" s="40" t="s">
        <v>3285</v>
      </c>
    </row>
    <row r="13" spans="1:5" ht="318.75">
      <c r="A13" t="s">
        <v>56</v>
      </c>
      <c r="E13" s="39" t="s">
        <v>2286</v>
      </c>
    </row>
    <row r="14" spans="1:13" ht="12.75">
      <c r="A14" t="s">
        <v>46</v>
      </c>
      <c r="C14" s="31" t="s">
        <v>27</v>
      </c>
      <c r="E14" s="33" t="s">
        <v>610</v>
      </c>
      <c r="J14" s="32">
        <f>0</f>
      </c>
      <c s="32">
        <f>0</f>
      </c>
      <c s="32">
        <f>0+L15+L19+L23</f>
      </c>
      <c s="32">
        <f>0+M15+M19+M23</f>
      </c>
    </row>
    <row r="15" spans="1:16" ht="12.75">
      <c r="A15" t="s">
        <v>49</v>
      </c>
      <c s="34" t="s">
        <v>27</v>
      </c>
      <c s="34" t="s">
        <v>3233</v>
      </c>
      <c s="35" t="s">
        <v>5</v>
      </c>
      <c s="6" t="s">
        <v>3234</v>
      </c>
      <c s="36" t="s">
        <v>52</v>
      </c>
      <c s="37">
        <v>28.42</v>
      </c>
      <c s="36">
        <v>0</v>
      </c>
      <c s="36">
        <f>ROUND(G15*H15,6)</f>
      </c>
      <c r="L15" s="38">
        <v>0</v>
      </c>
      <c s="32">
        <f>ROUND(ROUND(L15,2)*ROUND(G15,3),2)</f>
      </c>
      <c s="36" t="s">
        <v>196</v>
      </c>
      <c>
        <f>(M15*21)/100</f>
      </c>
      <c t="s">
        <v>27</v>
      </c>
    </row>
    <row r="16" spans="1:5" ht="12.75">
      <c r="A16" s="35" t="s">
        <v>54</v>
      </c>
      <c r="E16" s="39" t="s">
        <v>3286</v>
      </c>
    </row>
    <row r="17" spans="1:5" ht="38.25">
      <c r="A17" s="35" t="s">
        <v>55</v>
      </c>
      <c r="E17" s="40" t="s">
        <v>3287</v>
      </c>
    </row>
    <row r="18" spans="1:5" ht="369.75">
      <c r="A18" t="s">
        <v>56</v>
      </c>
      <c r="E18" s="39" t="s">
        <v>757</v>
      </c>
    </row>
    <row r="19" spans="1:16" ht="12.75">
      <c r="A19" t="s">
        <v>49</v>
      </c>
      <c s="34" t="s">
        <v>26</v>
      </c>
      <c s="34" t="s">
        <v>2452</v>
      </c>
      <c s="35" t="s">
        <v>5</v>
      </c>
      <c s="6" t="s">
        <v>2453</v>
      </c>
      <c s="36" t="s">
        <v>294</v>
      </c>
      <c s="37">
        <v>0.936</v>
      </c>
      <c s="36">
        <v>0</v>
      </c>
      <c s="36">
        <f>ROUND(G19*H19,6)</f>
      </c>
      <c r="L19" s="38">
        <v>0</v>
      </c>
      <c s="32">
        <f>ROUND(ROUND(L19,2)*ROUND(G19,3),2)</f>
      </c>
      <c s="36" t="s">
        <v>196</v>
      </c>
      <c>
        <f>(M19*21)/100</f>
      </c>
      <c t="s">
        <v>27</v>
      </c>
    </row>
    <row r="20" spans="1:5" ht="12.75">
      <c r="A20" s="35" t="s">
        <v>54</v>
      </c>
      <c r="E20" s="39" t="s">
        <v>5</v>
      </c>
    </row>
    <row r="21" spans="1:5" ht="76.5">
      <c r="A21" s="35" t="s">
        <v>55</v>
      </c>
      <c r="E21" s="40" t="s">
        <v>3288</v>
      </c>
    </row>
    <row r="22" spans="1:5" ht="267.75">
      <c r="A22" t="s">
        <v>56</v>
      </c>
      <c r="E22" s="39" t="s">
        <v>2308</v>
      </c>
    </row>
    <row r="23" spans="1:16" ht="12.75">
      <c r="A23" t="s">
        <v>49</v>
      </c>
      <c s="34" t="s">
        <v>67</v>
      </c>
      <c s="34" t="s">
        <v>1782</v>
      </c>
      <c s="35" t="s">
        <v>5</v>
      </c>
      <c s="6" t="s">
        <v>1783</v>
      </c>
      <c s="36" t="s">
        <v>294</v>
      </c>
      <c s="37">
        <v>1.602</v>
      </c>
      <c s="36">
        <v>0</v>
      </c>
      <c s="36">
        <f>ROUND(G23*H23,6)</f>
      </c>
      <c r="L23" s="38">
        <v>0</v>
      </c>
      <c s="32">
        <f>ROUND(ROUND(L23,2)*ROUND(G23,3),2)</f>
      </c>
      <c s="36" t="s">
        <v>196</v>
      </c>
      <c>
        <f>(M23*21)/100</f>
      </c>
      <c t="s">
        <v>27</v>
      </c>
    </row>
    <row r="24" spans="1:5" ht="12.75">
      <c r="A24" s="35" t="s">
        <v>54</v>
      </c>
      <c r="E24" s="39" t="s">
        <v>3237</v>
      </c>
    </row>
    <row r="25" spans="1:5" ht="25.5">
      <c r="A25" s="35" t="s">
        <v>55</v>
      </c>
      <c r="E25" s="40" t="s">
        <v>3289</v>
      </c>
    </row>
    <row r="26" spans="1:5" ht="267.75">
      <c r="A26" t="s">
        <v>56</v>
      </c>
      <c r="E26" s="39" t="s">
        <v>2308</v>
      </c>
    </row>
    <row r="27" spans="1:13" ht="12.75">
      <c r="A27" t="s">
        <v>46</v>
      </c>
      <c r="C27" s="31" t="s">
        <v>26</v>
      </c>
      <c r="E27" s="33" t="s">
        <v>1804</v>
      </c>
      <c r="J27" s="32">
        <f>0</f>
      </c>
      <c s="32">
        <f>0</f>
      </c>
      <c s="32">
        <f>0+L28+L32+L36+L40</f>
      </c>
      <c s="32">
        <f>0+M28+M32+M36+M40</f>
      </c>
    </row>
    <row r="28" spans="1:16" ht="12.75">
      <c r="A28" t="s">
        <v>49</v>
      </c>
      <c s="34" t="s">
        <v>72</v>
      </c>
      <c s="34" t="s">
        <v>2658</v>
      </c>
      <c s="35" t="s">
        <v>5</v>
      </c>
      <c s="6" t="s">
        <v>2659</v>
      </c>
      <c s="36" t="s">
        <v>52</v>
      </c>
      <c s="37">
        <v>8.29</v>
      </c>
      <c s="36">
        <v>0</v>
      </c>
      <c s="36">
        <f>ROUND(G28*H28,6)</f>
      </c>
      <c r="L28" s="38">
        <v>0</v>
      </c>
      <c s="32">
        <f>ROUND(ROUND(L28,2)*ROUND(G28,3),2)</f>
      </c>
      <c s="36" t="s">
        <v>196</v>
      </c>
      <c>
        <f>(M28*21)/100</f>
      </c>
      <c t="s">
        <v>27</v>
      </c>
    </row>
    <row r="29" spans="1:5" ht="12.75">
      <c r="A29" s="35" t="s">
        <v>54</v>
      </c>
      <c r="E29" s="39" t="s">
        <v>3290</v>
      </c>
    </row>
    <row r="30" spans="1:5" ht="12.75">
      <c r="A30" s="35" t="s">
        <v>55</v>
      </c>
      <c r="E30" s="40" t="s">
        <v>3291</v>
      </c>
    </row>
    <row r="31" spans="1:5" ht="369.75">
      <c r="A31" t="s">
        <v>56</v>
      </c>
      <c r="E31" s="39" t="s">
        <v>757</v>
      </c>
    </row>
    <row r="32" spans="1:16" ht="12.75">
      <c r="A32" t="s">
        <v>49</v>
      </c>
      <c s="34" t="s">
        <v>77</v>
      </c>
      <c s="34" t="s">
        <v>2661</v>
      </c>
      <c s="35" t="s">
        <v>5</v>
      </c>
      <c s="6" t="s">
        <v>2662</v>
      </c>
      <c s="36" t="s">
        <v>294</v>
      </c>
      <c s="37">
        <v>0.734</v>
      </c>
      <c s="36">
        <v>0</v>
      </c>
      <c s="36">
        <f>ROUND(G32*H32,6)</f>
      </c>
      <c r="L32" s="38">
        <v>0</v>
      </c>
      <c s="32">
        <f>ROUND(ROUND(L32,2)*ROUND(G32,3),2)</f>
      </c>
      <c s="36" t="s">
        <v>196</v>
      </c>
      <c>
        <f>(M32*21)/100</f>
      </c>
      <c t="s">
        <v>27</v>
      </c>
    </row>
    <row r="33" spans="1:5" ht="12.75">
      <c r="A33" s="35" t="s">
        <v>54</v>
      </c>
      <c r="E33" s="39" t="s">
        <v>5</v>
      </c>
    </row>
    <row r="34" spans="1:5" ht="25.5">
      <c r="A34" s="35" t="s">
        <v>55</v>
      </c>
      <c r="E34" s="40" t="s">
        <v>3292</v>
      </c>
    </row>
    <row r="35" spans="1:5" ht="267.75">
      <c r="A35" t="s">
        <v>56</v>
      </c>
      <c r="E35" s="39" t="s">
        <v>2308</v>
      </c>
    </row>
    <row r="36" spans="1:16" ht="12.75">
      <c r="A36" t="s">
        <v>49</v>
      </c>
      <c s="34" t="s">
        <v>65</v>
      </c>
      <c s="34" t="s">
        <v>2460</v>
      </c>
      <c s="35" t="s">
        <v>5</v>
      </c>
      <c s="6" t="s">
        <v>2461</v>
      </c>
      <c s="36" t="s">
        <v>52</v>
      </c>
      <c s="37">
        <v>0.64</v>
      </c>
      <c s="36">
        <v>0</v>
      </c>
      <c s="36">
        <f>ROUND(G36*H36,6)</f>
      </c>
      <c r="L36" s="38">
        <v>0</v>
      </c>
      <c s="32">
        <f>ROUND(ROUND(L36,2)*ROUND(G36,3),2)</f>
      </c>
      <c s="36" t="s">
        <v>196</v>
      </c>
      <c>
        <f>(M36*21)/100</f>
      </c>
      <c t="s">
        <v>27</v>
      </c>
    </row>
    <row r="37" spans="1:5" ht="12.75">
      <c r="A37" s="35" t="s">
        <v>54</v>
      </c>
      <c r="E37" s="39" t="s">
        <v>3290</v>
      </c>
    </row>
    <row r="38" spans="1:5" ht="12.75">
      <c r="A38" s="35" t="s">
        <v>55</v>
      </c>
      <c r="E38" s="40" t="s">
        <v>3293</v>
      </c>
    </row>
    <row r="39" spans="1:5" ht="382.5">
      <c r="A39" t="s">
        <v>56</v>
      </c>
      <c r="E39" s="39" t="s">
        <v>2464</v>
      </c>
    </row>
    <row r="40" spans="1:16" ht="12.75">
      <c r="A40" t="s">
        <v>49</v>
      </c>
      <c s="34" t="s">
        <v>82</v>
      </c>
      <c s="34" t="s">
        <v>2465</v>
      </c>
      <c s="35" t="s">
        <v>5</v>
      </c>
      <c s="6" t="s">
        <v>2466</v>
      </c>
      <c s="36" t="s">
        <v>294</v>
      </c>
      <c s="37">
        <v>0.124</v>
      </c>
      <c s="36">
        <v>0</v>
      </c>
      <c s="36">
        <f>ROUND(G40*H40,6)</f>
      </c>
      <c r="L40" s="38">
        <v>0</v>
      </c>
      <c s="32">
        <f>ROUND(ROUND(L40,2)*ROUND(G40,3),2)</f>
      </c>
      <c s="36" t="s">
        <v>196</v>
      </c>
      <c>
        <f>(M40*21)/100</f>
      </c>
      <c t="s">
        <v>27</v>
      </c>
    </row>
    <row r="41" spans="1:5" ht="12.75">
      <c r="A41" s="35" t="s">
        <v>54</v>
      </c>
      <c r="E41" s="39" t="s">
        <v>5</v>
      </c>
    </row>
    <row r="42" spans="1:5" ht="25.5">
      <c r="A42" s="35" t="s">
        <v>55</v>
      </c>
      <c r="E42" s="40" t="s">
        <v>3294</v>
      </c>
    </row>
    <row r="43" spans="1:5" ht="242.25">
      <c r="A43" t="s">
        <v>56</v>
      </c>
      <c r="E43" s="39" t="s">
        <v>2469</v>
      </c>
    </row>
    <row r="44" spans="1:13" ht="12.75">
      <c r="A44" t="s">
        <v>46</v>
      </c>
      <c r="C44" s="31" t="s">
        <v>67</v>
      </c>
      <c r="E44" s="33" t="s">
        <v>1829</v>
      </c>
      <c r="J44" s="32">
        <f>0</f>
      </c>
      <c s="32">
        <f>0</f>
      </c>
      <c s="32">
        <f>0+L45+L49+L53+L57</f>
      </c>
      <c s="32">
        <f>0+M45+M49+M53+M57</f>
      </c>
    </row>
    <row r="45" spans="1:16" ht="12.75">
      <c r="A45" t="s">
        <v>49</v>
      </c>
      <c s="34" t="s">
        <v>86</v>
      </c>
      <c s="34" t="s">
        <v>1833</v>
      </c>
      <c s="35" t="s">
        <v>5</v>
      </c>
      <c s="6" t="s">
        <v>1834</v>
      </c>
      <c s="36" t="s">
        <v>52</v>
      </c>
      <c s="37">
        <v>13.777</v>
      </c>
      <c s="36">
        <v>0</v>
      </c>
      <c s="36">
        <f>ROUND(G45*H45,6)</f>
      </c>
      <c r="L45" s="38">
        <v>0</v>
      </c>
      <c s="32">
        <f>ROUND(ROUND(L45,2)*ROUND(G45,3),2)</f>
      </c>
      <c s="36" t="s">
        <v>196</v>
      </c>
      <c>
        <f>(M45*21)/100</f>
      </c>
      <c t="s">
        <v>27</v>
      </c>
    </row>
    <row r="46" spans="1:5" ht="12.75">
      <c r="A46" s="35" t="s">
        <v>54</v>
      </c>
      <c r="E46" s="39" t="s">
        <v>3295</v>
      </c>
    </row>
    <row r="47" spans="1:5" ht="38.25">
      <c r="A47" s="35" t="s">
        <v>55</v>
      </c>
      <c r="E47" s="40" t="s">
        <v>3296</v>
      </c>
    </row>
    <row r="48" spans="1:5" ht="369.75">
      <c r="A48" t="s">
        <v>56</v>
      </c>
      <c r="E48" s="39" t="s">
        <v>2305</v>
      </c>
    </row>
    <row r="49" spans="1:16" ht="12.75">
      <c r="A49" t="s">
        <v>49</v>
      </c>
      <c s="34" t="s">
        <v>90</v>
      </c>
      <c s="34" t="s">
        <v>1836</v>
      </c>
      <c s="35" t="s">
        <v>5</v>
      </c>
      <c s="6" t="s">
        <v>1837</v>
      </c>
      <c s="36" t="s">
        <v>52</v>
      </c>
      <c s="37">
        <v>1.315</v>
      </c>
      <c s="36">
        <v>0</v>
      </c>
      <c s="36">
        <f>ROUND(G49*H49,6)</f>
      </c>
      <c r="L49" s="38">
        <v>0</v>
      </c>
      <c s="32">
        <f>ROUND(ROUND(L49,2)*ROUND(G49,3),2)</f>
      </c>
      <c s="36" t="s">
        <v>196</v>
      </c>
      <c>
        <f>(M49*21)/100</f>
      </c>
      <c t="s">
        <v>27</v>
      </c>
    </row>
    <row r="50" spans="1:5" ht="12.75">
      <c r="A50" s="35" t="s">
        <v>54</v>
      </c>
      <c r="E50" s="39" t="s">
        <v>3297</v>
      </c>
    </row>
    <row r="51" spans="1:5" ht="12.75">
      <c r="A51" s="35" t="s">
        <v>55</v>
      </c>
      <c r="E51" s="40" t="s">
        <v>3298</v>
      </c>
    </row>
    <row r="52" spans="1:5" ht="369.75">
      <c r="A52" t="s">
        <v>56</v>
      </c>
      <c r="E52" s="39" t="s">
        <v>2305</v>
      </c>
    </row>
    <row r="53" spans="1:16" ht="12.75">
      <c r="A53" t="s">
        <v>49</v>
      </c>
      <c s="34" t="s">
        <v>94</v>
      </c>
      <c s="34" t="s">
        <v>2522</v>
      </c>
      <c s="35" t="s">
        <v>5</v>
      </c>
      <c s="6" t="s">
        <v>2523</v>
      </c>
      <c s="36" t="s">
        <v>52</v>
      </c>
      <c s="37">
        <v>1164</v>
      </c>
      <c s="36">
        <v>0</v>
      </c>
      <c s="36">
        <f>ROUND(G53*H53,6)</f>
      </c>
      <c r="L53" s="38">
        <v>0</v>
      </c>
      <c s="32">
        <f>ROUND(ROUND(L53,2)*ROUND(G53,3),2)</f>
      </c>
      <c s="36" t="s">
        <v>196</v>
      </c>
      <c>
        <f>(M53*21)/100</f>
      </c>
      <c t="s">
        <v>27</v>
      </c>
    </row>
    <row r="54" spans="1:5" ht="12.75">
      <c r="A54" s="35" t="s">
        <v>54</v>
      </c>
      <c r="E54" s="39" t="s">
        <v>5</v>
      </c>
    </row>
    <row r="55" spans="1:5" ht="12.75">
      <c r="A55" s="35" t="s">
        <v>55</v>
      </c>
      <c r="E55" s="40" t="s">
        <v>3299</v>
      </c>
    </row>
    <row r="56" spans="1:5" ht="38.25">
      <c r="A56" t="s">
        <v>56</v>
      </c>
      <c r="E56" s="39" t="s">
        <v>2316</v>
      </c>
    </row>
    <row r="57" spans="1:16" ht="12.75">
      <c r="A57" t="s">
        <v>49</v>
      </c>
      <c s="34" t="s">
        <v>99</v>
      </c>
      <c s="34" t="s">
        <v>1851</v>
      </c>
      <c s="35" t="s">
        <v>5</v>
      </c>
      <c s="6" t="s">
        <v>1852</v>
      </c>
      <c s="36" t="s">
        <v>52</v>
      </c>
      <c s="37">
        <v>2.63</v>
      </c>
      <c s="36">
        <v>0</v>
      </c>
      <c s="36">
        <f>ROUND(G57*H57,6)</f>
      </c>
      <c r="L57" s="38">
        <v>0</v>
      </c>
      <c s="32">
        <f>ROUND(ROUND(L57,2)*ROUND(G57,3),2)</f>
      </c>
      <c s="36" t="s">
        <v>196</v>
      </c>
      <c>
        <f>(M57*21)/100</f>
      </c>
      <c t="s">
        <v>27</v>
      </c>
    </row>
    <row r="58" spans="1:5" ht="12.75">
      <c r="A58" s="35" t="s">
        <v>54</v>
      </c>
      <c r="E58" s="39" t="s">
        <v>5</v>
      </c>
    </row>
    <row r="59" spans="1:5" ht="12.75">
      <c r="A59" s="35" t="s">
        <v>55</v>
      </c>
      <c r="E59" s="40" t="s">
        <v>3300</v>
      </c>
    </row>
    <row r="60" spans="1:5" ht="102">
      <c r="A60" t="s">
        <v>56</v>
      </c>
      <c r="E60" s="39" t="s">
        <v>2533</v>
      </c>
    </row>
    <row r="61" spans="1:13" ht="12.75">
      <c r="A61" t="s">
        <v>46</v>
      </c>
      <c r="C61" s="31" t="s">
        <v>65</v>
      </c>
      <c r="E61" s="33" t="s">
        <v>66</v>
      </c>
      <c r="J61" s="32">
        <f>0</f>
      </c>
      <c s="32">
        <f>0</f>
      </c>
      <c s="32">
        <f>0+L62+L66+L70</f>
      </c>
      <c s="32">
        <f>0+M62+M66+M70</f>
      </c>
    </row>
    <row r="62" spans="1:16" ht="25.5">
      <c r="A62" t="s">
        <v>49</v>
      </c>
      <c s="34" t="s">
        <v>102</v>
      </c>
      <c s="34" t="s">
        <v>1880</v>
      </c>
      <c s="35" t="s">
        <v>5</v>
      </c>
      <c s="6" t="s">
        <v>1881</v>
      </c>
      <c s="36" t="s">
        <v>63</v>
      </c>
      <c s="37">
        <v>253.88</v>
      </c>
      <c s="36">
        <v>0</v>
      </c>
      <c s="36">
        <f>ROUND(G62*H62,6)</f>
      </c>
      <c r="L62" s="38">
        <v>0</v>
      </c>
      <c s="32">
        <f>ROUND(ROUND(L62,2)*ROUND(G62,3),2)</f>
      </c>
      <c s="36" t="s">
        <v>196</v>
      </c>
      <c>
        <f>(M62*21)/100</f>
      </c>
      <c t="s">
        <v>27</v>
      </c>
    </row>
    <row r="63" spans="1:5" ht="12.75">
      <c r="A63" s="35" t="s">
        <v>54</v>
      </c>
      <c r="E63" s="39" t="s">
        <v>5</v>
      </c>
    </row>
    <row r="64" spans="1:5" ht="12.75">
      <c r="A64" s="35" t="s">
        <v>55</v>
      </c>
      <c r="E64" s="40" t="s">
        <v>3301</v>
      </c>
    </row>
    <row r="65" spans="1:5" ht="191.25">
      <c r="A65" t="s">
        <v>56</v>
      </c>
      <c r="E65" s="39" t="s">
        <v>2336</v>
      </c>
    </row>
    <row r="66" spans="1:16" ht="25.5">
      <c r="A66" t="s">
        <v>49</v>
      </c>
      <c s="34" t="s">
        <v>106</v>
      </c>
      <c s="34" t="s">
        <v>2220</v>
      </c>
      <c s="35" t="s">
        <v>5</v>
      </c>
      <c s="6" t="s">
        <v>2221</v>
      </c>
      <c s="36" t="s">
        <v>63</v>
      </c>
      <c s="37">
        <v>27.772</v>
      </c>
      <c s="36">
        <v>0</v>
      </c>
      <c s="36">
        <f>ROUND(G66*H66,6)</f>
      </c>
      <c r="L66" s="38">
        <v>0</v>
      </c>
      <c s="32">
        <f>ROUND(ROUND(L66,2)*ROUND(G66,3),2)</f>
      </c>
      <c s="36" t="s">
        <v>196</v>
      </c>
      <c>
        <f>(M66*21)/100</f>
      </c>
      <c t="s">
        <v>27</v>
      </c>
    </row>
    <row r="67" spans="1:5" ht="12.75">
      <c r="A67" s="35" t="s">
        <v>54</v>
      </c>
      <c r="E67" s="39" t="s">
        <v>3302</v>
      </c>
    </row>
    <row r="68" spans="1:5" ht="12.75">
      <c r="A68" s="35" t="s">
        <v>55</v>
      </c>
      <c r="E68" s="40" t="s">
        <v>3303</v>
      </c>
    </row>
    <row r="69" spans="1:5" ht="191.25">
      <c r="A69" t="s">
        <v>56</v>
      </c>
      <c r="E69" s="39" t="s">
        <v>2336</v>
      </c>
    </row>
    <row r="70" spans="1:16" ht="12.75">
      <c r="A70" t="s">
        <v>49</v>
      </c>
      <c s="34" t="s">
        <v>110</v>
      </c>
      <c s="34" t="s">
        <v>2554</v>
      </c>
      <c s="35" t="s">
        <v>5</v>
      </c>
      <c s="6" t="s">
        <v>2555</v>
      </c>
      <c s="36" t="s">
        <v>63</v>
      </c>
      <c s="37">
        <v>281.652</v>
      </c>
      <c s="36">
        <v>0</v>
      </c>
      <c s="36">
        <f>ROUND(G70*H70,6)</f>
      </c>
      <c r="L70" s="38">
        <v>0</v>
      </c>
      <c s="32">
        <f>ROUND(ROUND(L70,2)*ROUND(G70,3),2)</f>
      </c>
      <c s="36" t="s">
        <v>196</v>
      </c>
      <c>
        <f>(M70*21)/100</f>
      </c>
      <c t="s">
        <v>27</v>
      </c>
    </row>
    <row r="71" spans="1:5" ht="12.75">
      <c r="A71" s="35" t="s">
        <v>54</v>
      </c>
      <c r="E71" s="39" t="s">
        <v>5</v>
      </c>
    </row>
    <row r="72" spans="1:5" ht="38.25">
      <c r="A72" s="35" t="s">
        <v>55</v>
      </c>
      <c r="E72" s="40" t="s">
        <v>3304</v>
      </c>
    </row>
    <row r="73" spans="1:5" ht="38.25">
      <c r="A73" t="s">
        <v>56</v>
      </c>
      <c r="E73" s="39" t="s">
        <v>2553</v>
      </c>
    </row>
    <row r="74" spans="1:13" ht="12.75">
      <c r="A74" t="s">
        <v>46</v>
      </c>
      <c r="C74" s="31" t="s">
        <v>86</v>
      </c>
      <c r="E74" s="33" t="s">
        <v>729</v>
      </c>
      <c r="J74" s="32">
        <f>0</f>
      </c>
      <c s="32">
        <f>0</f>
      </c>
      <c s="32">
        <f>0+L75+L79+L83+L87+L91</f>
      </c>
      <c s="32">
        <f>0+M75+M79+M83+M87+M91</f>
      </c>
    </row>
    <row r="75" spans="1:16" ht="12.75">
      <c r="A75" t="s">
        <v>49</v>
      </c>
      <c s="34" t="s">
        <v>114</v>
      </c>
      <c s="34" t="s">
        <v>2599</v>
      </c>
      <c s="35" t="s">
        <v>5</v>
      </c>
      <c s="6" t="s">
        <v>2600</v>
      </c>
      <c s="36" t="s">
        <v>97</v>
      </c>
      <c s="37">
        <v>1</v>
      </c>
      <c s="36">
        <v>0</v>
      </c>
      <c s="36">
        <f>ROUND(G75*H75,6)</f>
      </c>
      <c r="L75" s="38">
        <v>0</v>
      </c>
      <c s="32">
        <f>ROUND(ROUND(L75,2)*ROUND(G75,3),2)</f>
      </c>
      <c s="36" t="s">
        <v>196</v>
      </c>
      <c>
        <f>(M75*21)/100</f>
      </c>
      <c t="s">
        <v>27</v>
      </c>
    </row>
    <row r="76" spans="1:5" ht="12.75">
      <c r="A76" s="35" t="s">
        <v>54</v>
      </c>
      <c r="E76" s="39" t="s">
        <v>5</v>
      </c>
    </row>
    <row r="77" spans="1:5" ht="12.75">
      <c r="A77" s="35" t="s">
        <v>55</v>
      </c>
      <c r="E77" s="40" t="s">
        <v>2566</v>
      </c>
    </row>
    <row r="78" spans="1:5" ht="25.5">
      <c r="A78" t="s">
        <v>56</v>
      </c>
      <c r="E78" s="39" t="s">
        <v>2602</v>
      </c>
    </row>
    <row r="79" spans="1:16" ht="12.75">
      <c r="A79" t="s">
        <v>49</v>
      </c>
      <c s="34" t="s">
        <v>118</v>
      </c>
      <c s="34" t="s">
        <v>3262</v>
      </c>
      <c s="35" t="s">
        <v>5</v>
      </c>
      <c s="6" t="s">
        <v>3263</v>
      </c>
      <c s="36" t="s">
        <v>70</v>
      </c>
      <c s="37">
        <v>59</v>
      </c>
      <c s="36">
        <v>0</v>
      </c>
      <c s="36">
        <f>ROUND(G79*H79,6)</f>
      </c>
      <c r="L79" s="38">
        <v>0</v>
      </c>
      <c s="32">
        <f>ROUND(ROUND(L79,2)*ROUND(G79,3),2)</f>
      </c>
      <c s="36" t="s">
        <v>196</v>
      </c>
      <c>
        <f>(M79*21)/100</f>
      </c>
      <c t="s">
        <v>27</v>
      </c>
    </row>
    <row r="80" spans="1:5" ht="12.75">
      <c r="A80" s="35" t="s">
        <v>54</v>
      </c>
      <c r="E80" s="39" t="s">
        <v>5</v>
      </c>
    </row>
    <row r="81" spans="1:5" ht="12.75">
      <c r="A81" s="35" t="s">
        <v>55</v>
      </c>
      <c r="E81" s="40" t="s">
        <v>5</v>
      </c>
    </row>
    <row r="82" spans="1:5" ht="63.75">
      <c r="A82" t="s">
        <v>56</v>
      </c>
      <c r="E82" s="39" t="s">
        <v>3264</v>
      </c>
    </row>
    <row r="83" spans="1:16" ht="12.75">
      <c r="A83" t="s">
        <v>49</v>
      </c>
      <c s="34" t="s">
        <v>122</v>
      </c>
      <c s="34" t="s">
        <v>2254</v>
      </c>
      <c s="35" t="s">
        <v>5</v>
      </c>
      <c s="6" t="s">
        <v>2255</v>
      </c>
      <c s="36" t="s">
        <v>52</v>
      </c>
      <c s="37">
        <v>12</v>
      </c>
      <c s="36">
        <v>0</v>
      </c>
      <c s="36">
        <f>ROUND(G83*H83,6)</f>
      </c>
      <c r="L83" s="38">
        <v>0</v>
      </c>
      <c s="32">
        <f>ROUND(ROUND(L83,2)*ROUND(G83,3),2)</f>
      </c>
      <c s="36" t="s">
        <v>196</v>
      </c>
      <c>
        <f>(M83*21)/100</f>
      </c>
      <c t="s">
        <v>27</v>
      </c>
    </row>
    <row r="84" spans="1:5" ht="12.75">
      <c r="A84" s="35" t="s">
        <v>54</v>
      </c>
      <c r="E84" s="39" t="s">
        <v>3270</v>
      </c>
    </row>
    <row r="85" spans="1:5" ht="12.75">
      <c r="A85" s="35" t="s">
        <v>55</v>
      </c>
      <c r="E85" s="40" t="s">
        <v>3305</v>
      </c>
    </row>
    <row r="86" spans="1:5" ht="114.75">
      <c r="A86" t="s">
        <v>56</v>
      </c>
      <c r="E86" s="39" t="s">
        <v>2370</v>
      </c>
    </row>
    <row r="87" spans="1:16" ht="12.75">
      <c r="A87" t="s">
        <v>49</v>
      </c>
      <c s="34" t="s">
        <v>126</v>
      </c>
      <c s="34" t="s">
        <v>1944</v>
      </c>
      <c s="35" t="s">
        <v>5</v>
      </c>
      <c s="6" t="s">
        <v>1945</v>
      </c>
      <c s="36" t="s">
        <v>52</v>
      </c>
      <c s="37">
        <v>6</v>
      </c>
      <c s="36">
        <v>0</v>
      </c>
      <c s="36">
        <f>ROUND(G87*H87,6)</f>
      </c>
      <c r="L87" s="38">
        <v>0</v>
      </c>
      <c s="32">
        <f>ROUND(ROUND(L87,2)*ROUND(G87,3),2)</f>
      </c>
      <c s="36" t="s">
        <v>196</v>
      </c>
      <c>
        <f>(M87*21)/100</f>
      </c>
      <c t="s">
        <v>27</v>
      </c>
    </row>
    <row r="88" spans="1:5" ht="12.75">
      <c r="A88" s="35" t="s">
        <v>54</v>
      </c>
      <c r="E88" s="39" t="s">
        <v>5</v>
      </c>
    </row>
    <row r="89" spans="1:5" ht="12.75">
      <c r="A89" s="35" t="s">
        <v>55</v>
      </c>
      <c r="E89" s="40" t="s">
        <v>3306</v>
      </c>
    </row>
    <row r="90" spans="1:5" ht="114.75">
      <c r="A90" t="s">
        <v>56</v>
      </c>
      <c r="E90" s="39" t="s">
        <v>2370</v>
      </c>
    </row>
    <row r="91" spans="1:16" ht="12.75">
      <c r="A91" t="s">
        <v>49</v>
      </c>
      <c s="34" t="s">
        <v>130</v>
      </c>
      <c s="34" t="s">
        <v>3275</v>
      </c>
      <c s="35" t="s">
        <v>5</v>
      </c>
      <c s="6" t="s">
        <v>3276</v>
      </c>
      <c s="36" t="s">
        <v>70</v>
      </c>
      <c s="37">
        <v>60</v>
      </c>
      <c s="36">
        <v>0</v>
      </c>
      <c s="36">
        <f>ROUND(G91*H91,6)</f>
      </c>
      <c r="L91" s="38">
        <v>0</v>
      </c>
      <c s="32">
        <f>ROUND(ROUND(L91,2)*ROUND(G91,3),2)</f>
      </c>
      <c s="36" t="s">
        <v>196</v>
      </c>
      <c>
        <f>(M91*21)/100</f>
      </c>
      <c t="s">
        <v>27</v>
      </c>
    </row>
    <row r="92" spans="1:5" ht="12.75">
      <c r="A92" s="35" t="s">
        <v>54</v>
      </c>
      <c r="E92" s="39" t="s">
        <v>5</v>
      </c>
    </row>
    <row r="93" spans="1:5" ht="12.75">
      <c r="A93" s="35" t="s">
        <v>55</v>
      </c>
      <c r="E93" s="40" t="s">
        <v>3307</v>
      </c>
    </row>
    <row r="94" spans="1:5" ht="127.5">
      <c r="A94" t="s">
        <v>56</v>
      </c>
      <c r="E94" s="39" t="s">
        <v>3278</v>
      </c>
    </row>
    <row r="95" spans="1:13" ht="12.75">
      <c r="A95" t="s">
        <v>46</v>
      </c>
      <c r="C95" s="31" t="s">
        <v>288</v>
      </c>
      <c r="E95" s="33" t="s">
        <v>289</v>
      </c>
      <c r="J95" s="32">
        <f>0</f>
      </c>
      <c s="32">
        <f>0</f>
      </c>
      <c s="32">
        <f>0+L96+L100</f>
      </c>
      <c s="32">
        <f>0+M96+M100</f>
      </c>
    </row>
    <row r="96" spans="1:16" ht="38.25">
      <c r="A96" t="s">
        <v>49</v>
      </c>
      <c s="34" t="s">
        <v>134</v>
      </c>
      <c s="34" t="s">
        <v>1479</v>
      </c>
      <c s="35" t="s">
        <v>292</v>
      </c>
      <c s="6" t="s">
        <v>1480</v>
      </c>
      <c s="36" t="s">
        <v>294</v>
      </c>
      <c s="37">
        <v>2355.588</v>
      </c>
      <c s="36">
        <v>0</v>
      </c>
      <c s="36">
        <f>ROUND(G96*H96,6)</f>
      </c>
      <c r="L96" s="38">
        <v>0</v>
      </c>
      <c s="32">
        <f>ROUND(ROUND(L96,2)*ROUND(G96,3),2)</f>
      </c>
      <c s="36" t="s">
        <v>196</v>
      </c>
      <c>
        <f>(M96*21)/100</f>
      </c>
      <c t="s">
        <v>27</v>
      </c>
    </row>
    <row r="97" spans="1:5" ht="12.75">
      <c r="A97" s="35" t="s">
        <v>54</v>
      </c>
      <c r="E97" s="39" t="s">
        <v>295</v>
      </c>
    </row>
    <row r="98" spans="1:5" ht="25.5">
      <c r="A98" s="35" t="s">
        <v>55</v>
      </c>
      <c r="E98" s="40" t="s">
        <v>3308</v>
      </c>
    </row>
    <row r="99" spans="1:5" ht="165.75">
      <c r="A99" t="s">
        <v>56</v>
      </c>
      <c r="E99" s="39" t="s">
        <v>1481</v>
      </c>
    </row>
    <row r="100" spans="1:16" ht="38.25">
      <c r="A100" t="s">
        <v>49</v>
      </c>
      <c s="34" t="s">
        <v>138</v>
      </c>
      <c s="34" t="s">
        <v>298</v>
      </c>
      <c s="35" t="s">
        <v>292</v>
      </c>
      <c s="6" t="s">
        <v>299</v>
      </c>
      <c s="36" t="s">
        <v>294</v>
      </c>
      <c s="37">
        <v>297.6</v>
      </c>
      <c s="36">
        <v>0</v>
      </c>
      <c s="36">
        <f>ROUND(G100*H100,6)</f>
      </c>
      <c r="L100" s="38">
        <v>0</v>
      </c>
      <c s="32">
        <f>ROUND(ROUND(L100,2)*ROUND(G100,3),2)</f>
      </c>
      <c s="36" t="s">
        <v>196</v>
      </c>
      <c>
        <f>(M100*21)/100</f>
      </c>
      <c t="s">
        <v>27</v>
      </c>
    </row>
    <row r="101" spans="1:5" ht="12.75">
      <c r="A101" s="35" t="s">
        <v>54</v>
      </c>
      <c r="E101" s="39" t="s">
        <v>295</v>
      </c>
    </row>
    <row r="102" spans="1:5" ht="51">
      <c r="A102" s="35" t="s">
        <v>55</v>
      </c>
      <c r="E102" s="40" t="s">
        <v>3309</v>
      </c>
    </row>
    <row r="103" spans="1:5" ht="165.75">
      <c r="A103" t="s">
        <v>56</v>
      </c>
      <c r="E103"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COUNTIFS(L8:L104,"=0",A8:A104,"P")+COUNTIFS(L8:L104,"",A8:A104,"P")+SUM(Q8:Q104)</f>
      </c>
    </row>
    <row r="8" spans="1:13" ht="12.75">
      <c r="A8" t="s">
        <v>44</v>
      </c>
      <c r="C8" s="28" t="s">
        <v>3312</v>
      </c>
      <c r="E8" s="30" t="s">
        <v>3311</v>
      </c>
      <c r="J8" s="29">
        <f>0+J9+J38+J51+J68+J73+J78+J99</f>
      </c>
      <c s="29">
        <f>0+K9+K38+K51+K68+K73+K78+K99</f>
      </c>
      <c s="29">
        <f>0+L9+L38+L51+L68+L73+L78+L99</f>
      </c>
      <c s="29">
        <f>0+M9+M38+M51+M68+M73+M78+M99</f>
      </c>
    </row>
    <row r="9" spans="1:13" ht="12.75">
      <c r="A9" t="s">
        <v>46</v>
      </c>
      <c r="C9" s="31" t="s">
        <v>47</v>
      </c>
      <c r="E9" s="33" t="s">
        <v>48</v>
      </c>
      <c r="J9" s="32">
        <f>0</f>
      </c>
      <c s="32">
        <f>0</f>
      </c>
      <c s="32">
        <f>0+L10+L14+L18+L22+L26+L30+L34</f>
      </c>
      <c s="32">
        <f>0+M10+M14+M18+M22+M26+M30+M34</f>
      </c>
    </row>
    <row r="10" spans="1:16" ht="12.75">
      <c r="A10" t="s">
        <v>49</v>
      </c>
      <c s="34" t="s">
        <v>47</v>
      </c>
      <c s="34" t="s">
        <v>2394</v>
      </c>
      <c s="35" t="s">
        <v>5</v>
      </c>
      <c s="6" t="s">
        <v>2395</v>
      </c>
      <c s="36" t="s">
        <v>52</v>
      </c>
      <c s="37">
        <v>2.64</v>
      </c>
      <c s="36">
        <v>0</v>
      </c>
      <c s="36">
        <f>ROUND(G10*H10,6)</f>
      </c>
      <c r="L10" s="38">
        <v>0</v>
      </c>
      <c s="32">
        <f>ROUND(ROUND(L10,2)*ROUND(G10,3),2)</f>
      </c>
      <c s="36" t="s">
        <v>196</v>
      </c>
      <c>
        <f>(M10*21)/100</f>
      </c>
      <c t="s">
        <v>27</v>
      </c>
    </row>
    <row r="11" spans="1:5" ht="12.75">
      <c r="A11" s="35" t="s">
        <v>54</v>
      </c>
      <c r="E11" s="39" t="s">
        <v>2395</v>
      </c>
    </row>
    <row r="12" spans="1:5" ht="12.75">
      <c r="A12" s="35" t="s">
        <v>55</v>
      </c>
      <c r="E12" s="40" t="s">
        <v>3313</v>
      </c>
    </row>
    <row r="13" spans="1:5" ht="25.5">
      <c r="A13" t="s">
        <v>56</v>
      </c>
      <c r="E13" s="39" t="s">
        <v>3032</v>
      </c>
    </row>
    <row r="14" spans="1:16" ht="12.75">
      <c r="A14" t="s">
        <v>49</v>
      </c>
      <c s="34" t="s">
        <v>27</v>
      </c>
      <c s="34" t="s">
        <v>3033</v>
      </c>
      <c s="35" t="s">
        <v>5</v>
      </c>
      <c s="6" t="s">
        <v>3034</v>
      </c>
      <c s="36" t="s">
        <v>52</v>
      </c>
      <c s="37">
        <v>35.452</v>
      </c>
      <c s="36">
        <v>0</v>
      </c>
      <c s="36">
        <f>ROUND(G14*H14,6)</f>
      </c>
      <c r="L14" s="38">
        <v>0</v>
      </c>
      <c s="32">
        <f>ROUND(ROUND(L14,2)*ROUND(G14,3),2)</f>
      </c>
      <c s="36" t="s">
        <v>196</v>
      </c>
      <c>
        <f>(M14*21)/100</f>
      </c>
      <c t="s">
        <v>27</v>
      </c>
    </row>
    <row r="15" spans="1:5" ht="12.75">
      <c r="A15" s="35" t="s">
        <v>54</v>
      </c>
      <c r="E15" s="39" t="s">
        <v>3034</v>
      </c>
    </row>
    <row r="16" spans="1:5" ht="12.75">
      <c r="A16" s="35" t="s">
        <v>55</v>
      </c>
      <c r="E16" s="40" t="s">
        <v>3314</v>
      </c>
    </row>
    <row r="17" spans="1:5" ht="306">
      <c r="A17" t="s">
        <v>56</v>
      </c>
      <c r="E17" s="39" t="s">
        <v>3036</v>
      </c>
    </row>
    <row r="18" spans="1:16" ht="12.75">
      <c r="A18" t="s">
        <v>49</v>
      </c>
      <c s="34" t="s">
        <v>26</v>
      </c>
      <c s="34" t="s">
        <v>2404</v>
      </c>
      <c s="35" t="s">
        <v>5</v>
      </c>
      <c s="6" t="s">
        <v>2405</v>
      </c>
      <c s="36" t="s">
        <v>52</v>
      </c>
      <c s="37">
        <v>109.373</v>
      </c>
      <c s="36">
        <v>0</v>
      </c>
      <c s="36">
        <f>ROUND(G18*H18,6)</f>
      </c>
      <c r="L18" s="38">
        <v>0</v>
      </c>
      <c s="32">
        <f>ROUND(ROUND(L18,2)*ROUND(G18,3),2)</f>
      </c>
      <c s="36" t="s">
        <v>196</v>
      </c>
      <c>
        <f>(M18*21)/100</f>
      </c>
      <c t="s">
        <v>27</v>
      </c>
    </row>
    <row r="19" spans="1:5" ht="12.75">
      <c r="A19" s="35" t="s">
        <v>54</v>
      </c>
      <c r="E19" s="39" t="s">
        <v>2405</v>
      </c>
    </row>
    <row r="20" spans="1:5" ht="12.75">
      <c r="A20" s="35" t="s">
        <v>55</v>
      </c>
      <c r="E20" s="40" t="s">
        <v>3315</v>
      </c>
    </row>
    <row r="21" spans="1:5" ht="318.75">
      <c r="A21" t="s">
        <v>56</v>
      </c>
      <c r="E21" s="39" t="s">
        <v>3038</v>
      </c>
    </row>
    <row r="22" spans="1:16" ht="12.75">
      <c r="A22" t="s">
        <v>49</v>
      </c>
      <c s="34" t="s">
        <v>67</v>
      </c>
      <c s="34" t="s">
        <v>1595</v>
      </c>
      <c s="35" t="s">
        <v>5</v>
      </c>
      <c s="6" t="s">
        <v>1596</v>
      </c>
      <c s="36" t="s">
        <v>52</v>
      </c>
      <c s="37">
        <v>35.452</v>
      </c>
      <c s="36">
        <v>0</v>
      </c>
      <c s="36">
        <f>ROUND(G22*H22,6)</f>
      </c>
      <c r="L22" s="38">
        <v>0</v>
      </c>
      <c s="32">
        <f>ROUND(ROUND(L22,2)*ROUND(G22,3),2)</f>
      </c>
      <c s="36" t="s">
        <v>196</v>
      </c>
      <c>
        <f>(M22*21)/100</f>
      </c>
      <c t="s">
        <v>27</v>
      </c>
    </row>
    <row r="23" spans="1:5" ht="12.75">
      <c r="A23" s="35" t="s">
        <v>54</v>
      </c>
      <c r="E23" s="39" t="s">
        <v>1596</v>
      </c>
    </row>
    <row r="24" spans="1:5" ht="12.75">
      <c r="A24" s="35" t="s">
        <v>55</v>
      </c>
      <c r="E24" s="40" t="s">
        <v>3314</v>
      </c>
    </row>
    <row r="25" spans="1:5" ht="127.5">
      <c r="A25" t="s">
        <v>56</v>
      </c>
      <c r="E25" s="39" t="s">
        <v>3040</v>
      </c>
    </row>
    <row r="26" spans="1:16" ht="12.75">
      <c r="A26" t="s">
        <v>49</v>
      </c>
      <c s="34" t="s">
        <v>72</v>
      </c>
      <c s="34" t="s">
        <v>2801</v>
      </c>
      <c s="35" t="s">
        <v>5</v>
      </c>
      <c s="6" t="s">
        <v>2802</v>
      </c>
      <c s="36" t="s">
        <v>52</v>
      </c>
      <c s="37">
        <v>2.64</v>
      </c>
      <c s="36">
        <v>0</v>
      </c>
      <c s="36">
        <f>ROUND(G26*H26,6)</f>
      </c>
      <c r="L26" s="38">
        <v>0</v>
      </c>
      <c s="32">
        <f>ROUND(ROUND(L26,2)*ROUND(G26,3),2)</f>
      </c>
      <c s="36" t="s">
        <v>196</v>
      </c>
      <c>
        <f>(M26*21)/100</f>
      </c>
      <c t="s">
        <v>27</v>
      </c>
    </row>
    <row r="27" spans="1:5" ht="12.75">
      <c r="A27" s="35" t="s">
        <v>54</v>
      </c>
      <c r="E27" s="39" t="s">
        <v>2802</v>
      </c>
    </row>
    <row r="28" spans="1:5" ht="12.75">
      <c r="A28" s="35" t="s">
        <v>55</v>
      </c>
      <c r="E28" s="40" t="s">
        <v>3316</v>
      </c>
    </row>
    <row r="29" spans="1:5" ht="51">
      <c r="A29" t="s">
        <v>56</v>
      </c>
      <c r="E29" s="39" t="s">
        <v>3046</v>
      </c>
    </row>
    <row r="30" spans="1:16" ht="12.75">
      <c r="A30" t="s">
        <v>49</v>
      </c>
      <c s="34" t="s">
        <v>77</v>
      </c>
      <c s="34" t="s">
        <v>2166</v>
      </c>
      <c s="35" t="s">
        <v>5</v>
      </c>
      <c s="6" t="s">
        <v>2167</v>
      </c>
      <c s="36" t="s">
        <v>63</v>
      </c>
      <c s="37">
        <v>8.8</v>
      </c>
      <c s="36">
        <v>0</v>
      </c>
      <c s="36">
        <f>ROUND(G30*H30,6)</f>
      </c>
      <c r="L30" s="38">
        <v>0</v>
      </c>
      <c s="32">
        <f>ROUND(ROUND(L30,2)*ROUND(G30,3),2)</f>
      </c>
      <c s="36" t="s">
        <v>196</v>
      </c>
      <c>
        <f>(M30*21)/100</f>
      </c>
      <c t="s">
        <v>27</v>
      </c>
    </row>
    <row r="31" spans="1:5" ht="12.75">
      <c r="A31" s="35" t="s">
        <v>54</v>
      </c>
      <c r="E31" s="39" t="s">
        <v>2167</v>
      </c>
    </row>
    <row r="32" spans="1:5" ht="12.75">
      <c r="A32" s="35" t="s">
        <v>55</v>
      </c>
      <c r="E32" s="40" t="s">
        <v>3317</v>
      </c>
    </row>
    <row r="33" spans="1:5" ht="25.5">
      <c r="A33" t="s">
        <v>56</v>
      </c>
      <c r="E33" s="39" t="s">
        <v>2168</v>
      </c>
    </row>
    <row r="34" spans="1:16" ht="12.75">
      <c r="A34" t="s">
        <v>49</v>
      </c>
      <c s="34" t="s">
        <v>65</v>
      </c>
      <c s="34" t="s">
        <v>3048</v>
      </c>
      <c s="35" t="s">
        <v>5</v>
      </c>
      <c s="6" t="s">
        <v>3049</v>
      </c>
      <c s="36" t="s">
        <v>52</v>
      </c>
      <c s="37">
        <v>2.64</v>
      </c>
      <c s="36">
        <v>0</v>
      </c>
      <c s="36">
        <f>ROUND(G34*H34,6)</f>
      </c>
      <c r="L34" s="38">
        <v>0</v>
      </c>
      <c s="32">
        <f>ROUND(ROUND(L34,2)*ROUND(G34,3),2)</f>
      </c>
      <c s="36" t="s">
        <v>196</v>
      </c>
      <c>
        <f>(M34*21)/100</f>
      </c>
      <c t="s">
        <v>27</v>
      </c>
    </row>
    <row r="35" spans="1:5" ht="12.75">
      <c r="A35" s="35" t="s">
        <v>54</v>
      </c>
      <c r="E35" s="39" t="s">
        <v>3049</v>
      </c>
    </row>
    <row r="36" spans="1:5" ht="12.75">
      <c r="A36" s="35" t="s">
        <v>55</v>
      </c>
      <c r="E36" s="40" t="s">
        <v>3316</v>
      </c>
    </row>
    <row r="37" spans="1:5" ht="51">
      <c r="A37" t="s">
        <v>56</v>
      </c>
      <c r="E37" s="39" t="s">
        <v>3050</v>
      </c>
    </row>
    <row r="38" spans="1:13" ht="12.75">
      <c r="A38" t="s">
        <v>46</v>
      </c>
      <c r="C38" s="31" t="s">
        <v>27</v>
      </c>
      <c r="E38" s="33" t="s">
        <v>2051</v>
      </c>
      <c r="J38" s="32">
        <f>0</f>
      </c>
      <c s="32">
        <f>0</f>
      </c>
      <c s="32">
        <f>0+L39+L43+L47</f>
      </c>
      <c s="32">
        <f>0+M39+M43+M47</f>
      </c>
    </row>
    <row r="39" spans="1:16" ht="12.75">
      <c r="A39" t="s">
        <v>49</v>
      </c>
      <c s="34" t="s">
        <v>82</v>
      </c>
      <c s="34" t="s">
        <v>1779</v>
      </c>
      <c s="35" t="s">
        <v>5</v>
      </c>
      <c s="6" t="s">
        <v>1780</v>
      </c>
      <c s="36" t="s">
        <v>52</v>
      </c>
      <c s="37">
        <v>5.5</v>
      </c>
      <c s="36">
        <v>0</v>
      </c>
      <c s="36">
        <f>ROUND(G39*H39,6)</f>
      </c>
      <c r="L39" s="38">
        <v>0</v>
      </c>
      <c s="32">
        <f>ROUND(ROUND(L39,2)*ROUND(G39,3),2)</f>
      </c>
      <c s="36" t="s">
        <v>196</v>
      </c>
      <c>
        <f>(M39*21)/100</f>
      </c>
      <c t="s">
        <v>27</v>
      </c>
    </row>
    <row r="40" spans="1:5" ht="12.75">
      <c r="A40" s="35" t="s">
        <v>54</v>
      </c>
      <c r="E40" s="39" t="s">
        <v>1780</v>
      </c>
    </row>
    <row r="41" spans="1:5" ht="25.5">
      <c r="A41" s="35" t="s">
        <v>55</v>
      </c>
      <c r="E41" s="40" t="s">
        <v>3318</v>
      </c>
    </row>
    <row r="42" spans="1:5" ht="369.75">
      <c r="A42" t="s">
        <v>56</v>
      </c>
      <c r="E42" s="39" t="s">
        <v>3319</v>
      </c>
    </row>
    <row r="43" spans="1:16" ht="12.75">
      <c r="A43" t="s">
        <v>49</v>
      </c>
      <c s="34" t="s">
        <v>86</v>
      </c>
      <c s="34" t="s">
        <v>2452</v>
      </c>
      <c s="35" t="s">
        <v>5</v>
      </c>
      <c s="6" t="s">
        <v>2453</v>
      </c>
      <c s="36" t="s">
        <v>294</v>
      </c>
      <c s="37">
        <v>0.071</v>
      </c>
      <c s="36">
        <v>0</v>
      </c>
      <c s="36">
        <f>ROUND(G43*H43,6)</f>
      </c>
      <c r="L43" s="38">
        <v>0</v>
      </c>
      <c s="32">
        <f>ROUND(ROUND(L43,2)*ROUND(G43,3),2)</f>
      </c>
      <c s="36" t="s">
        <v>196</v>
      </c>
      <c>
        <f>(M43*21)/100</f>
      </c>
      <c t="s">
        <v>27</v>
      </c>
    </row>
    <row r="44" spans="1:5" ht="12.75">
      <c r="A44" s="35" t="s">
        <v>54</v>
      </c>
      <c r="E44" s="39" t="s">
        <v>2453</v>
      </c>
    </row>
    <row r="45" spans="1:5" ht="12.75">
      <c r="A45" s="35" t="s">
        <v>55</v>
      </c>
      <c r="E45" s="40" t="s">
        <v>3320</v>
      </c>
    </row>
    <row r="46" spans="1:5" ht="267.75">
      <c r="A46" t="s">
        <v>56</v>
      </c>
      <c r="E46" s="39" t="s">
        <v>3073</v>
      </c>
    </row>
    <row r="47" spans="1:16" ht="12.75">
      <c r="A47" t="s">
        <v>49</v>
      </c>
      <c s="34" t="s">
        <v>90</v>
      </c>
      <c s="34" t="s">
        <v>1782</v>
      </c>
      <c s="35" t="s">
        <v>5</v>
      </c>
      <c s="6" t="s">
        <v>1783</v>
      </c>
      <c s="36" t="s">
        <v>294</v>
      </c>
      <c s="37">
        <v>0.482</v>
      </c>
      <c s="36">
        <v>0</v>
      </c>
      <c s="36">
        <f>ROUND(G47*H47,6)</f>
      </c>
      <c r="L47" s="38">
        <v>0</v>
      </c>
      <c s="32">
        <f>ROUND(ROUND(L47,2)*ROUND(G47,3),2)</f>
      </c>
      <c s="36" t="s">
        <v>196</v>
      </c>
      <c>
        <f>(M47*21)/100</f>
      </c>
      <c t="s">
        <v>27</v>
      </c>
    </row>
    <row r="48" spans="1:5" ht="12.75">
      <c r="A48" s="35" t="s">
        <v>54</v>
      </c>
      <c r="E48" s="39" t="s">
        <v>1783</v>
      </c>
    </row>
    <row r="49" spans="1:5" ht="12.75">
      <c r="A49" s="35" t="s">
        <v>55</v>
      </c>
      <c r="E49" s="40" t="s">
        <v>3321</v>
      </c>
    </row>
    <row r="50" spans="1:5" ht="267.75">
      <c r="A50" t="s">
        <v>56</v>
      </c>
      <c r="E50" s="39" t="s">
        <v>3322</v>
      </c>
    </row>
    <row r="51" spans="1:13" ht="12.75">
      <c r="A51" t="s">
        <v>46</v>
      </c>
      <c r="C51" s="31" t="s">
        <v>67</v>
      </c>
      <c r="E51" s="33" t="s">
        <v>1829</v>
      </c>
      <c r="J51" s="32">
        <f>0</f>
      </c>
      <c s="32">
        <f>0</f>
      </c>
      <c s="32">
        <f>0+L52+L56+L60+L64</f>
      </c>
      <c s="32">
        <f>0+M52+M56+M60+M64</f>
      </c>
    </row>
    <row r="52" spans="1:16" ht="12.75">
      <c r="A52" t="s">
        <v>49</v>
      </c>
      <c s="34" t="s">
        <v>94</v>
      </c>
      <c s="34" t="s">
        <v>1830</v>
      </c>
      <c s="35" t="s">
        <v>5</v>
      </c>
      <c s="6" t="s">
        <v>1831</v>
      </c>
      <c s="36" t="s">
        <v>52</v>
      </c>
      <c s="37">
        <v>2.376</v>
      </c>
      <c s="36">
        <v>0</v>
      </c>
      <c s="36">
        <f>ROUND(G52*H52,6)</f>
      </c>
      <c r="L52" s="38">
        <v>0</v>
      </c>
      <c s="32">
        <f>ROUND(ROUND(L52,2)*ROUND(G52,3),2)</f>
      </c>
      <c s="36" t="s">
        <v>196</v>
      </c>
      <c>
        <f>(M52*21)/100</f>
      </c>
      <c t="s">
        <v>27</v>
      </c>
    </row>
    <row r="53" spans="1:5" ht="12.75">
      <c r="A53" s="35" t="s">
        <v>54</v>
      </c>
      <c r="E53" s="39" t="s">
        <v>1831</v>
      </c>
    </row>
    <row r="54" spans="1:5" ht="12.75">
      <c r="A54" s="35" t="s">
        <v>55</v>
      </c>
      <c r="E54" s="40" t="s">
        <v>3323</v>
      </c>
    </row>
    <row r="55" spans="1:5" ht="369.75">
      <c r="A55" t="s">
        <v>56</v>
      </c>
      <c r="E55" s="39" t="s">
        <v>3324</v>
      </c>
    </row>
    <row r="56" spans="1:16" ht="12.75">
      <c r="A56" t="s">
        <v>49</v>
      </c>
      <c s="34" t="s">
        <v>99</v>
      </c>
      <c s="34" t="s">
        <v>1840</v>
      </c>
      <c s="35" t="s">
        <v>5</v>
      </c>
      <c s="6" t="s">
        <v>1841</v>
      </c>
      <c s="36" t="s">
        <v>52</v>
      </c>
      <c s="37">
        <v>3.842</v>
      </c>
      <c s="36">
        <v>0</v>
      </c>
      <c s="36">
        <f>ROUND(G56*H56,6)</f>
      </c>
      <c r="L56" s="38">
        <v>0</v>
      </c>
      <c s="32">
        <f>ROUND(ROUND(L56,2)*ROUND(G56,3),2)</f>
      </c>
      <c s="36" t="s">
        <v>196</v>
      </c>
      <c>
        <f>(M56*21)/100</f>
      </c>
      <c t="s">
        <v>27</v>
      </c>
    </row>
    <row r="57" spans="1:5" ht="12.75">
      <c r="A57" s="35" t="s">
        <v>54</v>
      </c>
      <c r="E57" s="39" t="s">
        <v>1841</v>
      </c>
    </row>
    <row r="58" spans="1:5" ht="12.75">
      <c r="A58" s="35" t="s">
        <v>55</v>
      </c>
      <c r="E58" s="40" t="s">
        <v>3325</v>
      </c>
    </row>
    <row r="59" spans="1:5" ht="369.75">
      <c r="A59" t="s">
        <v>56</v>
      </c>
      <c r="E59" s="39" t="s">
        <v>3071</v>
      </c>
    </row>
    <row r="60" spans="1:16" ht="12.75">
      <c r="A60" t="s">
        <v>49</v>
      </c>
      <c s="34" t="s">
        <v>102</v>
      </c>
      <c s="34" t="s">
        <v>2522</v>
      </c>
      <c s="35" t="s">
        <v>5</v>
      </c>
      <c s="6" t="s">
        <v>2523</v>
      </c>
      <c s="36" t="s">
        <v>52</v>
      </c>
      <c s="37">
        <v>78.507</v>
      </c>
      <c s="36">
        <v>0</v>
      </c>
      <c s="36">
        <f>ROUND(G60*H60,6)</f>
      </c>
      <c r="L60" s="38">
        <v>0</v>
      </c>
      <c s="32">
        <f>ROUND(ROUND(L60,2)*ROUND(G60,3),2)</f>
      </c>
      <c s="36" t="s">
        <v>196</v>
      </c>
      <c>
        <f>(M60*21)/100</f>
      </c>
      <c t="s">
        <v>27</v>
      </c>
    </row>
    <row r="61" spans="1:5" ht="12.75">
      <c r="A61" s="35" t="s">
        <v>54</v>
      </c>
      <c r="E61" s="39" t="s">
        <v>2523</v>
      </c>
    </row>
    <row r="62" spans="1:5" ht="12.75">
      <c r="A62" s="35" t="s">
        <v>55</v>
      </c>
      <c r="E62" s="40" t="s">
        <v>3326</v>
      </c>
    </row>
    <row r="63" spans="1:5" ht="38.25">
      <c r="A63" t="s">
        <v>56</v>
      </c>
      <c r="E63" s="39" t="s">
        <v>3086</v>
      </c>
    </row>
    <row r="64" spans="1:16" ht="12.75">
      <c r="A64" t="s">
        <v>49</v>
      </c>
      <c s="34" t="s">
        <v>106</v>
      </c>
      <c s="34" t="s">
        <v>1851</v>
      </c>
      <c s="35" t="s">
        <v>5</v>
      </c>
      <c s="6" t="s">
        <v>1852</v>
      </c>
      <c s="36" t="s">
        <v>52</v>
      </c>
      <c s="37">
        <v>5.664</v>
      </c>
      <c s="36">
        <v>0</v>
      </c>
      <c s="36">
        <f>ROUND(G64*H64,6)</f>
      </c>
      <c r="L64" s="38">
        <v>0</v>
      </c>
      <c s="32">
        <f>ROUND(ROUND(L64,2)*ROUND(G64,3),2)</f>
      </c>
      <c s="36" t="s">
        <v>196</v>
      </c>
      <c>
        <f>(M64*21)/100</f>
      </c>
      <c t="s">
        <v>27</v>
      </c>
    </row>
    <row r="65" spans="1:5" ht="12.75">
      <c r="A65" s="35" t="s">
        <v>54</v>
      </c>
      <c r="E65" s="39" t="s">
        <v>1852</v>
      </c>
    </row>
    <row r="66" spans="1:5" ht="12.75">
      <c r="A66" s="35" t="s">
        <v>55</v>
      </c>
      <c r="E66" s="40" t="s">
        <v>3327</v>
      </c>
    </row>
    <row r="67" spans="1:5" ht="102">
      <c r="A67" t="s">
        <v>56</v>
      </c>
      <c r="E67" s="39" t="s">
        <v>3094</v>
      </c>
    </row>
    <row r="68" spans="1:13" ht="12.75">
      <c r="A68" t="s">
        <v>46</v>
      </c>
      <c r="C68" s="31" t="s">
        <v>77</v>
      </c>
      <c r="E68" s="33" t="s">
        <v>3328</v>
      </c>
      <c r="J68" s="32">
        <f>0</f>
      </c>
      <c s="32">
        <f>0</f>
      </c>
      <c s="32">
        <f>0+L69</f>
      </c>
      <c s="32">
        <f>0+M69</f>
      </c>
    </row>
    <row r="69" spans="1:16" ht="12.75">
      <c r="A69" t="s">
        <v>49</v>
      </c>
      <c s="34" t="s">
        <v>110</v>
      </c>
      <c s="34" t="s">
        <v>3329</v>
      </c>
      <c s="35" t="s">
        <v>5</v>
      </c>
      <c s="6" t="s">
        <v>3330</v>
      </c>
      <c s="36" t="s">
        <v>63</v>
      </c>
      <c s="37">
        <v>4</v>
      </c>
      <c s="36">
        <v>0</v>
      </c>
      <c s="36">
        <f>ROUND(G69*H69,6)</f>
      </c>
      <c r="L69" s="38">
        <v>0</v>
      </c>
      <c s="32">
        <f>ROUND(ROUND(L69,2)*ROUND(G69,3),2)</f>
      </c>
      <c s="36" t="s">
        <v>196</v>
      </c>
      <c>
        <f>(M69*21)/100</f>
      </c>
      <c t="s">
        <v>27</v>
      </c>
    </row>
    <row r="70" spans="1:5" ht="12.75">
      <c r="A70" s="35" t="s">
        <v>54</v>
      </c>
      <c r="E70" s="39" t="s">
        <v>3330</v>
      </c>
    </row>
    <row r="71" spans="1:5" ht="12.75">
      <c r="A71" s="35" t="s">
        <v>55</v>
      </c>
      <c r="E71" s="40" t="s">
        <v>3331</v>
      </c>
    </row>
    <row r="72" spans="1:5" ht="76.5">
      <c r="A72" t="s">
        <v>56</v>
      </c>
      <c r="E72" s="39" t="s">
        <v>3332</v>
      </c>
    </row>
    <row r="73" spans="1:13" ht="12.75">
      <c r="A73" t="s">
        <v>46</v>
      </c>
      <c r="C73" s="31" t="s">
        <v>2086</v>
      </c>
      <c r="E73" s="33" t="s">
        <v>2087</v>
      </c>
      <c r="J73" s="32">
        <f>0</f>
      </c>
      <c s="32">
        <f>0</f>
      </c>
      <c s="32">
        <f>0+L74</f>
      </c>
      <c s="32">
        <f>0+M74</f>
      </c>
    </row>
    <row r="74" spans="1:16" ht="25.5">
      <c r="A74" t="s">
        <v>49</v>
      </c>
      <c s="34" t="s">
        <v>114</v>
      </c>
      <c s="34" t="s">
        <v>1880</v>
      </c>
      <c s="35" t="s">
        <v>5</v>
      </c>
      <c s="6" t="s">
        <v>1881</v>
      </c>
      <c s="36" t="s">
        <v>63</v>
      </c>
      <c s="37">
        <v>65.659</v>
      </c>
      <c s="36">
        <v>0</v>
      </c>
      <c s="36">
        <f>ROUND(G74*H74,6)</f>
      </c>
      <c r="L74" s="38">
        <v>0</v>
      </c>
      <c s="32">
        <f>ROUND(ROUND(L74,2)*ROUND(G74,3),2)</f>
      </c>
      <c s="36" t="s">
        <v>196</v>
      </c>
      <c>
        <f>(M74*21)/100</f>
      </c>
      <c t="s">
        <v>27</v>
      </c>
    </row>
    <row r="75" spans="1:5" ht="25.5">
      <c r="A75" s="35" t="s">
        <v>54</v>
      </c>
      <c r="E75" s="39" t="s">
        <v>1881</v>
      </c>
    </row>
    <row r="76" spans="1:5" ht="12.75">
      <c r="A76" s="35" t="s">
        <v>55</v>
      </c>
      <c r="E76" s="40" t="s">
        <v>3333</v>
      </c>
    </row>
    <row r="77" spans="1:5" ht="191.25">
      <c r="A77" t="s">
        <v>56</v>
      </c>
      <c r="E77" s="39" t="s">
        <v>3112</v>
      </c>
    </row>
    <row r="78" spans="1:13" ht="12.75">
      <c r="A78" t="s">
        <v>46</v>
      </c>
      <c r="C78" s="31" t="s">
        <v>86</v>
      </c>
      <c r="E78" s="33" t="s">
        <v>2115</v>
      </c>
      <c r="J78" s="32">
        <f>0</f>
      </c>
      <c s="32">
        <f>0</f>
      </c>
      <c s="32">
        <f>0+L79+L83+L87+L91+L95</f>
      </c>
      <c s="32">
        <f>0+M79+M83+M87+M91+M95</f>
      </c>
    </row>
    <row r="79" spans="1:16" ht="12.75">
      <c r="A79" t="s">
        <v>49</v>
      </c>
      <c s="34" t="s">
        <v>118</v>
      </c>
      <c s="34" t="s">
        <v>2599</v>
      </c>
      <c s="35" t="s">
        <v>5</v>
      </c>
      <c s="6" t="s">
        <v>2600</v>
      </c>
      <c s="36" t="s">
        <v>97</v>
      </c>
      <c s="37">
        <v>1</v>
      </c>
      <c s="36">
        <v>0</v>
      </c>
      <c s="36">
        <f>ROUND(G79*H79,6)</f>
      </c>
      <c r="L79" s="38">
        <v>0</v>
      </c>
      <c s="32">
        <f>ROUND(ROUND(L79,2)*ROUND(G79,3),2)</f>
      </c>
      <c s="36" t="s">
        <v>196</v>
      </c>
      <c>
        <f>(M79*21)/100</f>
      </c>
      <c t="s">
        <v>27</v>
      </c>
    </row>
    <row r="80" spans="1:5" ht="12.75">
      <c r="A80" s="35" t="s">
        <v>54</v>
      </c>
      <c r="E80" s="39" t="s">
        <v>2600</v>
      </c>
    </row>
    <row r="81" spans="1:5" ht="12.75">
      <c r="A81" s="35" t="s">
        <v>55</v>
      </c>
      <c r="E81" s="40" t="s">
        <v>2566</v>
      </c>
    </row>
    <row r="82" spans="1:5" ht="25.5">
      <c r="A82" t="s">
        <v>56</v>
      </c>
      <c r="E82" s="39" t="s">
        <v>2602</v>
      </c>
    </row>
    <row r="83" spans="1:16" ht="12.75">
      <c r="A83" t="s">
        <v>49</v>
      </c>
      <c s="34" t="s">
        <v>122</v>
      </c>
      <c s="34" t="s">
        <v>3334</v>
      </c>
      <c s="35" t="s">
        <v>5</v>
      </c>
      <c s="6" t="s">
        <v>3335</v>
      </c>
      <c s="36" t="s">
        <v>70</v>
      </c>
      <c s="37">
        <v>12.66</v>
      </c>
      <c s="36">
        <v>0</v>
      </c>
      <c s="36">
        <f>ROUND(G83*H83,6)</f>
      </c>
      <c r="L83" s="38">
        <v>0</v>
      </c>
      <c s="32">
        <f>ROUND(ROUND(L83,2)*ROUND(G83,3),2)</f>
      </c>
      <c s="36" t="s">
        <v>196</v>
      </c>
      <c>
        <f>(M83*21)/100</f>
      </c>
      <c t="s">
        <v>27</v>
      </c>
    </row>
    <row r="84" spans="1:5" ht="12.75">
      <c r="A84" s="35" t="s">
        <v>54</v>
      </c>
      <c r="E84" s="39" t="s">
        <v>3335</v>
      </c>
    </row>
    <row r="85" spans="1:5" ht="12.75">
      <c r="A85" s="35" t="s">
        <v>55</v>
      </c>
      <c r="E85" s="40" t="s">
        <v>3336</v>
      </c>
    </row>
    <row r="86" spans="1:5" ht="63.75">
      <c r="A86" t="s">
        <v>56</v>
      </c>
      <c r="E86" s="39" t="s">
        <v>3337</v>
      </c>
    </row>
    <row r="87" spans="1:16" ht="12.75">
      <c r="A87" t="s">
        <v>49</v>
      </c>
      <c s="34" t="s">
        <v>126</v>
      </c>
      <c s="34" t="s">
        <v>2254</v>
      </c>
      <c s="35" t="s">
        <v>5</v>
      </c>
      <c s="6" t="s">
        <v>2255</v>
      </c>
      <c s="36" t="s">
        <v>52</v>
      </c>
      <c s="37">
        <v>3.696</v>
      </c>
      <c s="36">
        <v>0</v>
      </c>
      <c s="36">
        <f>ROUND(G87*H87,6)</f>
      </c>
      <c r="L87" s="38">
        <v>0</v>
      </c>
      <c s="32">
        <f>ROUND(ROUND(L87,2)*ROUND(G87,3),2)</f>
      </c>
      <c s="36" t="s">
        <v>196</v>
      </c>
      <c>
        <f>(M87*21)/100</f>
      </c>
      <c t="s">
        <v>27</v>
      </c>
    </row>
    <row r="88" spans="1:5" ht="12.75">
      <c r="A88" s="35" t="s">
        <v>54</v>
      </c>
      <c r="E88" s="39" t="s">
        <v>2255</v>
      </c>
    </row>
    <row r="89" spans="1:5" ht="12.75">
      <c r="A89" s="35" t="s">
        <v>55</v>
      </c>
      <c r="E89" s="40" t="s">
        <v>3338</v>
      </c>
    </row>
    <row r="90" spans="1:5" ht="114.75">
      <c r="A90" t="s">
        <v>56</v>
      </c>
      <c r="E90" s="39" t="s">
        <v>3126</v>
      </c>
    </row>
    <row r="91" spans="1:16" ht="12.75">
      <c r="A91" t="s">
        <v>49</v>
      </c>
      <c s="34" t="s">
        <v>130</v>
      </c>
      <c s="34" t="s">
        <v>1944</v>
      </c>
      <c s="35" t="s">
        <v>5</v>
      </c>
      <c s="6" t="s">
        <v>1945</v>
      </c>
      <c s="36" t="s">
        <v>52</v>
      </c>
      <c s="37">
        <v>33.662</v>
      </c>
      <c s="36">
        <v>0</v>
      </c>
      <c s="36">
        <f>ROUND(G91*H91,6)</f>
      </c>
      <c r="L91" s="38">
        <v>0</v>
      </c>
      <c s="32">
        <f>ROUND(ROUND(L91,2)*ROUND(G91,3),2)</f>
      </c>
      <c s="36" t="s">
        <v>196</v>
      </c>
      <c>
        <f>(M91*21)/100</f>
      </c>
      <c t="s">
        <v>27</v>
      </c>
    </row>
    <row r="92" spans="1:5" ht="12.75">
      <c r="A92" s="35" t="s">
        <v>54</v>
      </c>
      <c r="E92" s="39" t="s">
        <v>1945</v>
      </c>
    </row>
    <row r="93" spans="1:5" ht="12.75">
      <c r="A93" s="35" t="s">
        <v>55</v>
      </c>
      <c r="E93" s="40" t="s">
        <v>3339</v>
      </c>
    </row>
    <row r="94" spans="1:5" ht="114.75">
      <c r="A94" t="s">
        <v>56</v>
      </c>
      <c r="E94" s="39" t="s">
        <v>3126</v>
      </c>
    </row>
    <row r="95" spans="1:16" ht="12.75">
      <c r="A95" t="s">
        <v>49</v>
      </c>
      <c s="34" t="s">
        <v>134</v>
      </c>
      <c s="34" t="s">
        <v>2715</v>
      </c>
      <c s="35" t="s">
        <v>5</v>
      </c>
      <c s="6" t="s">
        <v>2716</v>
      </c>
      <c s="36" t="s">
        <v>97</v>
      </c>
      <c s="37">
        <v>1</v>
      </c>
      <c s="36">
        <v>0</v>
      </c>
      <c s="36">
        <f>ROUND(G95*H95,6)</f>
      </c>
      <c r="L95" s="38">
        <v>0</v>
      </c>
      <c s="32">
        <f>ROUND(ROUND(L95,2)*ROUND(G95,3),2)</f>
      </c>
      <c s="36" t="s">
        <v>196</v>
      </c>
      <c>
        <f>(M95*21)/100</f>
      </c>
      <c t="s">
        <v>27</v>
      </c>
    </row>
    <row r="96" spans="1:5" ht="12.75">
      <c r="A96" s="35" t="s">
        <v>54</v>
      </c>
      <c r="E96" s="39" t="s">
        <v>5</v>
      </c>
    </row>
    <row r="97" spans="1:5" ht="12.75">
      <c r="A97" s="35" t="s">
        <v>55</v>
      </c>
      <c r="E97" s="40" t="s">
        <v>5</v>
      </c>
    </row>
    <row r="98" spans="1:5" ht="89.25">
      <c r="A98" t="s">
        <v>56</v>
      </c>
      <c r="E98" s="39" t="s">
        <v>2717</v>
      </c>
    </row>
    <row r="99" spans="1:13" ht="12.75">
      <c r="A99" t="s">
        <v>46</v>
      </c>
      <c r="C99" s="31" t="s">
        <v>288</v>
      </c>
      <c r="E99" s="33" t="s">
        <v>289</v>
      </c>
      <c r="J99" s="32">
        <f>0</f>
      </c>
      <c s="32">
        <f>0</f>
      </c>
      <c s="32">
        <f>0+L100+L104</f>
      </c>
      <c s="32">
        <f>0+M100+M104</f>
      </c>
    </row>
    <row r="100" spans="1:16" ht="38.25">
      <c r="A100" t="s">
        <v>49</v>
      </c>
      <c s="34" t="s">
        <v>138</v>
      </c>
      <c s="34" t="s">
        <v>1479</v>
      </c>
      <c s="35" t="s">
        <v>292</v>
      </c>
      <c s="6" t="s">
        <v>1480</v>
      </c>
      <c s="36" t="s">
        <v>294</v>
      </c>
      <c s="37">
        <v>137.81</v>
      </c>
      <c s="36">
        <v>0</v>
      </c>
      <c s="36">
        <f>ROUND(G100*H100,6)</f>
      </c>
      <c r="L100" s="38">
        <v>0</v>
      </c>
      <c s="32">
        <f>ROUND(ROUND(L100,2)*ROUND(G100,3),2)</f>
      </c>
      <c s="36" t="s">
        <v>196</v>
      </c>
      <c>
        <f>(M100*21)/100</f>
      </c>
      <c t="s">
        <v>27</v>
      </c>
    </row>
    <row r="101" spans="1:5" ht="165.75">
      <c r="A101" s="35" t="s">
        <v>54</v>
      </c>
      <c r="E101" s="39" t="s">
        <v>3130</v>
      </c>
    </row>
    <row r="102" spans="1:5" ht="12.75">
      <c r="A102" s="35" t="s">
        <v>55</v>
      </c>
      <c r="E102" s="40" t="s">
        <v>3340</v>
      </c>
    </row>
    <row r="103" spans="1:5" ht="165.75">
      <c r="A103" t="s">
        <v>56</v>
      </c>
      <c r="E103" s="39" t="s">
        <v>2375</v>
      </c>
    </row>
    <row r="104" spans="1:16" ht="38.25">
      <c r="A104" t="s">
        <v>49</v>
      </c>
      <c s="34" t="s">
        <v>142</v>
      </c>
      <c s="34" t="s">
        <v>298</v>
      </c>
      <c s="35" t="s">
        <v>292</v>
      </c>
      <c s="6" t="s">
        <v>299</v>
      </c>
      <c s="36" t="s">
        <v>294</v>
      </c>
      <c s="37">
        <v>93.025</v>
      </c>
      <c s="36">
        <v>0</v>
      </c>
      <c s="36">
        <f>ROUND(G104*H104,6)</f>
      </c>
      <c r="L104" s="38">
        <v>0</v>
      </c>
      <c s="32">
        <f>ROUND(ROUND(L104,2)*ROUND(G104,3),2)</f>
      </c>
      <c s="36" t="s">
        <v>196</v>
      </c>
      <c>
        <f>(M104*21)/100</f>
      </c>
      <c t="s">
        <v>27</v>
      </c>
    </row>
    <row r="105" spans="1:5" ht="25.5">
      <c r="A105" s="35" t="s">
        <v>54</v>
      </c>
      <c r="E105" s="39" t="s">
        <v>3133</v>
      </c>
    </row>
    <row r="106" spans="1:5" ht="38.25">
      <c r="A106" s="35" t="s">
        <v>55</v>
      </c>
      <c r="E106" s="40" t="s">
        <v>3341</v>
      </c>
    </row>
    <row r="107" spans="1:5" ht="12.75">
      <c r="A107" t="s">
        <v>56</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3344</v>
      </c>
      <c r="E8" s="30" t="s">
        <v>3343</v>
      </c>
      <c r="J8" s="29">
        <f>0+J9+J30+J43+J52+J69+J78+J91</f>
      </c>
      <c s="29">
        <f>0+K9+K30+K43+K52+K69+K78+K91</f>
      </c>
      <c s="29">
        <f>0+L9+L30+L43+L52+L69+L78+L91</f>
      </c>
      <c s="29">
        <f>0+M9+M30+M43+M52+M69+M78+M91</f>
      </c>
    </row>
    <row r="9" spans="1:13" ht="12.75">
      <c r="A9" t="s">
        <v>46</v>
      </c>
      <c r="C9" s="31" t="s">
        <v>47</v>
      </c>
      <c r="E9" s="33" t="s">
        <v>48</v>
      </c>
      <c r="J9" s="32">
        <f>0</f>
      </c>
      <c s="32">
        <f>0</f>
      </c>
      <c s="32">
        <f>0+L10+L14+L18+L22+L26</f>
      </c>
      <c s="32">
        <f>0+M10+M14+M18+M22+M26</f>
      </c>
    </row>
    <row r="10" spans="1:16" ht="12.75">
      <c r="A10" t="s">
        <v>49</v>
      </c>
      <c s="34" t="s">
        <v>47</v>
      </c>
      <c s="34" t="s">
        <v>2399</v>
      </c>
      <c s="35" t="s">
        <v>5</v>
      </c>
      <c s="6" t="s">
        <v>2400</v>
      </c>
      <c s="36" t="s">
        <v>52</v>
      </c>
      <c s="37">
        <v>117.6</v>
      </c>
      <c s="36">
        <v>0</v>
      </c>
      <c s="36">
        <f>ROUND(G10*H10,6)</f>
      </c>
      <c r="L10" s="38">
        <v>0</v>
      </c>
      <c s="32">
        <f>ROUND(ROUND(L10,2)*ROUND(G10,3),2)</f>
      </c>
      <c s="36" t="s">
        <v>196</v>
      </c>
      <c>
        <f>(M10*21)/100</f>
      </c>
      <c t="s">
        <v>27</v>
      </c>
    </row>
    <row r="11" spans="1:5" ht="12.75">
      <c r="A11" s="35" t="s">
        <v>54</v>
      </c>
      <c r="E11" s="39" t="s">
        <v>5</v>
      </c>
    </row>
    <row r="12" spans="1:5" ht="12.75">
      <c r="A12" s="35" t="s">
        <v>55</v>
      </c>
      <c r="E12" s="40" t="s">
        <v>3345</v>
      </c>
    </row>
    <row r="13" spans="1:5" ht="306">
      <c r="A13" t="s">
        <v>56</v>
      </c>
      <c r="E13" s="39" t="s">
        <v>2403</v>
      </c>
    </row>
    <row r="14" spans="1:16" ht="12.75">
      <c r="A14" t="s">
        <v>49</v>
      </c>
      <c s="34" t="s">
        <v>27</v>
      </c>
      <c s="34" t="s">
        <v>2404</v>
      </c>
      <c s="35" t="s">
        <v>5</v>
      </c>
      <c s="6" t="s">
        <v>2405</v>
      </c>
      <c s="36" t="s">
        <v>52</v>
      </c>
      <c s="37">
        <v>384</v>
      </c>
      <c s="36">
        <v>0</v>
      </c>
      <c s="36">
        <f>ROUND(G14*H14,6)</f>
      </c>
      <c r="L14" s="38">
        <v>0</v>
      </c>
      <c s="32">
        <f>ROUND(ROUND(L14,2)*ROUND(G14,3),2)</f>
      </c>
      <c s="36" t="s">
        <v>196</v>
      </c>
      <c>
        <f>(M14*21)/100</f>
      </c>
      <c t="s">
        <v>27</v>
      </c>
    </row>
    <row r="15" spans="1:5" ht="12.75">
      <c r="A15" s="35" t="s">
        <v>54</v>
      </c>
      <c r="E15" s="39" t="s">
        <v>5</v>
      </c>
    </row>
    <row r="16" spans="1:5" ht="12.75">
      <c r="A16" s="35" t="s">
        <v>55</v>
      </c>
      <c r="E16" s="40" t="s">
        <v>3346</v>
      </c>
    </row>
    <row r="17" spans="1:5" ht="318.75">
      <c r="A17" t="s">
        <v>56</v>
      </c>
      <c r="E17" s="39" t="s">
        <v>2286</v>
      </c>
    </row>
    <row r="18" spans="1:16" ht="12.75">
      <c r="A18" t="s">
        <v>49</v>
      </c>
      <c s="34" t="s">
        <v>26</v>
      </c>
      <c s="34" t="s">
        <v>1595</v>
      </c>
      <c s="35" t="s">
        <v>5</v>
      </c>
      <c s="6" t="s">
        <v>1596</v>
      </c>
      <c s="36" t="s">
        <v>52</v>
      </c>
      <c s="37">
        <v>117.6</v>
      </c>
      <c s="36">
        <v>0</v>
      </c>
      <c s="36">
        <f>ROUND(G18*H18,6)</f>
      </c>
      <c r="L18" s="38">
        <v>0</v>
      </c>
      <c s="32">
        <f>ROUND(ROUND(L18,2)*ROUND(G18,3),2)</f>
      </c>
      <c s="36" t="s">
        <v>196</v>
      </c>
      <c>
        <f>(M18*21)/100</f>
      </c>
      <c t="s">
        <v>27</v>
      </c>
    </row>
    <row r="19" spans="1:5" ht="12.75">
      <c r="A19" s="35" t="s">
        <v>54</v>
      </c>
      <c r="E19" s="39" t="s">
        <v>5</v>
      </c>
    </row>
    <row r="20" spans="1:5" ht="12.75">
      <c r="A20" s="35" t="s">
        <v>55</v>
      </c>
      <c r="E20" s="40" t="s">
        <v>3345</v>
      </c>
    </row>
    <row r="21" spans="1:5" ht="191.25">
      <c r="A21" t="s">
        <v>56</v>
      </c>
      <c r="E21" s="39" t="s">
        <v>2633</v>
      </c>
    </row>
    <row r="22" spans="1:16" ht="12.75">
      <c r="A22" t="s">
        <v>49</v>
      </c>
      <c s="34" t="s">
        <v>67</v>
      </c>
      <c s="34" t="s">
        <v>58</v>
      </c>
      <c s="35" t="s">
        <v>5</v>
      </c>
      <c s="6" t="s">
        <v>59</v>
      </c>
      <c s="36" t="s">
        <v>52</v>
      </c>
      <c s="37">
        <v>117.6</v>
      </c>
      <c s="36">
        <v>0</v>
      </c>
      <c s="36">
        <f>ROUND(G22*H22,6)</f>
      </c>
      <c r="L22" s="38">
        <v>0</v>
      </c>
      <c s="32">
        <f>ROUND(ROUND(L22,2)*ROUND(G22,3),2)</f>
      </c>
      <c s="36" t="s">
        <v>196</v>
      </c>
      <c>
        <f>(M22*21)/100</f>
      </c>
      <c t="s">
        <v>27</v>
      </c>
    </row>
    <row r="23" spans="1:5" ht="12.75">
      <c r="A23" s="35" t="s">
        <v>54</v>
      </c>
      <c r="E23" s="39" t="s">
        <v>5</v>
      </c>
    </row>
    <row r="24" spans="1:5" ht="12.75">
      <c r="A24" s="35" t="s">
        <v>55</v>
      </c>
      <c r="E24" s="40" t="s">
        <v>3345</v>
      </c>
    </row>
    <row r="25" spans="1:5" ht="229.5">
      <c r="A25" t="s">
        <v>56</v>
      </c>
      <c r="E25" s="39" t="s">
        <v>750</v>
      </c>
    </row>
    <row r="26" spans="1:16" ht="12.75">
      <c r="A26" t="s">
        <v>49</v>
      </c>
      <c s="34" t="s">
        <v>72</v>
      </c>
      <c s="34" t="s">
        <v>1768</v>
      </c>
      <c s="35" t="s">
        <v>5</v>
      </c>
      <c s="6" t="s">
        <v>1769</v>
      </c>
      <c s="36" t="s">
        <v>63</v>
      </c>
      <c s="37">
        <v>180</v>
      </c>
      <c s="36">
        <v>0</v>
      </c>
      <c s="36">
        <f>ROUND(G26*H26,6)</f>
      </c>
      <c r="L26" s="38">
        <v>0</v>
      </c>
      <c s="32">
        <f>ROUND(ROUND(L26,2)*ROUND(G26,3),2)</f>
      </c>
      <c s="36" t="s">
        <v>196</v>
      </c>
      <c>
        <f>(M26*21)/100</f>
      </c>
      <c t="s">
        <v>27</v>
      </c>
    </row>
    <row r="27" spans="1:5" ht="12.75">
      <c r="A27" s="35" t="s">
        <v>54</v>
      </c>
      <c r="E27" s="39" t="s">
        <v>5</v>
      </c>
    </row>
    <row r="28" spans="1:5" ht="12.75">
      <c r="A28" s="35" t="s">
        <v>55</v>
      </c>
      <c r="E28" s="40" t="s">
        <v>3347</v>
      </c>
    </row>
    <row r="29" spans="1:5" ht="25.5">
      <c r="A29" t="s">
        <v>56</v>
      </c>
      <c r="E29" s="39" t="s">
        <v>1770</v>
      </c>
    </row>
    <row r="30" spans="1:13" ht="12.75">
      <c r="A30" t="s">
        <v>46</v>
      </c>
      <c r="C30" s="31" t="s">
        <v>27</v>
      </c>
      <c r="E30" s="33" t="s">
        <v>610</v>
      </c>
      <c r="J30" s="32">
        <f>0</f>
      </c>
      <c s="32">
        <f>0</f>
      </c>
      <c s="32">
        <f>0+L31+L35+L39</f>
      </c>
      <c s="32">
        <f>0+M31+M35+M39</f>
      </c>
    </row>
    <row r="31" spans="1:16" ht="12.75">
      <c r="A31" t="s">
        <v>49</v>
      </c>
      <c s="34" t="s">
        <v>77</v>
      </c>
      <c s="34" t="s">
        <v>3233</v>
      </c>
      <c s="35" t="s">
        <v>5</v>
      </c>
      <c s="6" t="s">
        <v>3234</v>
      </c>
      <c s="36" t="s">
        <v>52</v>
      </c>
      <c s="37">
        <v>8.266</v>
      </c>
      <c s="36">
        <v>0</v>
      </c>
      <c s="36">
        <f>ROUND(G31*H31,6)</f>
      </c>
      <c r="L31" s="38">
        <v>0</v>
      </c>
      <c s="32">
        <f>ROUND(ROUND(L31,2)*ROUND(G31,3),2)</f>
      </c>
      <c s="36" t="s">
        <v>196</v>
      </c>
      <c>
        <f>(M31*21)/100</f>
      </c>
      <c t="s">
        <v>27</v>
      </c>
    </row>
    <row r="32" spans="1:5" ht="12.75">
      <c r="A32" s="35" t="s">
        <v>54</v>
      </c>
      <c r="E32" s="39" t="s">
        <v>5</v>
      </c>
    </row>
    <row r="33" spans="1:5" ht="12.75">
      <c r="A33" s="35" t="s">
        <v>55</v>
      </c>
      <c r="E33" s="40" t="s">
        <v>3348</v>
      </c>
    </row>
    <row r="34" spans="1:5" ht="369.75">
      <c r="A34" t="s">
        <v>56</v>
      </c>
      <c r="E34" s="39" t="s">
        <v>757</v>
      </c>
    </row>
    <row r="35" spans="1:16" ht="12.75">
      <c r="A35" t="s">
        <v>49</v>
      </c>
      <c s="34" t="s">
        <v>65</v>
      </c>
      <c s="34" t="s">
        <v>2452</v>
      </c>
      <c s="35" t="s">
        <v>5</v>
      </c>
      <c s="6" t="s">
        <v>2453</v>
      </c>
      <c s="36" t="s">
        <v>294</v>
      </c>
      <c s="37">
        <v>0.06</v>
      </c>
      <c s="36">
        <v>0</v>
      </c>
      <c s="36">
        <f>ROUND(G35*H35,6)</f>
      </c>
      <c r="L35" s="38">
        <v>0</v>
      </c>
      <c s="32">
        <f>ROUND(ROUND(L35,2)*ROUND(G35,3),2)</f>
      </c>
      <c s="36" t="s">
        <v>196</v>
      </c>
      <c>
        <f>(M35*21)/100</f>
      </c>
      <c t="s">
        <v>27</v>
      </c>
    </row>
    <row r="36" spans="1:5" ht="12.75">
      <c r="A36" s="35" t="s">
        <v>54</v>
      </c>
      <c r="E36" s="39" t="s">
        <v>3349</v>
      </c>
    </row>
    <row r="37" spans="1:5" ht="12.75">
      <c r="A37" s="35" t="s">
        <v>55</v>
      </c>
      <c r="E37" s="40" t="s">
        <v>3350</v>
      </c>
    </row>
    <row r="38" spans="1:5" ht="267.75">
      <c r="A38" t="s">
        <v>56</v>
      </c>
      <c r="E38" s="39" t="s">
        <v>2308</v>
      </c>
    </row>
    <row r="39" spans="1:16" ht="12.75">
      <c r="A39" t="s">
        <v>49</v>
      </c>
      <c s="34" t="s">
        <v>82</v>
      </c>
      <c s="34" t="s">
        <v>1782</v>
      </c>
      <c s="35" t="s">
        <v>5</v>
      </c>
      <c s="6" t="s">
        <v>1783</v>
      </c>
      <c s="36" t="s">
        <v>294</v>
      </c>
      <c s="37">
        <v>0.353</v>
      </c>
      <c s="36">
        <v>0</v>
      </c>
      <c s="36">
        <f>ROUND(G39*H39,6)</f>
      </c>
      <c r="L39" s="38">
        <v>0</v>
      </c>
      <c s="32">
        <f>ROUND(ROUND(L39,2)*ROUND(G39,3),2)</f>
      </c>
      <c s="36" t="s">
        <v>196</v>
      </c>
      <c>
        <f>(M39*21)/100</f>
      </c>
      <c t="s">
        <v>27</v>
      </c>
    </row>
    <row r="40" spans="1:5" ht="12.75">
      <c r="A40" s="35" t="s">
        <v>54</v>
      </c>
      <c r="E40" s="39" t="s">
        <v>5</v>
      </c>
    </row>
    <row r="41" spans="1:5" ht="12.75">
      <c r="A41" s="35" t="s">
        <v>55</v>
      </c>
      <c r="E41" s="40" t="s">
        <v>3351</v>
      </c>
    </row>
    <row r="42" spans="1:5" ht="267.75">
      <c r="A42" t="s">
        <v>56</v>
      </c>
      <c r="E42" s="39" t="s">
        <v>2308</v>
      </c>
    </row>
    <row r="43" spans="1:13" ht="12.75">
      <c r="A43" t="s">
        <v>46</v>
      </c>
      <c r="C43" s="31" t="s">
        <v>26</v>
      </c>
      <c r="E43" s="33" t="s">
        <v>1804</v>
      </c>
      <c r="J43" s="32">
        <f>0</f>
      </c>
      <c s="32">
        <f>0</f>
      </c>
      <c s="32">
        <f>0+L44+L48</f>
      </c>
      <c s="32">
        <f>0+M44+M48</f>
      </c>
    </row>
    <row r="44" spans="1:16" ht="12.75">
      <c r="A44" t="s">
        <v>49</v>
      </c>
      <c s="34" t="s">
        <v>86</v>
      </c>
      <c s="34" t="s">
        <v>1817</v>
      </c>
      <c s="35" t="s">
        <v>5</v>
      </c>
      <c s="6" t="s">
        <v>1818</v>
      </c>
      <c s="36" t="s">
        <v>52</v>
      </c>
      <c s="37">
        <v>14.056</v>
      </c>
      <c s="36">
        <v>0</v>
      </c>
      <c s="36">
        <f>ROUND(G44*H44,6)</f>
      </c>
      <c r="L44" s="38">
        <v>0</v>
      </c>
      <c s="32">
        <f>ROUND(ROUND(L44,2)*ROUND(G44,3),2)</f>
      </c>
      <c s="36" t="s">
        <v>196</v>
      </c>
      <c>
        <f>(M44*21)/100</f>
      </c>
      <c t="s">
        <v>27</v>
      </c>
    </row>
    <row r="45" spans="1:5" ht="12.75">
      <c r="A45" s="35" t="s">
        <v>54</v>
      </c>
      <c r="E45" s="39" t="s">
        <v>5</v>
      </c>
    </row>
    <row r="46" spans="1:5" ht="12.75">
      <c r="A46" s="35" t="s">
        <v>55</v>
      </c>
      <c r="E46" s="40" t="s">
        <v>3352</v>
      </c>
    </row>
    <row r="47" spans="1:5" ht="369.75">
      <c r="A47" t="s">
        <v>56</v>
      </c>
      <c r="E47" s="39" t="s">
        <v>2305</v>
      </c>
    </row>
    <row r="48" spans="1:16" ht="12.75">
      <c r="A48" t="s">
        <v>49</v>
      </c>
      <c s="34" t="s">
        <v>90</v>
      </c>
      <c s="34" t="s">
        <v>2186</v>
      </c>
      <c s="35" t="s">
        <v>5</v>
      </c>
      <c s="6" t="s">
        <v>2187</v>
      </c>
      <c s="36" t="s">
        <v>294</v>
      </c>
      <c s="37">
        <v>0.697</v>
      </c>
      <c s="36">
        <v>0</v>
      </c>
      <c s="36">
        <f>ROUND(G48*H48,6)</f>
      </c>
      <c r="L48" s="38">
        <v>0</v>
      </c>
      <c s="32">
        <f>ROUND(ROUND(L48,2)*ROUND(G48,3),2)</f>
      </c>
      <c s="36" t="s">
        <v>196</v>
      </c>
      <c>
        <f>(M48*21)/100</f>
      </c>
      <c t="s">
        <v>27</v>
      </c>
    </row>
    <row r="49" spans="1:5" ht="12.75">
      <c r="A49" s="35" t="s">
        <v>54</v>
      </c>
      <c r="E49" s="39" t="s">
        <v>3353</v>
      </c>
    </row>
    <row r="50" spans="1:5" ht="12.75">
      <c r="A50" s="35" t="s">
        <v>55</v>
      </c>
      <c r="E50" s="40" t="s">
        <v>3354</v>
      </c>
    </row>
    <row r="51" spans="1:5" ht="267.75">
      <c r="A51" t="s">
        <v>56</v>
      </c>
      <c r="E51" s="39" t="s">
        <v>2308</v>
      </c>
    </row>
    <row r="52" spans="1:13" ht="12.75">
      <c r="A52" t="s">
        <v>46</v>
      </c>
      <c r="C52" s="31" t="s">
        <v>67</v>
      </c>
      <c r="E52" s="33" t="s">
        <v>1829</v>
      </c>
      <c r="J52" s="32">
        <f>0</f>
      </c>
      <c s="32">
        <f>0</f>
      </c>
      <c s="32">
        <f>0+L53+L57+L61+L65</f>
      </c>
      <c s="32">
        <f>0+M53+M57+M61+M65</f>
      </c>
    </row>
    <row r="53" spans="1:16" ht="12.75">
      <c r="A53" t="s">
        <v>49</v>
      </c>
      <c s="34" t="s">
        <v>94</v>
      </c>
      <c s="34" t="s">
        <v>1833</v>
      </c>
      <c s="35" t="s">
        <v>5</v>
      </c>
      <c s="6" t="s">
        <v>1834</v>
      </c>
      <c s="36" t="s">
        <v>52</v>
      </c>
      <c s="37">
        <v>3.329</v>
      </c>
      <c s="36">
        <v>0</v>
      </c>
      <c s="36">
        <f>ROUND(G53*H53,6)</f>
      </c>
      <c r="L53" s="38">
        <v>0</v>
      </c>
      <c s="32">
        <f>ROUND(ROUND(L53,2)*ROUND(G53,3),2)</f>
      </c>
      <c s="36" t="s">
        <v>196</v>
      </c>
      <c>
        <f>(M53*21)/100</f>
      </c>
      <c t="s">
        <v>27</v>
      </c>
    </row>
    <row r="54" spans="1:5" ht="12.75">
      <c r="A54" s="35" t="s">
        <v>54</v>
      </c>
      <c r="E54" s="39" t="s">
        <v>5</v>
      </c>
    </row>
    <row r="55" spans="1:5" ht="12.75">
      <c r="A55" s="35" t="s">
        <v>55</v>
      </c>
      <c r="E55" s="40" t="s">
        <v>3355</v>
      </c>
    </row>
    <row r="56" spans="1:5" ht="369.75">
      <c r="A56" t="s">
        <v>56</v>
      </c>
      <c r="E56" s="39" t="s">
        <v>2305</v>
      </c>
    </row>
    <row r="57" spans="1:16" ht="12.75">
      <c r="A57" t="s">
        <v>49</v>
      </c>
      <c s="34" t="s">
        <v>99</v>
      </c>
      <c s="34" t="s">
        <v>1836</v>
      </c>
      <c s="35" t="s">
        <v>5</v>
      </c>
      <c s="6" t="s">
        <v>1837</v>
      </c>
      <c s="36" t="s">
        <v>52</v>
      </c>
      <c s="37">
        <v>3.729</v>
      </c>
      <c s="36">
        <v>0</v>
      </c>
      <c s="36">
        <f>ROUND(G57*H57,6)</f>
      </c>
      <c r="L57" s="38">
        <v>0</v>
      </c>
      <c s="32">
        <f>ROUND(ROUND(L57,2)*ROUND(G57,3),2)</f>
      </c>
      <c s="36" t="s">
        <v>196</v>
      </c>
      <c>
        <f>(M57*21)/100</f>
      </c>
      <c t="s">
        <v>27</v>
      </c>
    </row>
    <row r="58" spans="1:5" ht="12.75">
      <c r="A58" s="35" t="s">
        <v>54</v>
      </c>
      <c r="E58" s="39" t="s">
        <v>3254</v>
      </c>
    </row>
    <row r="59" spans="1:5" ht="12.75">
      <c r="A59" s="35" t="s">
        <v>55</v>
      </c>
      <c r="E59" s="40" t="s">
        <v>3356</v>
      </c>
    </row>
    <row r="60" spans="1:5" ht="369.75">
      <c r="A60" t="s">
        <v>56</v>
      </c>
      <c r="E60" s="39" t="s">
        <v>2305</v>
      </c>
    </row>
    <row r="61" spans="1:16" ht="12.75">
      <c r="A61" t="s">
        <v>49</v>
      </c>
      <c s="34" t="s">
        <v>102</v>
      </c>
      <c s="34" t="s">
        <v>2522</v>
      </c>
      <c s="35" t="s">
        <v>5</v>
      </c>
      <c s="6" t="s">
        <v>2523</v>
      </c>
      <c s="36" t="s">
        <v>52</v>
      </c>
      <c s="37">
        <v>240</v>
      </c>
      <c s="36">
        <v>0</v>
      </c>
      <c s="36">
        <f>ROUND(G61*H61,6)</f>
      </c>
      <c r="L61" s="38">
        <v>0</v>
      </c>
      <c s="32">
        <f>ROUND(ROUND(L61,2)*ROUND(G61,3),2)</f>
      </c>
      <c s="36" t="s">
        <v>196</v>
      </c>
      <c>
        <f>(M61*21)/100</f>
      </c>
      <c t="s">
        <v>27</v>
      </c>
    </row>
    <row r="62" spans="1:5" ht="12.75">
      <c r="A62" s="35" t="s">
        <v>54</v>
      </c>
      <c r="E62" s="39" t="s">
        <v>5</v>
      </c>
    </row>
    <row r="63" spans="1:5" ht="12.75">
      <c r="A63" s="35" t="s">
        <v>55</v>
      </c>
      <c r="E63" s="40" t="s">
        <v>3357</v>
      </c>
    </row>
    <row r="64" spans="1:5" ht="38.25">
      <c r="A64" t="s">
        <v>56</v>
      </c>
      <c r="E64" s="39" t="s">
        <v>2316</v>
      </c>
    </row>
    <row r="65" spans="1:16" ht="12.75">
      <c r="A65" t="s">
        <v>49</v>
      </c>
      <c s="34" t="s">
        <v>106</v>
      </c>
      <c s="34" t="s">
        <v>1851</v>
      </c>
      <c s="35" t="s">
        <v>5</v>
      </c>
      <c s="6" t="s">
        <v>1852</v>
      </c>
      <c s="36" t="s">
        <v>52</v>
      </c>
      <c s="37">
        <v>7.458</v>
      </c>
      <c s="36">
        <v>0</v>
      </c>
      <c s="36">
        <f>ROUND(G65*H65,6)</f>
      </c>
      <c r="L65" s="38">
        <v>0</v>
      </c>
      <c s="32">
        <f>ROUND(ROUND(L65,2)*ROUND(G65,3),2)</f>
      </c>
      <c s="36" t="s">
        <v>196</v>
      </c>
      <c>
        <f>(M65*21)/100</f>
      </c>
      <c t="s">
        <v>27</v>
      </c>
    </row>
    <row r="66" spans="1:5" ht="12.75">
      <c r="A66" s="35" t="s">
        <v>54</v>
      </c>
      <c r="E66" s="39" t="s">
        <v>5</v>
      </c>
    </row>
    <row r="67" spans="1:5" ht="12.75">
      <c r="A67" s="35" t="s">
        <v>55</v>
      </c>
      <c r="E67" s="40" t="s">
        <v>3358</v>
      </c>
    </row>
    <row r="68" spans="1:5" ht="102">
      <c r="A68" t="s">
        <v>56</v>
      </c>
      <c r="E68" s="39" t="s">
        <v>2533</v>
      </c>
    </row>
    <row r="69" spans="1:13" ht="12.75">
      <c r="A69" t="s">
        <v>46</v>
      </c>
      <c r="C69" s="31" t="s">
        <v>65</v>
      </c>
      <c r="E69" s="33" t="s">
        <v>66</v>
      </c>
      <c r="J69" s="32">
        <f>0</f>
      </c>
      <c s="32">
        <f>0</f>
      </c>
      <c s="32">
        <f>0+L70+L74</f>
      </c>
      <c s="32">
        <f>0+M70+M74</f>
      </c>
    </row>
    <row r="70" spans="1:16" ht="25.5">
      <c r="A70" t="s">
        <v>49</v>
      </c>
      <c s="34" t="s">
        <v>110</v>
      </c>
      <c s="34" t="s">
        <v>1880</v>
      </c>
      <c s="35" t="s">
        <v>5</v>
      </c>
      <c s="6" t="s">
        <v>1881</v>
      </c>
      <c s="36" t="s">
        <v>63</v>
      </c>
      <c s="37">
        <v>111.515</v>
      </c>
      <c s="36">
        <v>0</v>
      </c>
      <c s="36">
        <f>ROUND(G70*H70,6)</f>
      </c>
      <c r="L70" s="38">
        <v>0</v>
      </c>
      <c s="32">
        <f>ROUND(ROUND(L70,2)*ROUND(G70,3),2)</f>
      </c>
      <c s="36" t="s">
        <v>196</v>
      </c>
      <c>
        <f>(M70*21)/100</f>
      </c>
      <c t="s">
        <v>27</v>
      </c>
    </row>
    <row r="71" spans="1:5" ht="12.75">
      <c r="A71" s="35" t="s">
        <v>54</v>
      </c>
      <c r="E71" s="39" t="s">
        <v>5</v>
      </c>
    </row>
    <row r="72" spans="1:5" ht="12.75">
      <c r="A72" s="35" t="s">
        <v>55</v>
      </c>
      <c r="E72" s="40" t="s">
        <v>3359</v>
      </c>
    </row>
    <row r="73" spans="1:5" ht="191.25">
      <c r="A73" t="s">
        <v>56</v>
      </c>
      <c r="E73" s="39" t="s">
        <v>2336</v>
      </c>
    </row>
    <row r="74" spans="1:16" ht="12.75">
      <c r="A74" t="s">
        <v>49</v>
      </c>
      <c s="34" t="s">
        <v>114</v>
      </c>
      <c s="34" t="s">
        <v>2554</v>
      </c>
      <c s="35" t="s">
        <v>5</v>
      </c>
      <c s="6" t="s">
        <v>2555</v>
      </c>
      <c s="36" t="s">
        <v>63</v>
      </c>
      <c s="37">
        <v>111.515</v>
      </c>
      <c s="36">
        <v>0</v>
      </c>
      <c s="36">
        <f>ROUND(G74*H74,6)</f>
      </c>
      <c r="L74" s="38">
        <v>0</v>
      </c>
      <c s="32">
        <f>ROUND(ROUND(L74,2)*ROUND(G74,3),2)</f>
      </c>
      <c s="36" t="s">
        <v>196</v>
      </c>
      <c>
        <f>(M74*21)/100</f>
      </c>
      <c t="s">
        <v>27</v>
      </c>
    </row>
    <row r="75" spans="1:5" ht="12.75">
      <c r="A75" s="35" t="s">
        <v>54</v>
      </c>
      <c r="E75" s="39" t="s">
        <v>5</v>
      </c>
    </row>
    <row r="76" spans="1:5" ht="12.75">
      <c r="A76" s="35" t="s">
        <v>55</v>
      </c>
      <c r="E76" s="40" t="s">
        <v>3359</v>
      </c>
    </row>
    <row r="77" spans="1:5" ht="38.25">
      <c r="A77" t="s">
        <v>56</v>
      </c>
      <c r="E77" s="39" t="s">
        <v>2553</v>
      </c>
    </row>
    <row r="78" spans="1:13" ht="12.75">
      <c r="A78" t="s">
        <v>46</v>
      </c>
      <c r="C78" s="31" t="s">
        <v>86</v>
      </c>
      <c r="E78" s="33" t="s">
        <v>729</v>
      </c>
      <c r="J78" s="32">
        <f>0</f>
      </c>
      <c s="32">
        <f>0</f>
      </c>
      <c s="32">
        <f>0+L79+L83+L87</f>
      </c>
      <c s="32">
        <f>0+M79+M83+M87</f>
      </c>
    </row>
    <row r="79" spans="1:16" ht="12.75">
      <c r="A79" t="s">
        <v>49</v>
      </c>
      <c s="34" t="s">
        <v>118</v>
      </c>
      <c s="34" t="s">
        <v>2599</v>
      </c>
      <c s="35" t="s">
        <v>5</v>
      </c>
      <c s="6" t="s">
        <v>2600</v>
      </c>
      <c s="36" t="s">
        <v>97</v>
      </c>
      <c s="37">
        <v>2</v>
      </c>
      <c s="36">
        <v>0</v>
      </c>
      <c s="36">
        <f>ROUND(G79*H79,6)</f>
      </c>
      <c r="L79" s="38">
        <v>0</v>
      </c>
      <c s="32">
        <f>ROUND(ROUND(L79,2)*ROUND(G79,3),2)</f>
      </c>
      <c s="36" t="s">
        <v>196</v>
      </c>
      <c>
        <f>(M79*21)/100</f>
      </c>
      <c t="s">
        <v>27</v>
      </c>
    </row>
    <row r="80" spans="1:5" ht="12.75">
      <c r="A80" s="35" t="s">
        <v>54</v>
      </c>
      <c r="E80" s="39" t="s">
        <v>5</v>
      </c>
    </row>
    <row r="81" spans="1:5" ht="12.75">
      <c r="A81" s="35" t="s">
        <v>55</v>
      </c>
      <c r="E81" s="40" t="s">
        <v>2591</v>
      </c>
    </row>
    <row r="82" spans="1:5" ht="25.5">
      <c r="A82" t="s">
        <v>56</v>
      </c>
      <c r="E82" s="39" t="s">
        <v>2602</v>
      </c>
    </row>
    <row r="83" spans="1:16" ht="12.75">
      <c r="A83" t="s">
        <v>49</v>
      </c>
      <c s="34" t="s">
        <v>122</v>
      </c>
      <c s="34" t="s">
        <v>3262</v>
      </c>
      <c s="35" t="s">
        <v>5</v>
      </c>
      <c s="6" t="s">
        <v>3263</v>
      </c>
      <c s="36" t="s">
        <v>70</v>
      </c>
      <c s="37">
        <v>16.85</v>
      </c>
      <c s="36">
        <v>0</v>
      </c>
      <c s="36">
        <f>ROUND(G83*H83,6)</f>
      </c>
      <c r="L83" s="38">
        <v>0</v>
      </c>
      <c s="32">
        <f>ROUND(ROUND(L83,2)*ROUND(G83,3),2)</f>
      </c>
      <c s="36" t="s">
        <v>196</v>
      </c>
      <c>
        <f>(M83*21)/100</f>
      </c>
      <c t="s">
        <v>27</v>
      </c>
    </row>
    <row r="84" spans="1:5" ht="12.75">
      <c r="A84" s="35" t="s">
        <v>54</v>
      </c>
      <c r="E84" s="39" t="s">
        <v>5</v>
      </c>
    </row>
    <row r="85" spans="1:5" ht="12.75">
      <c r="A85" s="35" t="s">
        <v>55</v>
      </c>
      <c r="E85" s="40" t="s">
        <v>3360</v>
      </c>
    </row>
    <row r="86" spans="1:5" ht="63.75">
      <c r="A86" t="s">
        <v>56</v>
      </c>
      <c r="E86" s="39" t="s">
        <v>3264</v>
      </c>
    </row>
    <row r="87" spans="1:16" ht="12.75">
      <c r="A87" t="s">
        <v>49</v>
      </c>
      <c s="34" t="s">
        <v>126</v>
      </c>
      <c s="34" t="s">
        <v>3361</v>
      </c>
      <c s="35" t="s">
        <v>5</v>
      </c>
      <c s="6" t="s">
        <v>3362</v>
      </c>
      <c s="36" t="s">
        <v>70</v>
      </c>
      <c s="37">
        <v>18.125</v>
      </c>
      <c s="36">
        <v>0</v>
      </c>
      <c s="36">
        <f>ROUND(G87*H87,6)</f>
      </c>
      <c r="L87" s="38">
        <v>0</v>
      </c>
      <c s="32">
        <f>ROUND(ROUND(L87,2)*ROUND(G87,3),2)</f>
      </c>
      <c s="36" t="s">
        <v>196</v>
      </c>
      <c>
        <f>(M87*21)/100</f>
      </c>
      <c t="s">
        <v>27</v>
      </c>
    </row>
    <row r="88" spans="1:5" ht="12.75">
      <c r="A88" s="35" t="s">
        <v>54</v>
      </c>
      <c r="E88" s="39" t="s">
        <v>5</v>
      </c>
    </row>
    <row r="89" spans="1:5" ht="12.75">
      <c r="A89" s="35" t="s">
        <v>55</v>
      </c>
      <c r="E89" s="40" t="s">
        <v>3363</v>
      </c>
    </row>
    <row r="90" spans="1:5" ht="127.5">
      <c r="A90" t="s">
        <v>56</v>
      </c>
      <c r="E90" s="39" t="s">
        <v>3278</v>
      </c>
    </row>
    <row r="91" spans="1:13" ht="12.75">
      <c r="A91" t="s">
        <v>46</v>
      </c>
      <c r="C91" s="31" t="s">
        <v>288</v>
      </c>
      <c r="E91" s="33" t="s">
        <v>289</v>
      </c>
      <c r="J91" s="32">
        <f>0</f>
      </c>
      <c s="32">
        <f>0</f>
      </c>
      <c s="32">
        <f>0+L92+L96</f>
      </c>
      <c s="32">
        <f>0+M92+M96</f>
      </c>
    </row>
    <row r="92" spans="1:16" ht="38.25">
      <c r="A92" t="s">
        <v>49</v>
      </c>
      <c s="34" t="s">
        <v>130</v>
      </c>
      <c s="34" t="s">
        <v>1479</v>
      </c>
      <c s="35" t="s">
        <v>292</v>
      </c>
      <c s="6" t="s">
        <v>1480</v>
      </c>
      <c s="36" t="s">
        <v>294</v>
      </c>
      <c s="37">
        <v>479.52</v>
      </c>
      <c s="36">
        <v>0</v>
      </c>
      <c s="36">
        <f>ROUND(G92*H92,6)</f>
      </c>
      <c r="L92" s="38">
        <v>0</v>
      </c>
      <c s="32">
        <f>ROUND(ROUND(L92,2)*ROUND(G92,3),2)</f>
      </c>
      <c s="36" t="s">
        <v>196</v>
      </c>
      <c>
        <f>(M92*21)/100</f>
      </c>
      <c t="s">
        <v>27</v>
      </c>
    </row>
    <row r="93" spans="1:5" ht="12.75">
      <c r="A93" s="35" t="s">
        <v>54</v>
      </c>
      <c r="E93" s="39" t="s">
        <v>295</v>
      </c>
    </row>
    <row r="94" spans="1:5" ht="12.75">
      <c r="A94" s="35" t="s">
        <v>55</v>
      </c>
      <c r="E94" s="40" t="s">
        <v>3364</v>
      </c>
    </row>
    <row r="95" spans="1:5" ht="165.75">
      <c r="A95" t="s">
        <v>56</v>
      </c>
      <c r="E95" s="39" t="s">
        <v>1481</v>
      </c>
    </row>
    <row r="96" spans="1:16" ht="38.25">
      <c r="A96" t="s">
        <v>49</v>
      </c>
      <c s="34" t="s">
        <v>134</v>
      </c>
      <c s="34" t="s">
        <v>298</v>
      </c>
      <c s="35" t="s">
        <v>292</v>
      </c>
      <c s="6" t="s">
        <v>299</v>
      </c>
      <c s="36" t="s">
        <v>294</v>
      </c>
      <c s="37">
        <v>59.829</v>
      </c>
      <c s="36">
        <v>0</v>
      </c>
      <c s="36">
        <f>ROUND(G96*H96,6)</f>
      </c>
      <c r="L96" s="38">
        <v>0</v>
      </c>
      <c s="32">
        <f>ROUND(ROUND(L96,2)*ROUND(G96,3),2)</f>
      </c>
      <c s="36" t="s">
        <v>196</v>
      </c>
      <c>
        <f>(M96*21)/100</f>
      </c>
      <c t="s">
        <v>27</v>
      </c>
    </row>
    <row r="97" spans="1:5" ht="12.75">
      <c r="A97" s="35" t="s">
        <v>54</v>
      </c>
      <c r="E97" s="39" t="s">
        <v>295</v>
      </c>
    </row>
    <row r="98" spans="1:5" ht="12.75">
      <c r="A98" s="35" t="s">
        <v>55</v>
      </c>
      <c r="E98" s="40" t="s">
        <v>3365</v>
      </c>
    </row>
    <row r="99" spans="1:5" ht="165.75">
      <c r="A99" t="s">
        <v>56</v>
      </c>
      <c r="E99"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v>
      </c>
      <c s="41">
        <f>Rekapitulace!C13</f>
      </c>
      <c s="20" t="s">
        <v>0</v>
      </c>
      <c t="s">
        <v>23</v>
      </c>
      <c t="s">
        <v>27</v>
      </c>
    </row>
    <row r="4" spans="1:16" ht="32" customHeight="1">
      <c r="A4" s="24" t="s">
        <v>20</v>
      </c>
      <c s="25" t="s">
        <v>28</v>
      </c>
      <c s="27" t="s">
        <v>210</v>
      </c>
      <c r="E4" s="26" t="s">
        <v>211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214</v>
      </c>
      <c r="E8" s="30" t="s">
        <v>213</v>
      </c>
      <c r="J8" s="29">
        <f>0+J9+J22+J187+J204</f>
      </c>
      <c s="29">
        <f>0+K9+K22+K187+K204</f>
      </c>
      <c s="29">
        <f>0+L9+L22+L187+L204</f>
      </c>
      <c s="29">
        <f>0+M9+M22+M187+M204</f>
      </c>
    </row>
    <row r="9" spans="1:13" ht="12.75">
      <c r="A9" t="s">
        <v>46</v>
      </c>
      <c r="C9" s="31" t="s">
        <v>47</v>
      </c>
      <c r="E9" s="33" t="s">
        <v>48</v>
      </c>
      <c r="J9" s="32">
        <f>0</f>
      </c>
      <c s="32">
        <f>0</f>
      </c>
      <c s="32">
        <f>0+L10+L14+L18</f>
      </c>
      <c s="32">
        <f>0+M10+M14+M18</f>
      </c>
    </row>
    <row r="10" spans="1:16" ht="12.75">
      <c r="A10" t="s">
        <v>49</v>
      </c>
      <c s="34" t="s">
        <v>47</v>
      </c>
      <c s="34" t="s">
        <v>50</v>
      </c>
      <c s="35" t="s">
        <v>5</v>
      </c>
      <c s="6" t="s">
        <v>51</v>
      </c>
      <c s="36" t="s">
        <v>52</v>
      </c>
      <c s="37">
        <v>84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18.75">
      <c r="A13" t="s">
        <v>56</v>
      </c>
      <c r="E13" s="39" t="s">
        <v>57</v>
      </c>
    </row>
    <row r="14" spans="1:16" ht="12.75">
      <c r="A14" t="s">
        <v>49</v>
      </c>
      <c s="34" t="s">
        <v>27</v>
      </c>
      <c s="34" t="s">
        <v>58</v>
      </c>
      <c s="35" t="s">
        <v>5</v>
      </c>
      <c s="6" t="s">
        <v>59</v>
      </c>
      <c s="36" t="s">
        <v>52</v>
      </c>
      <c s="37">
        <v>84</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229.5">
      <c r="A17" t="s">
        <v>56</v>
      </c>
      <c r="E17" s="39" t="s">
        <v>60</v>
      </c>
    </row>
    <row r="18" spans="1:16" ht="12.75">
      <c r="A18" t="s">
        <v>49</v>
      </c>
      <c s="34" t="s">
        <v>26</v>
      </c>
      <c s="34" t="s">
        <v>61</v>
      </c>
      <c s="35" t="s">
        <v>5</v>
      </c>
      <c s="6" t="s">
        <v>62</v>
      </c>
      <c s="36" t="s">
        <v>63</v>
      </c>
      <c s="37">
        <v>84</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56</v>
      </c>
      <c r="E21" s="39" t="s">
        <v>64</v>
      </c>
    </row>
    <row r="22" spans="1:13" ht="12.75">
      <c r="A22" t="s">
        <v>46</v>
      </c>
      <c r="C22" s="31" t="s">
        <v>65</v>
      </c>
      <c r="E22" s="33" t="s">
        <v>66</v>
      </c>
      <c r="J22" s="32">
        <f>0</f>
      </c>
      <c s="32">
        <f>0</f>
      </c>
      <c s="32">
        <f>0+L23+L27+L31+L35+L39+L43+L47+L51+L55+L59+L63+L67+L71+L75+L79+L83+L87+L91+L95+L99+L103+L107+L111+L115+L119+L123+L127+L131+L135+L139+L143+L147+L151+L155+L159+L163+L167+L171+L175+L179+L183</f>
      </c>
      <c s="32">
        <f>0+M23+M27+M31+M35+M39+M43+M47+M51+M55+M59+M63+M67+M71+M75+M79+M83+M87+M91+M95+M99+M103+M107+M111+M115+M119+M123+M127+M131+M135+M139+M143+M147+M151+M155+M159+M163+M167+M171+M175+M179+M183</f>
      </c>
    </row>
    <row r="23" spans="1:16" ht="12.75">
      <c r="A23" t="s">
        <v>49</v>
      </c>
      <c s="34" t="s">
        <v>67</v>
      </c>
      <c s="34" t="s">
        <v>215</v>
      </c>
      <c s="35" t="s">
        <v>5</v>
      </c>
      <c s="6" t="s">
        <v>216</v>
      </c>
      <c s="36" t="s">
        <v>97</v>
      </c>
      <c s="37">
        <v>30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02">
      <c r="A26" t="s">
        <v>56</v>
      </c>
      <c r="E26" s="39" t="s">
        <v>217</v>
      </c>
    </row>
    <row r="27" spans="1:16" ht="12.75">
      <c r="A27" t="s">
        <v>49</v>
      </c>
      <c s="34" t="s">
        <v>72</v>
      </c>
      <c s="34" t="s">
        <v>218</v>
      </c>
      <c s="35" t="s">
        <v>5</v>
      </c>
      <c s="6" t="s">
        <v>219</v>
      </c>
      <c s="36" t="s">
        <v>70</v>
      </c>
      <c s="37">
        <v>245</v>
      </c>
      <c s="36">
        <v>0</v>
      </c>
      <c s="36">
        <f>ROUND(G27*H27,6)</f>
      </c>
      <c r="L27" s="38">
        <v>0</v>
      </c>
      <c s="32">
        <f>ROUND(ROUND(L27,2)*ROUND(G27,3),2)</f>
      </c>
      <c s="36" t="s">
        <v>53</v>
      </c>
      <c>
        <f>(M27*21)/100</f>
      </c>
      <c t="s">
        <v>27</v>
      </c>
    </row>
    <row r="28" spans="1:5" ht="12.75">
      <c r="A28" s="35" t="s">
        <v>54</v>
      </c>
      <c r="E28" s="39" t="s">
        <v>5</v>
      </c>
    </row>
    <row r="29" spans="1:5" ht="12.75">
      <c r="A29" s="35" t="s">
        <v>55</v>
      </c>
      <c r="E29" s="40" t="s">
        <v>5</v>
      </c>
    </row>
    <row r="30" spans="1:5" ht="127.5">
      <c r="A30" t="s">
        <v>56</v>
      </c>
      <c r="E30" s="39" t="s">
        <v>220</v>
      </c>
    </row>
    <row r="31" spans="1:16" ht="12.75">
      <c r="A31" t="s">
        <v>49</v>
      </c>
      <c s="34" t="s">
        <v>77</v>
      </c>
      <c s="34" t="s">
        <v>221</v>
      </c>
      <c s="35" t="s">
        <v>5</v>
      </c>
      <c s="6" t="s">
        <v>222</v>
      </c>
      <c s="36" t="s">
        <v>97</v>
      </c>
      <c s="37">
        <v>21</v>
      </c>
      <c s="36">
        <v>0</v>
      </c>
      <c s="36">
        <f>ROUND(G31*H31,6)</f>
      </c>
      <c r="L31" s="38">
        <v>0</v>
      </c>
      <c s="32">
        <f>ROUND(ROUND(L31,2)*ROUND(G31,3),2)</f>
      </c>
      <c s="36" t="s">
        <v>53</v>
      </c>
      <c>
        <f>(M31*21)/100</f>
      </c>
      <c t="s">
        <v>27</v>
      </c>
    </row>
    <row r="32" spans="1:5" ht="12.75">
      <c r="A32" s="35" t="s">
        <v>54</v>
      </c>
      <c r="E32" s="39" t="s">
        <v>5</v>
      </c>
    </row>
    <row r="33" spans="1:5" ht="12.75">
      <c r="A33" s="35" t="s">
        <v>55</v>
      </c>
      <c r="E33" s="40" t="s">
        <v>5</v>
      </c>
    </row>
    <row r="34" spans="1:5" ht="76.5">
      <c r="A34" t="s">
        <v>56</v>
      </c>
      <c r="E34" s="39" t="s">
        <v>223</v>
      </c>
    </row>
    <row r="35" spans="1:16" ht="12.75">
      <c r="A35" t="s">
        <v>49</v>
      </c>
      <c s="34" t="s">
        <v>65</v>
      </c>
      <c s="34" t="s">
        <v>224</v>
      </c>
      <c s="35" t="s">
        <v>5</v>
      </c>
      <c s="6" t="s">
        <v>225</v>
      </c>
      <c s="36" t="s">
        <v>226</v>
      </c>
      <c s="37">
        <v>7</v>
      </c>
      <c s="36">
        <v>0</v>
      </c>
      <c s="36">
        <f>ROUND(G35*H35,6)</f>
      </c>
      <c r="L35" s="38">
        <v>0</v>
      </c>
      <c s="32">
        <f>ROUND(ROUND(L35,2)*ROUND(G35,3),2)</f>
      </c>
      <c s="36" t="s">
        <v>53</v>
      </c>
      <c>
        <f>(M35*21)/100</f>
      </c>
      <c t="s">
        <v>27</v>
      </c>
    </row>
    <row r="36" spans="1:5" ht="12.75">
      <c r="A36" s="35" t="s">
        <v>54</v>
      </c>
      <c r="E36" s="39" t="s">
        <v>5</v>
      </c>
    </row>
    <row r="37" spans="1:5" ht="12.75">
      <c r="A37" s="35" t="s">
        <v>55</v>
      </c>
      <c r="E37" s="40" t="s">
        <v>5</v>
      </c>
    </row>
    <row r="38" spans="1:5" ht="140.25">
      <c r="A38" t="s">
        <v>56</v>
      </c>
      <c r="E38" s="39" t="s">
        <v>227</v>
      </c>
    </row>
    <row r="39" spans="1:16" ht="25.5">
      <c r="A39" t="s">
        <v>49</v>
      </c>
      <c s="34" t="s">
        <v>82</v>
      </c>
      <c s="34" t="s">
        <v>228</v>
      </c>
      <c s="35" t="s">
        <v>5</v>
      </c>
      <c s="6" t="s">
        <v>229</v>
      </c>
      <c s="36" t="s">
        <v>70</v>
      </c>
      <c s="37">
        <v>210</v>
      </c>
      <c s="36">
        <v>0</v>
      </c>
      <c s="36">
        <f>ROUND(G39*H39,6)</f>
      </c>
      <c r="L39" s="38">
        <v>0</v>
      </c>
      <c s="32">
        <f>ROUND(ROUND(L39,2)*ROUND(G39,3),2)</f>
      </c>
      <c s="36" t="s">
        <v>53</v>
      </c>
      <c>
        <f>(M39*21)/100</f>
      </c>
      <c t="s">
        <v>27</v>
      </c>
    </row>
    <row r="40" spans="1:5" ht="12.75">
      <c r="A40" s="35" t="s">
        <v>54</v>
      </c>
      <c r="E40" s="39" t="s">
        <v>5</v>
      </c>
    </row>
    <row r="41" spans="1:5" ht="12.75">
      <c r="A41" s="35" t="s">
        <v>55</v>
      </c>
      <c r="E41" s="40" t="s">
        <v>5</v>
      </c>
    </row>
    <row r="42" spans="1:5" ht="89.25">
      <c r="A42" t="s">
        <v>56</v>
      </c>
      <c r="E42" s="39" t="s">
        <v>230</v>
      </c>
    </row>
    <row r="43" spans="1:16" ht="12.75">
      <c r="A43" t="s">
        <v>49</v>
      </c>
      <c s="34" t="s">
        <v>86</v>
      </c>
      <c s="34" t="s">
        <v>73</v>
      </c>
      <c s="35" t="s">
        <v>5</v>
      </c>
      <c s="6" t="s">
        <v>74</v>
      </c>
      <c s="36" t="s">
        <v>75</v>
      </c>
      <c s="37">
        <v>8.31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76.5">
      <c r="A46" t="s">
        <v>56</v>
      </c>
      <c r="E46" s="39" t="s">
        <v>76</v>
      </c>
    </row>
    <row r="47" spans="1:16" ht="12.75">
      <c r="A47" t="s">
        <v>49</v>
      </c>
      <c s="34" t="s">
        <v>90</v>
      </c>
      <c s="34" t="s">
        <v>78</v>
      </c>
      <c s="35" t="s">
        <v>5</v>
      </c>
      <c s="6" t="s">
        <v>79</v>
      </c>
      <c s="36" t="s">
        <v>75</v>
      </c>
      <c s="37">
        <v>535.03</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76.5">
      <c r="A50" t="s">
        <v>56</v>
      </c>
      <c r="E50" s="39" t="s">
        <v>76</v>
      </c>
    </row>
    <row r="51" spans="1:16" ht="12.75">
      <c r="A51" t="s">
        <v>49</v>
      </c>
      <c s="34" t="s">
        <v>94</v>
      </c>
      <c s="34" t="s">
        <v>80</v>
      </c>
      <c s="35" t="s">
        <v>5</v>
      </c>
      <c s="6" t="s">
        <v>81</v>
      </c>
      <c s="36" t="s">
        <v>75</v>
      </c>
      <c s="37">
        <v>1018.39</v>
      </c>
      <c s="36">
        <v>0</v>
      </c>
      <c s="36">
        <f>ROUND(G51*H51,6)</f>
      </c>
      <c r="L51" s="38">
        <v>0</v>
      </c>
      <c s="32">
        <f>ROUND(ROUND(L51,2)*ROUND(G51,3),2)</f>
      </c>
      <c s="36" t="s">
        <v>53</v>
      </c>
      <c>
        <f>(M51*21)/100</f>
      </c>
      <c t="s">
        <v>27</v>
      </c>
    </row>
    <row r="52" spans="1:5" ht="12.75">
      <c r="A52" s="35" t="s">
        <v>54</v>
      </c>
      <c r="E52" s="39" t="s">
        <v>5</v>
      </c>
    </row>
    <row r="53" spans="1:5" ht="12.75">
      <c r="A53" s="35" t="s">
        <v>55</v>
      </c>
      <c r="E53" s="40" t="s">
        <v>5</v>
      </c>
    </row>
    <row r="54" spans="1:5" ht="76.5">
      <c r="A54" t="s">
        <v>56</v>
      </c>
      <c r="E54" s="39" t="s">
        <v>76</v>
      </c>
    </row>
    <row r="55" spans="1:16" ht="12.75">
      <c r="A55" t="s">
        <v>49</v>
      </c>
      <c s="34" t="s">
        <v>99</v>
      </c>
      <c s="34" t="s">
        <v>83</v>
      </c>
      <c s="35" t="s">
        <v>5</v>
      </c>
      <c s="6" t="s">
        <v>84</v>
      </c>
      <c s="36" t="s">
        <v>75</v>
      </c>
      <c s="37">
        <v>8.31</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204">
      <c r="A58" t="s">
        <v>56</v>
      </c>
      <c r="E58" s="39" t="s">
        <v>85</v>
      </c>
    </row>
    <row r="59" spans="1:16" ht="12.75">
      <c r="A59" t="s">
        <v>49</v>
      </c>
      <c s="34" t="s">
        <v>102</v>
      </c>
      <c s="34" t="s">
        <v>87</v>
      </c>
      <c s="35" t="s">
        <v>5</v>
      </c>
      <c s="6" t="s">
        <v>88</v>
      </c>
      <c s="36" t="s">
        <v>75</v>
      </c>
      <c s="37">
        <v>535.03</v>
      </c>
      <c s="36">
        <v>0</v>
      </c>
      <c s="36">
        <f>ROUND(G59*H59,6)</f>
      </c>
      <c r="L59" s="38">
        <v>0</v>
      </c>
      <c s="32">
        <f>ROUND(ROUND(L59,2)*ROUND(G59,3),2)</f>
      </c>
      <c s="36" t="s">
        <v>53</v>
      </c>
      <c>
        <f>(M59*21)/100</f>
      </c>
      <c t="s">
        <v>27</v>
      </c>
    </row>
    <row r="60" spans="1:5" ht="12.75">
      <c r="A60" s="35" t="s">
        <v>54</v>
      </c>
      <c r="E60" s="39" t="s">
        <v>5</v>
      </c>
    </row>
    <row r="61" spans="1:5" ht="12.75">
      <c r="A61" s="35" t="s">
        <v>55</v>
      </c>
      <c r="E61" s="40" t="s">
        <v>5</v>
      </c>
    </row>
    <row r="62" spans="1:5" ht="204">
      <c r="A62" t="s">
        <v>56</v>
      </c>
      <c r="E62" s="39" t="s">
        <v>89</v>
      </c>
    </row>
    <row r="63" spans="1:16" ht="12.75">
      <c r="A63" t="s">
        <v>49</v>
      </c>
      <c s="34" t="s">
        <v>106</v>
      </c>
      <c s="34" t="s">
        <v>91</v>
      </c>
      <c s="35" t="s">
        <v>5</v>
      </c>
      <c s="6" t="s">
        <v>92</v>
      </c>
      <c s="36" t="s">
        <v>75</v>
      </c>
      <c s="37">
        <v>1018.39</v>
      </c>
      <c s="36">
        <v>0</v>
      </c>
      <c s="36">
        <f>ROUND(G63*H63,6)</f>
      </c>
      <c r="L63" s="38">
        <v>0</v>
      </c>
      <c s="32">
        <f>ROUND(ROUND(L63,2)*ROUND(G63,3),2)</f>
      </c>
      <c s="36" t="s">
        <v>53</v>
      </c>
      <c>
        <f>(M63*21)/100</f>
      </c>
      <c t="s">
        <v>27</v>
      </c>
    </row>
    <row r="64" spans="1:5" ht="12.75">
      <c r="A64" s="35" t="s">
        <v>54</v>
      </c>
      <c r="E64" s="39" t="s">
        <v>5</v>
      </c>
    </row>
    <row r="65" spans="1:5" ht="12.75">
      <c r="A65" s="35" t="s">
        <v>55</v>
      </c>
      <c r="E65" s="40" t="s">
        <v>5</v>
      </c>
    </row>
    <row r="66" spans="1:5" ht="204">
      <c r="A66" t="s">
        <v>56</v>
      </c>
      <c r="E66" s="39" t="s">
        <v>93</v>
      </c>
    </row>
    <row r="67" spans="1:16" ht="25.5">
      <c r="A67" t="s">
        <v>49</v>
      </c>
      <c s="34" t="s">
        <v>110</v>
      </c>
      <c s="34" t="s">
        <v>95</v>
      </c>
      <c s="35" t="s">
        <v>5</v>
      </c>
      <c s="6" t="s">
        <v>96</v>
      </c>
      <c s="36" t="s">
        <v>97</v>
      </c>
      <c s="37">
        <v>140</v>
      </c>
      <c s="36">
        <v>0</v>
      </c>
      <c s="36">
        <f>ROUND(G67*H67,6)</f>
      </c>
      <c r="L67" s="38">
        <v>0</v>
      </c>
      <c s="32">
        <f>ROUND(ROUND(L67,2)*ROUND(G67,3),2)</f>
      </c>
      <c s="36" t="s">
        <v>53</v>
      </c>
      <c>
        <f>(M67*21)/100</f>
      </c>
      <c t="s">
        <v>27</v>
      </c>
    </row>
    <row r="68" spans="1:5" ht="12.75">
      <c r="A68" s="35" t="s">
        <v>54</v>
      </c>
      <c r="E68" s="39" t="s">
        <v>5</v>
      </c>
    </row>
    <row r="69" spans="1:5" ht="12.75">
      <c r="A69" s="35" t="s">
        <v>55</v>
      </c>
      <c r="E69" s="40" t="s">
        <v>5</v>
      </c>
    </row>
    <row r="70" spans="1:5" ht="114.75">
      <c r="A70" t="s">
        <v>56</v>
      </c>
      <c r="E70" s="39" t="s">
        <v>98</v>
      </c>
    </row>
    <row r="71" spans="1:16" ht="25.5">
      <c r="A71" t="s">
        <v>49</v>
      </c>
      <c s="34" t="s">
        <v>114</v>
      </c>
      <c s="34" t="s">
        <v>100</v>
      </c>
      <c s="35" t="s">
        <v>5</v>
      </c>
      <c s="6" t="s">
        <v>101</v>
      </c>
      <c s="36" t="s">
        <v>97</v>
      </c>
      <c s="37">
        <v>60</v>
      </c>
      <c s="36">
        <v>0</v>
      </c>
      <c s="36">
        <f>ROUND(G71*H71,6)</f>
      </c>
      <c r="L71" s="38">
        <v>0</v>
      </c>
      <c s="32">
        <f>ROUND(ROUND(L71,2)*ROUND(G71,3),2)</f>
      </c>
      <c s="36" t="s">
        <v>53</v>
      </c>
      <c>
        <f>(M71*21)/100</f>
      </c>
      <c t="s">
        <v>27</v>
      </c>
    </row>
    <row r="72" spans="1:5" ht="12.75">
      <c r="A72" s="35" t="s">
        <v>54</v>
      </c>
      <c r="E72" s="39" t="s">
        <v>5</v>
      </c>
    </row>
    <row r="73" spans="1:5" ht="12.75">
      <c r="A73" s="35" t="s">
        <v>55</v>
      </c>
      <c r="E73" s="40" t="s">
        <v>5</v>
      </c>
    </row>
    <row r="74" spans="1:5" ht="114.75">
      <c r="A74" t="s">
        <v>56</v>
      </c>
      <c r="E74" s="39" t="s">
        <v>98</v>
      </c>
    </row>
    <row r="75" spans="1:16" ht="12.75">
      <c r="A75" t="s">
        <v>49</v>
      </c>
      <c s="34" t="s">
        <v>118</v>
      </c>
      <c s="34" t="s">
        <v>231</v>
      </c>
      <c s="35" t="s">
        <v>5</v>
      </c>
      <c s="6" t="s">
        <v>232</v>
      </c>
      <c s="36" t="s">
        <v>97</v>
      </c>
      <c s="37">
        <v>72</v>
      </c>
      <c s="36">
        <v>0</v>
      </c>
      <c s="36">
        <f>ROUND(G75*H75,6)</f>
      </c>
      <c r="L75" s="38">
        <v>0</v>
      </c>
      <c s="32">
        <f>ROUND(ROUND(L75,2)*ROUND(G75,3),2)</f>
      </c>
      <c s="36" t="s">
        <v>53</v>
      </c>
      <c>
        <f>(M75*21)/100</f>
      </c>
      <c t="s">
        <v>27</v>
      </c>
    </row>
    <row r="76" spans="1:5" ht="12.75">
      <c r="A76" s="35" t="s">
        <v>54</v>
      </c>
      <c r="E76" s="39" t="s">
        <v>5</v>
      </c>
    </row>
    <row r="77" spans="1:5" ht="12.75">
      <c r="A77" s="35" t="s">
        <v>55</v>
      </c>
      <c r="E77" s="40" t="s">
        <v>5</v>
      </c>
    </row>
    <row r="78" spans="1:5" ht="102">
      <c r="A78" t="s">
        <v>56</v>
      </c>
      <c r="E78" s="39" t="s">
        <v>233</v>
      </c>
    </row>
    <row r="79" spans="1:16" ht="12.75">
      <c r="A79" t="s">
        <v>49</v>
      </c>
      <c s="34" t="s">
        <v>122</v>
      </c>
      <c s="34" t="s">
        <v>234</v>
      </c>
      <c s="35" t="s">
        <v>5</v>
      </c>
      <c s="6" t="s">
        <v>235</v>
      </c>
      <c s="36" t="s">
        <v>97</v>
      </c>
      <c s="37">
        <v>72</v>
      </c>
      <c s="36">
        <v>0</v>
      </c>
      <c s="36">
        <f>ROUND(G79*H79,6)</f>
      </c>
      <c r="L79" s="38">
        <v>0</v>
      </c>
      <c s="32">
        <f>ROUND(ROUND(L79,2)*ROUND(G79,3),2)</f>
      </c>
      <c s="36" t="s">
        <v>53</v>
      </c>
      <c>
        <f>(M79*21)/100</f>
      </c>
      <c t="s">
        <v>27</v>
      </c>
    </row>
    <row r="80" spans="1:5" ht="12.75">
      <c r="A80" s="35" t="s">
        <v>54</v>
      </c>
      <c r="E80" s="39" t="s">
        <v>5</v>
      </c>
    </row>
    <row r="81" spans="1:5" ht="12.75">
      <c r="A81" s="35" t="s">
        <v>55</v>
      </c>
      <c r="E81" s="40" t="s">
        <v>5</v>
      </c>
    </row>
    <row r="82" spans="1:5" ht="102">
      <c r="A82" t="s">
        <v>56</v>
      </c>
      <c r="E82" s="39" t="s">
        <v>236</v>
      </c>
    </row>
    <row r="83" spans="1:16" ht="12.75">
      <c r="A83" t="s">
        <v>49</v>
      </c>
      <c s="34" t="s">
        <v>126</v>
      </c>
      <c s="34" t="s">
        <v>237</v>
      </c>
      <c s="35" t="s">
        <v>5</v>
      </c>
      <c s="6" t="s">
        <v>238</v>
      </c>
      <c s="36" t="s">
        <v>97</v>
      </c>
      <c s="37">
        <v>12</v>
      </c>
      <c s="36">
        <v>0</v>
      </c>
      <c s="36">
        <f>ROUND(G83*H83,6)</f>
      </c>
      <c r="L83" s="38">
        <v>0</v>
      </c>
      <c s="32">
        <f>ROUND(ROUND(L83,2)*ROUND(G83,3),2)</f>
      </c>
      <c s="36" t="s">
        <v>53</v>
      </c>
      <c>
        <f>(M83*21)/100</f>
      </c>
      <c t="s">
        <v>27</v>
      </c>
    </row>
    <row r="84" spans="1:5" ht="12.75">
      <c r="A84" s="35" t="s">
        <v>54</v>
      </c>
      <c r="E84" s="39" t="s">
        <v>5</v>
      </c>
    </row>
    <row r="85" spans="1:5" ht="12.75">
      <c r="A85" s="35" t="s">
        <v>55</v>
      </c>
      <c r="E85" s="40" t="s">
        <v>5</v>
      </c>
    </row>
    <row r="86" spans="1:5" ht="114.75">
      <c r="A86" t="s">
        <v>56</v>
      </c>
      <c r="E86" s="39" t="s">
        <v>239</v>
      </c>
    </row>
    <row r="87" spans="1:16" ht="12.75">
      <c r="A87" t="s">
        <v>49</v>
      </c>
      <c s="34" t="s">
        <v>130</v>
      </c>
      <c s="34" t="s">
        <v>240</v>
      </c>
      <c s="35" t="s">
        <v>5</v>
      </c>
      <c s="6" t="s">
        <v>241</v>
      </c>
      <c s="36" t="s">
        <v>97</v>
      </c>
      <c s="37">
        <v>12</v>
      </c>
      <c s="36">
        <v>0</v>
      </c>
      <c s="36">
        <f>ROUND(G87*H87,6)</f>
      </c>
      <c r="L87" s="38">
        <v>0</v>
      </c>
      <c s="32">
        <f>ROUND(ROUND(L87,2)*ROUND(G87,3),2)</f>
      </c>
      <c s="36" t="s">
        <v>53</v>
      </c>
      <c>
        <f>(M87*21)/100</f>
      </c>
      <c t="s">
        <v>27</v>
      </c>
    </row>
    <row r="88" spans="1:5" ht="12.75">
      <c r="A88" s="35" t="s">
        <v>54</v>
      </c>
      <c r="E88" s="39" t="s">
        <v>5</v>
      </c>
    </row>
    <row r="89" spans="1:5" ht="12.75">
      <c r="A89" s="35" t="s">
        <v>55</v>
      </c>
      <c r="E89" s="40" t="s">
        <v>5</v>
      </c>
    </row>
    <row r="90" spans="1:5" ht="165.75">
      <c r="A90" t="s">
        <v>56</v>
      </c>
      <c r="E90" s="39" t="s">
        <v>242</v>
      </c>
    </row>
    <row r="91" spans="1:16" ht="12.75">
      <c r="A91" t="s">
        <v>49</v>
      </c>
      <c s="34" t="s">
        <v>134</v>
      </c>
      <c s="34" t="s">
        <v>243</v>
      </c>
      <c s="35" t="s">
        <v>5</v>
      </c>
      <c s="6" t="s">
        <v>244</v>
      </c>
      <c s="36" t="s">
        <v>97</v>
      </c>
      <c s="37">
        <v>10</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14.75">
      <c r="A94" t="s">
        <v>56</v>
      </c>
      <c r="E94" s="39" t="s">
        <v>245</v>
      </c>
    </row>
    <row r="95" spans="1:16" ht="12.75">
      <c r="A95" t="s">
        <v>49</v>
      </c>
      <c s="34" t="s">
        <v>138</v>
      </c>
      <c s="34" t="s">
        <v>246</v>
      </c>
      <c s="35" t="s">
        <v>5</v>
      </c>
      <c s="6" t="s">
        <v>247</v>
      </c>
      <c s="36" t="s">
        <v>97</v>
      </c>
      <c s="37">
        <v>10</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65.75">
      <c r="A98" t="s">
        <v>56</v>
      </c>
      <c r="E98" s="39" t="s">
        <v>248</v>
      </c>
    </row>
    <row r="99" spans="1:16" ht="12.75">
      <c r="A99" t="s">
        <v>49</v>
      </c>
      <c s="34" t="s">
        <v>142</v>
      </c>
      <c s="34" t="s">
        <v>249</v>
      </c>
      <c s="35" t="s">
        <v>5</v>
      </c>
      <c s="6" t="s">
        <v>250</v>
      </c>
      <c s="36" t="s">
        <v>97</v>
      </c>
      <c s="37">
        <v>28</v>
      </c>
      <c s="36">
        <v>0</v>
      </c>
      <c s="36">
        <f>ROUND(G99*H99,6)</f>
      </c>
      <c r="L99" s="38">
        <v>0</v>
      </c>
      <c s="32">
        <f>ROUND(ROUND(L99,2)*ROUND(G99,3),2)</f>
      </c>
      <c s="36" t="s">
        <v>53</v>
      </c>
      <c>
        <f>(M99*21)/100</f>
      </c>
      <c t="s">
        <v>27</v>
      </c>
    </row>
    <row r="100" spans="1:5" ht="12.75">
      <c r="A100" s="35" t="s">
        <v>54</v>
      </c>
      <c r="E100" s="39" t="s">
        <v>5</v>
      </c>
    </row>
    <row r="101" spans="1:5" ht="12.75">
      <c r="A101" s="35" t="s">
        <v>55</v>
      </c>
      <c r="E101" s="40" t="s">
        <v>5</v>
      </c>
    </row>
    <row r="102" spans="1:5" ht="114.75">
      <c r="A102" t="s">
        <v>56</v>
      </c>
      <c r="E102" s="39" t="s">
        <v>251</v>
      </c>
    </row>
    <row r="103" spans="1:16" ht="12.75">
      <c r="A103" t="s">
        <v>49</v>
      </c>
      <c s="34" t="s">
        <v>146</v>
      </c>
      <c s="34" t="s">
        <v>252</v>
      </c>
      <c s="35" t="s">
        <v>5</v>
      </c>
      <c s="6" t="s">
        <v>253</v>
      </c>
      <c s="36" t="s">
        <v>97</v>
      </c>
      <c s="37">
        <v>28</v>
      </c>
      <c s="36">
        <v>0</v>
      </c>
      <c s="36">
        <f>ROUND(G103*H103,6)</f>
      </c>
      <c r="L103" s="38">
        <v>0</v>
      </c>
      <c s="32">
        <f>ROUND(ROUND(L103,2)*ROUND(G103,3),2)</f>
      </c>
      <c s="36" t="s">
        <v>53</v>
      </c>
      <c>
        <f>(M103*21)/100</f>
      </c>
      <c t="s">
        <v>27</v>
      </c>
    </row>
    <row r="104" spans="1:5" ht="12.75">
      <c r="A104" s="35" t="s">
        <v>54</v>
      </c>
      <c r="E104" s="39" t="s">
        <v>5</v>
      </c>
    </row>
    <row r="105" spans="1:5" ht="12.75">
      <c r="A105" s="35" t="s">
        <v>55</v>
      </c>
      <c r="E105" s="40" t="s">
        <v>5</v>
      </c>
    </row>
    <row r="106" spans="1:5" ht="114.75">
      <c r="A106" t="s">
        <v>56</v>
      </c>
      <c r="E106" s="39" t="s">
        <v>254</v>
      </c>
    </row>
    <row r="107" spans="1:16" ht="25.5">
      <c r="A107" t="s">
        <v>49</v>
      </c>
      <c s="34" t="s">
        <v>150</v>
      </c>
      <c s="34" t="s">
        <v>255</v>
      </c>
      <c s="35" t="s">
        <v>5</v>
      </c>
      <c s="6" t="s">
        <v>256</v>
      </c>
      <c s="36" t="s">
        <v>97</v>
      </c>
      <c s="37">
        <v>84</v>
      </c>
      <c s="36">
        <v>0</v>
      </c>
      <c s="36">
        <f>ROUND(G107*H107,6)</f>
      </c>
      <c r="L107" s="38">
        <v>0</v>
      </c>
      <c s="32">
        <f>ROUND(ROUND(L107,2)*ROUND(G107,3),2)</f>
      </c>
      <c s="36" t="s">
        <v>53</v>
      </c>
      <c>
        <f>(M107*21)/100</f>
      </c>
      <c t="s">
        <v>27</v>
      </c>
    </row>
    <row r="108" spans="1:5" ht="12.75">
      <c r="A108" s="35" t="s">
        <v>54</v>
      </c>
      <c r="E108" s="39" t="s">
        <v>5</v>
      </c>
    </row>
    <row r="109" spans="1:5" ht="12.75">
      <c r="A109" s="35" t="s">
        <v>55</v>
      </c>
      <c r="E109" s="40" t="s">
        <v>5</v>
      </c>
    </row>
    <row r="110" spans="1:5" ht="114.75">
      <c r="A110" t="s">
        <v>56</v>
      </c>
      <c r="E110" s="39" t="s">
        <v>257</v>
      </c>
    </row>
    <row r="111" spans="1:16" ht="25.5">
      <c r="A111" t="s">
        <v>49</v>
      </c>
      <c s="34" t="s">
        <v>154</v>
      </c>
      <c s="34" t="s">
        <v>135</v>
      </c>
      <c s="35" t="s">
        <v>5</v>
      </c>
      <c s="6" t="s">
        <v>136</v>
      </c>
      <c s="36" t="s">
        <v>97</v>
      </c>
      <c s="37">
        <v>84</v>
      </c>
      <c s="36">
        <v>0</v>
      </c>
      <c s="36">
        <f>ROUND(G111*H111,6)</f>
      </c>
      <c r="L111" s="38">
        <v>0</v>
      </c>
      <c s="32">
        <f>ROUND(ROUND(L111,2)*ROUND(G111,3),2)</f>
      </c>
      <c s="36" t="s">
        <v>53</v>
      </c>
      <c>
        <f>(M111*21)/100</f>
      </c>
      <c t="s">
        <v>27</v>
      </c>
    </row>
    <row r="112" spans="1:5" ht="12.75">
      <c r="A112" s="35" t="s">
        <v>54</v>
      </c>
      <c r="E112" s="39" t="s">
        <v>5</v>
      </c>
    </row>
    <row r="113" spans="1:5" ht="12.75">
      <c r="A113" s="35" t="s">
        <v>55</v>
      </c>
      <c r="E113" s="40" t="s">
        <v>5</v>
      </c>
    </row>
    <row r="114" spans="1:5" ht="127.5">
      <c r="A114" t="s">
        <v>56</v>
      </c>
      <c r="E114" s="39" t="s">
        <v>137</v>
      </c>
    </row>
    <row r="115" spans="1:16" ht="25.5">
      <c r="A115" t="s">
        <v>49</v>
      </c>
      <c s="34" t="s">
        <v>158</v>
      </c>
      <c s="34" t="s">
        <v>258</v>
      </c>
      <c s="35" t="s">
        <v>5</v>
      </c>
      <c s="6" t="s">
        <v>259</v>
      </c>
      <c s="36" t="s">
        <v>97</v>
      </c>
      <c s="37">
        <v>4</v>
      </c>
      <c s="36">
        <v>0</v>
      </c>
      <c s="36">
        <f>ROUND(G115*H115,6)</f>
      </c>
      <c r="L115" s="38">
        <v>0</v>
      </c>
      <c s="32">
        <f>ROUND(ROUND(L115,2)*ROUND(G115,3),2)</f>
      </c>
      <c s="36" t="s">
        <v>53</v>
      </c>
      <c>
        <f>(M115*21)/100</f>
      </c>
      <c t="s">
        <v>27</v>
      </c>
    </row>
    <row r="116" spans="1:5" ht="12.75">
      <c r="A116" s="35" t="s">
        <v>54</v>
      </c>
      <c r="E116" s="39" t="s">
        <v>5</v>
      </c>
    </row>
    <row r="117" spans="1:5" ht="12.75">
      <c r="A117" s="35" t="s">
        <v>55</v>
      </c>
      <c r="E117" s="40" t="s">
        <v>5</v>
      </c>
    </row>
    <row r="118" spans="1:5" ht="140.25">
      <c r="A118" t="s">
        <v>56</v>
      </c>
      <c r="E118" s="39" t="s">
        <v>260</v>
      </c>
    </row>
    <row r="119" spans="1:16" ht="25.5">
      <c r="A119" t="s">
        <v>49</v>
      </c>
      <c s="34" t="s">
        <v>162</v>
      </c>
      <c s="34" t="s">
        <v>261</v>
      </c>
      <c s="35" t="s">
        <v>5</v>
      </c>
      <c s="6" t="s">
        <v>262</v>
      </c>
      <c s="36" t="s">
        <v>97</v>
      </c>
      <c s="37">
        <v>4</v>
      </c>
      <c s="36">
        <v>0</v>
      </c>
      <c s="36">
        <f>ROUND(G119*H119,6)</f>
      </c>
      <c r="L119" s="38">
        <v>0</v>
      </c>
      <c s="32">
        <f>ROUND(ROUND(L119,2)*ROUND(G119,3),2)</f>
      </c>
      <c s="36" t="s">
        <v>53</v>
      </c>
      <c>
        <f>(M119*21)/100</f>
      </c>
      <c t="s">
        <v>27</v>
      </c>
    </row>
    <row r="120" spans="1:5" ht="12.75">
      <c r="A120" s="35" t="s">
        <v>54</v>
      </c>
      <c r="E120" s="39" t="s">
        <v>5</v>
      </c>
    </row>
    <row r="121" spans="1:5" ht="12.75">
      <c r="A121" s="35" t="s">
        <v>55</v>
      </c>
      <c r="E121" s="40" t="s">
        <v>5</v>
      </c>
    </row>
    <row r="122" spans="1:5" ht="153">
      <c r="A122" t="s">
        <v>56</v>
      </c>
      <c r="E122" s="39" t="s">
        <v>263</v>
      </c>
    </row>
    <row r="123" spans="1:16" ht="12.75">
      <c r="A123" t="s">
        <v>49</v>
      </c>
      <c s="34" t="s">
        <v>167</v>
      </c>
      <c s="34" t="s">
        <v>139</v>
      </c>
      <c s="35" t="s">
        <v>5</v>
      </c>
      <c s="6" t="s">
        <v>140</v>
      </c>
      <c s="36" t="s">
        <v>97</v>
      </c>
      <c s="37">
        <v>44</v>
      </c>
      <c s="36">
        <v>0</v>
      </c>
      <c s="36">
        <f>ROUND(G123*H123,6)</f>
      </c>
      <c r="L123" s="38">
        <v>0</v>
      </c>
      <c s="32">
        <f>ROUND(ROUND(L123,2)*ROUND(G123,3),2)</f>
      </c>
      <c s="36" t="s">
        <v>53</v>
      </c>
      <c>
        <f>(M123*21)/100</f>
      </c>
      <c t="s">
        <v>27</v>
      </c>
    </row>
    <row r="124" spans="1:5" ht="12.75">
      <c r="A124" s="35" t="s">
        <v>54</v>
      </c>
      <c r="E124" s="39" t="s">
        <v>5</v>
      </c>
    </row>
    <row r="125" spans="1:5" ht="12.75">
      <c r="A125" s="35" t="s">
        <v>55</v>
      </c>
      <c r="E125" s="40" t="s">
        <v>5</v>
      </c>
    </row>
    <row r="126" spans="1:5" ht="114.75">
      <c r="A126" t="s">
        <v>56</v>
      </c>
      <c r="E126" s="39" t="s">
        <v>141</v>
      </c>
    </row>
    <row r="127" spans="1:16" ht="25.5">
      <c r="A127" t="s">
        <v>49</v>
      </c>
      <c s="34" t="s">
        <v>171</v>
      </c>
      <c s="34" t="s">
        <v>143</v>
      </c>
      <c s="35" t="s">
        <v>5</v>
      </c>
      <c s="6" t="s">
        <v>144</v>
      </c>
      <c s="36" t="s">
        <v>97</v>
      </c>
      <c s="37">
        <v>44</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145</v>
      </c>
    </row>
    <row r="131" spans="1:16" ht="25.5">
      <c r="A131" t="s">
        <v>49</v>
      </c>
      <c s="34" t="s">
        <v>175</v>
      </c>
      <c s="34" t="s">
        <v>147</v>
      </c>
      <c s="35" t="s">
        <v>5</v>
      </c>
      <c s="6" t="s">
        <v>148</v>
      </c>
      <c s="36" t="s">
        <v>97</v>
      </c>
      <c s="37">
        <v>4</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14.75">
      <c r="A134" t="s">
        <v>56</v>
      </c>
      <c r="E134" s="39" t="s">
        <v>149</v>
      </c>
    </row>
    <row r="135" spans="1:16" ht="25.5">
      <c r="A135" t="s">
        <v>49</v>
      </c>
      <c s="34" t="s">
        <v>179</v>
      </c>
      <c s="34" t="s">
        <v>155</v>
      </c>
      <c s="35" t="s">
        <v>5</v>
      </c>
      <c s="6" t="s">
        <v>156</v>
      </c>
      <c s="36" t="s">
        <v>97</v>
      </c>
      <c s="37">
        <v>20</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40.25">
      <c r="A138" t="s">
        <v>56</v>
      </c>
      <c r="E138" s="39" t="s">
        <v>157</v>
      </c>
    </row>
    <row r="139" spans="1:16" ht="25.5">
      <c r="A139" t="s">
        <v>49</v>
      </c>
      <c s="34" t="s">
        <v>183</v>
      </c>
      <c s="34" t="s">
        <v>159</v>
      </c>
      <c s="35" t="s">
        <v>5</v>
      </c>
      <c s="6" t="s">
        <v>160</v>
      </c>
      <c s="36" t="s">
        <v>97</v>
      </c>
      <c s="37">
        <v>20</v>
      </c>
      <c s="36">
        <v>0</v>
      </c>
      <c s="36">
        <f>ROUND(G139*H139,6)</f>
      </c>
      <c r="L139" s="38">
        <v>0</v>
      </c>
      <c s="32">
        <f>ROUND(ROUND(L139,2)*ROUND(G139,3),2)</f>
      </c>
      <c s="36" t="s">
        <v>53</v>
      </c>
      <c>
        <f>(M139*21)/100</f>
      </c>
      <c t="s">
        <v>27</v>
      </c>
    </row>
    <row r="140" spans="1:5" ht="12.75">
      <c r="A140" s="35" t="s">
        <v>54</v>
      </c>
      <c r="E140" s="39" t="s">
        <v>5</v>
      </c>
    </row>
    <row r="141" spans="1:5" ht="12.75">
      <c r="A141" s="35" t="s">
        <v>55</v>
      </c>
      <c r="E141" s="40" t="s">
        <v>5</v>
      </c>
    </row>
    <row r="142" spans="1:5" ht="140.25">
      <c r="A142" t="s">
        <v>56</v>
      </c>
      <c r="E142" s="39" t="s">
        <v>161</v>
      </c>
    </row>
    <row r="143" spans="1:16" ht="12.75">
      <c r="A143" t="s">
        <v>49</v>
      </c>
      <c s="34" t="s">
        <v>187</v>
      </c>
      <c s="34" t="s">
        <v>264</v>
      </c>
      <c s="35" t="s">
        <v>5</v>
      </c>
      <c s="6" t="s">
        <v>265</v>
      </c>
      <c s="36" t="s">
        <v>97</v>
      </c>
      <c s="37">
        <v>10</v>
      </c>
      <c s="36">
        <v>0</v>
      </c>
      <c s="36">
        <f>ROUND(G143*H143,6)</f>
      </c>
      <c r="L143" s="38">
        <v>0</v>
      </c>
      <c s="32">
        <f>ROUND(ROUND(L143,2)*ROUND(G143,3),2)</f>
      </c>
      <c s="36" t="s">
        <v>53</v>
      </c>
      <c>
        <f>(M143*21)/100</f>
      </c>
      <c t="s">
        <v>27</v>
      </c>
    </row>
    <row r="144" spans="1:5" ht="12.75">
      <c r="A144" s="35" t="s">
        <v>54</v>
      </c>
      <c r="E144" s="39" t="s">
        <v>5</v>
      </c>
    </row>
    <row r="145" spans="1:5" ht="12.75">
      <c r="A145" s="35" t="s">
        <v>55</v>
      </c>
      <c r="E145" s="40" t="s">
        <v>5</v>
      </c>
    </row>
    <row r="146" spans="1:5" ht="114.75">
      <c r="A146" t="s">
        <v>56</v>
      </c>
      <c r="E146" s="39" t="s">
        <v>266</v>
      </c>
    </row>
    <row r="147" spans="1:16" ht="12.75">
      <c r="A147" t="s">
        <v>49</v>
      </c>
      <c s="34" t="s">
        <v>193</v>
      </c>
      <c s="34" t="s">
        <v>267</v>
      </c>
      <c s="35" t="s">
        <v>5</v>
      </c>
      <c s="6" t="s">
        <v>268</v>
      </c>
      <c s="36" t="s">
        <v>97</v>
      </c>
      <c s="37">
        <v>10</v>
      </c>
      <c s="36">
        <v>0</v>
      </c>
      <c s="36">
        <f>ROUND(G147*H147,6)</f>
      </c>
      <c r="L147" s="38">
        <v>0</v>
      </c>
      <c s="32">
        <f>ROUND(ROUND(L147,2)*ROUND(G147,3),2)</f>
      </c>
      <c s="36" t="s">
        <v>53</v>
      </c>
      <c>
        <f>(M147*21)/100</f>
      </c>
      <c t="s">
        <v>27</v>
      </c>
    </row>
    <row r="148" spans="1:5" ht="12.75">
      <c r="A148" s="35" t="s">
        <v>54</v>
      </c>
      <c r="E148" s="39" t="s">
        <v>5</v>
      </c>
    </row>
    <row r="149" spans="1:5" ht="12.75">
      <c r="A149" s="35" t="s">
        <v>55</v>
      </c>
      <c r="E149" s="40" t="s">
        <v>5</v>
      </c>
    </row>
    <row r="150" spans="1:5" ht="140.25">
      <c r="A150" t="s">
        <v>56</v>
      </c>
      <c r="E150" s="39" t="s">
        <v>269</v>
      </c>
    </row>
    <row r="151" spans="1:16" ht="12.75">
      <c r="A151" t="s">
        <v>49</v>
      </c>
      <c s="34" t="s">
        <v>270</v>
      </c>
      <c s="34" t="s">
        <v>163</v>
      </c>
      <c s="35" t="s">
        <v>5</v>
      </c>
      <c s="6" t="s">
        <v>164</v>
      </c>
      <c s="36" t="s">
        <v>165</v>
      </c>
      <c s="37">
        <v>150</v>
      </c>
      <c s="36">
        <v>0</v>
      </c>
      <c s="36">
        <f>ROUND(G151*H151,6)</f>
      </c>
      <c r="L151" s="38">
        <v>0</v>
      </c>
      <c s="32">
        <f>ROUND(ROUND(L151,2)*ROUND(G151,3),2)</f>
      </c>
      <c s="36" t="s">
        <v>53</v>
      </c>
      <c>
        <f>(M151*21)/100</f>
      </c>
      <c t="s">
        <v>27</v>
      </c>
    </row>
    <row r="152" spans="1:5" ht="12.75">
      <c r="A152" s="35" t="s">
        <v>54</v>
      </c>
      <c r="E152" s="39" t="s">
        <v>5</v>
      </c>
    </row>
    <row r="153" spans="1:5" ht="12.75">
      <c r="A153" s="35" t="s">
        <v>55</v>
      </c>
      <c r="E153" s="40" t="s">
        <v>5</v>
      </c>
    </row>
    <row r="154" spans="1:5" ht="114.75">
      <c r="A154" t="s">
        <v>56</v>
      </c>
      <c r="E154" s="39" t="s">
        <v>166</v>
      </c>
    </row>
    <row r="155" spans="1:16" ht="12.75">
      <c r="A155" t="s">
        <v>49</v>
      </c>
      <c s="34" t="s">
        <v>271</v>
      </c>
      <c s="34" t="s">
        <v>168</v>
      </c>
      <c s="35" t="s">
        <v>5</v>
      </c>
      <c s="6" t="s">
        <v>169</v>
      </c>
      <c s="36" t="s">
        <v>165</v>
      </c>
      <c s="37">
        <v>30</v>
      </c>
      <c s="36">
        <v>0</v>
      </c>
      <c s="36">
        <f>ROUND(G155*H155,6)</f>
      </c>
      <c r="L155" s="38">
        <v>0</v>
      </c>
      <c s="32">
        <f>ROUND(ROUND(L155,2)*ROUND(G155,3),2)</f>
      </c>
      <c s="36" t="s">
        <v>53</v>
      </c>
      <c>
        <f>(M155*21)/100</f>
      </c>
      <c t="s">
        <v>27</v>
      </c>
    </row>
    <row r="156" spans="1:5" ht="12.75">
      <c r="A156" s="35" t="s">
        <v>54</v>
      </c>
      <c r="E156" s="39" t="s">
        <v>5</v>
      </c>
    </row>
    <row r="157" spans="1:5" ht="12.75">
      <c r="A157" s="35" t="s">
        <v>55</v>
      </c>
      <c r="E157" s="40" t="s">
        <v>5</v>
      </c>
    </row>
    <row r="158" spans="1:5" ht="102">
      <c r="A158" t="s">
        <v>56</v>
      </c>
      <c r="E158" s="39" t="s">
        <v>170</v>
      </c>
    </row>
    <row r="159" spans="1:16" ht="12.75">
      <c r="A159" t="s">
        <v>49</v>
      </c>
      <c s="34" t="s">
        <v>272</v>
      </c>
      <c s="34" t="s">
        <v>172</v>
      </c>
      <c s="35" t="s">
        <v>5</v>
      </c>
      <c s="6" t="s">
        <v>173</v>
      </c>
      <c s="36" t="s">
        <v>97</v>
      </c>
      <c s="37">
        <v>16</v>
      </c>
      <c s="36">
        <v>0</v>
      </c>
      <c s="36">
        <f>ROUND(G159*H159,6)</f>
      </c>
      <c r="L159" s="38">
        <v>0</v>
      </c>
      <c s="32">
        <f>ROUND(ROUND(L159,2)*ROUND(G159,3),2)</f>
      </c>
      <c s="36" t="s">
        <v>53</v>
      </c>
      <c>
        <f>(M159*21)/100</f>
      </c>
      <c t="s">
        <v>27</v>
      </c>
    </row>
    <row r="160" spans="1:5" ht="12.75">
      <c r="A160" s="35" t="s">
        <v>54</v>
      </c>
      <c r="E160" s="39" t="s">
        <v>5</v>
      </c>
    </row>
    <row r="161" spans="1:5" ht="12.75">
      <c r="A161" s="35" t="s">
        <v>55</v>
      </c>
      <c r="E161" s="40" t="s">
        <v>5</v>
      </c>
    </row>
    <row r="162" spans="1:5" ht="140.25">
      <c r="A162" t="s">
        <v>56</v>
      </c>
      <c r="E162" s="39" t="s">
        <v>174</v>
      </c>
    </row>
    <row r="163" spans="1:16" ht="12.75">
      <c r="A163" t="s">
        <v>49</v>
      </c>
      <c s="34" t="s">
        <v>273</v>
      </c>
      <c s="34" t="s">
        <v>180</v>
      </c>
      <c s="35" t="s">
        <v>5</v>
      </c>
      <c s="6" t="s">
        <v>181</v>
      </c>
      <c s="36" t="s">
        <v>97</v>
      </c>
      <c s="37">
        <v>28</v>
      </c>
      <c s="36">
        <v>0</v>
      </c>
      <c s="36">
        <f>ROUND(G163*H163,6)</f>
      </c>
      <c r="L163" s="38">
        <v>0</v>
      </c>
      <c s="32">
        <f>ROUND(ROUND(L163,2)*ROUND(G163,3),2)</f>
      </c>
      <c s="36" t="s">
        <v>53</v>
      </c>
      <c>
        <f>(M163*21)/100</f>
      </c>
      <c t="s">
        <v>27</v>
      </c>
    </row>
    <row r="164" spans="1:5" ht="12.75">
      <c r="A164" s="35" t="s">
        <v>54</v>
      </c>
      <c r="E164" s="39" t="s">
        <v>5</v>
      </c>
    </row>
    <row r="165" spans="1:5" ht="12.75">
      <c r="A165" s="35" t="s">
        <v>55</v>
      </c>
      <c r="E165" s="40" t="s">
        <v>5</v>
      </c>
    </row>
    <row r="166" spans="1:5" ht="114.75">
      <c r="A166" t="s">
        <v>56</v>
      </c>
      <c r="E166" s="39" t="s">
        <v>182</v>
      </c>
    </row>
    <row r="167" spans="1:16" ht="25.5">
      <c r="A167" t="s">
        <v>49</v>
      </c>
      <c s="34" t="s">
        <v>274</v>
      </c>
      <c s="34" t="s">
        <v>275</v>
      </c>
      <c s="35" t="s">
        <v>5</v>
      </c>
      <c s="6" t="s">
        <v>276</v>
      </c>
      <c s="36" t="s">
        <v>97</v>
      </c>
      <c s="37">
        <v>8</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127.5">
      <c r="A170" t="s">
        <v>56</v>
      </c>
      <c r="E170" s="39" t="s">
        <v>277</v>
      </c>
    </row>
    <row r="171" spans="1:16" ht="12.75">
      <c r="A171" t="s">
        <v>49</v>
      </c>
      <c s="34" t="s">
        <v>278</v>
      </c>
      <c s="34" t="s">
        <v>184</v>
      </c>
      <c s="35" t="s">
        <v>5</v>
      </c>
      <c s="6" t="s">
        <v>185</v>
      </c>
      <c s="36" t="s">
        <v>165</v>
      </c>
      <c s="37">
        <v>150</v>
      </c>
      <c s="36">
        <v>0</v>
      </c>
      <c s="36">
        <f>ROUND(G171*H171,6)</f>
      </c>
      <c r="L171" s="38">
        <v>0</v>
      </c>
      <c s="32">
        <f>ROUND(ROUND(L171,2)*ROUND(G171,3),2)</f>
      </c>
      <c s="36" t="s">
        <v>53</v>
      </c>
      <c>
        <f>(M171*21)/100</f>
      </c>
      <c t="s">
        <v>27</v>
      </c>
    </row>
    <row r="172" spans="1:5" ht="12.75">
      <c r="A172" s="35" t="s">
        <v>54</v>
      </c>
      <c r="E172" s="39" t="s">
        <v>5</v>
      </c>
    </row>
    <row r="173" spans="1:5" ht="12.75">
      <c r="A173" s="35" t="s">
        <v>55</v>
      </c>
      <c r="E173" s="40" t="s">
        <v>5</v>
      </c>
    </row>
    <row r="174" spans="1:5" ht="114.75">
      <c r="A174" t="s">
        <v>56</v>
      </c>
      <c r="E174" s="39" t="s">
        <v>186</v>
      </c>
    </row>
    <row r="175" spans="1:16" ht="12.75">
      <c r="A175" t="s">
        <v>49</v>
      </c>
      <c s="34" t="s">
        <v>279</v>
      </c>
      <c s="34" t="s">
        <v>188</v>
      </c>
      <c s="35" t="s">
        <v>5</v>
      </c>
      <c s="6" t="s">
        <v>189</v>
      </c>
      <c s="36" t="s">
        <v>97</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5</v>
      </c>
    </row>
    <row r="178" spans="1:5" ht="76.5">
      <c r="A178" t="s">
        <v>56</v>
      </c>
      <c r="E178" s="39" t="s">
        <v>190</v>
      </c>
    </row>
    <row r="179" spans="1:16" ht="12.75">
      <c r="A179" t="s">
        <v>49</v>
      </c>
      <c s="34" t="s">
        <v>280</v>
      </c>
      <c s="34" t="s">
        <v>281</v>
      </c>
      <c s="35" t="s">
        <v>5</v>
      </c>
      <c s="6" t="s">
        <v>282</v>
      </c>
      <c s="36" t="s">
        <v>97</v>
      </c>
      <c s="37">
        <v>21</v>
      </c>
      <c s="36">
        <v>0</v>
      </c>
      <c s="36">
        <f>ROUND(G179*H179,6)</f>
      </c>
      <c r="L179" s="38">
        <v>0</v>
      </c>
      <c s="32">
        <f>ROUND(ROUND(L179,2)*ROUND(G179,3),2)</f>
      </c>
      <c s="36" t="s">
        <v>53</v>
      </c>
      <c>
        <f>(M179*21)/100</f>
      </c>
      <c t="s">
        <v>27</v>
      </c>
    </row>
    <row r="180" spans="1:5" ht="12.75">
      <c r="A180" s="35" t="s">
        <v>54</v>
      </c>
      <c r="E180" s="39" t="s">
        <v>5</v>
      </c>
    </row>
    <row r="181" spans="1:5" ht="12.75">
      <c r="A181" s="35" t="s">
        <v>55</v>
      </c>
      <c r="E181" s="40" t="s">
        <v>5</v>
      </c>
    </row>
    <row r="182" spans="1:5" ht="165.75">
      <c r="A182" t="s">
        <v>56</v>
      </c>
      <c r="E182" s="39" t="s">
        <v>283</v>
      </c>
    </row>
    <row r="183" spans="1:16" ht="12.75">
      <c r="A183" t="s">
        <v>49</v>
      </c>
      <c s="34" t="s">
        <v>284</v>
      </c>
      <c s="34" t="s">
        <v>285</v>
      </c>
      <c s="35" t="s">
        <v>5</v>
      </c>
      <c s="6" t="s">
        <v>286</v>
      </c>
      <c s="36" t="s">
        <v>97</v>
      </c>
      <c s="37">
        <v>21</v>
      </c>
      <c s="36">
        <v>0</v>
      </c>
      <c s="36">
        <f>ROUND(G183*H183,6)</f>
      </c>
      <c r="L183" s="38">
        <v>0</v>
      </c>
      <c s="32">
        <f>ROUND(ROUND(L183,2)*ROUND(G183,3),2)</f>
      </c>
      <c s="36" t="s">
        <v>53</v>
      </c>
      <c>
        <f>(M183*21)/100</f>
      </c>
      <c t="s">
        <v>27</v>
      </c>
    </row>
    <row r="184" spans="1:5" ht="12.75">
      <c r="A184" s="35" t="s">
        <v>54</v>
      </c>
      <c r="E184" s="39" t="s">
        <v>5</v>
      </c>
    </row>
    <row r="185" spans="1:5" ht="12.75">
      <c r="A185" s="35" t="s">
        <v>55</v>
      </c>
      <c r="E185" s="40" t="s">
        <v>5</v>
      </c>
    </row>
    <row r="186" spans="1:5" ht="127.5">
      <c r="A186" t="s">
        <v>56</v>
      </c>
      <c r="E186" s="39" t="s">
        <v>287</v>
      </c>
    </row>
    <row r="187" spans="1:13" ht="12.75">
      <c r="A187" t="s">
        <v>46</v>
      </c>
      <c r="C187" s="31" t="s">
        <v>288</v>
      </c>
      <c r="E187" s="33" t="s">
        <v>289</v>
      </c>
      <c r="J187" s="32">
        <f>0</f>
      </c>
      <c s="32">
        <f>0</f>
      </c>
      <c s="32">
        <f>0+L188+L192+L196+L200</f>
      </c>
      <c s="32">
        <f>0+M188+M192+M196+M200</f>
      </c>
    </row>
    <row r="188" spans="1:16" ht="38.25">
      <c r="A188" t="s">
        <v>49</v>
      </c>
      <c s="34" t="s">
        <v>290</v>
      </c>
      <c s="34" t="s">
        <v>291</v>
      </c>
      <c s="35" t="s">
        <v>292</v>
      </c>
      <c s="6" t="s">
        <v>293</v>
      </c>
      <c s="36" t="s">
        <v>294</v>
      </c>
      <c s="37">
        <v>10</v>
      </c>
      <c s="36">
        <v>0</v>
      </c>
      <c s="36">
        <f>ROUND(G188*H188,6)</f>
      </c>
      <c r="L188" s="38">
        <v>0</v>
      </c>
      <c s="32">
        <f>ROUND(ROUND(L188,2)*ROUND(G188,3),2)</f>
      </c>
      <c s="36" t="s">
        <v>196</v>
      </c>
      <c>
        <f>(M188*21)/100</f>
      </c>
      <c t="s">
        <v>27</v>
      </c>
    </row>
    <row r="189" spans="1:5" ht="12.75">
      <c r="A189" s="35" t="s">
        <v>54</v>
      </c>
      <c r="E189" s="39" t="s">
        <v>295</v>
      </c>
    </row>
    <row r="190" spans="1:5" ht="12.75">
      <c r="A190" s="35" t="s">
        <v>55</v>
      </c>
      <c r="E190" s="40" t="s">
        <v>5</v>
      </c>
    </row>
    <row r="191" spans="1:5" ht="165.75">
      <c r="A191" t="s">
        <v>56</v>
      </c>
      <c r="E191" s="39" t="s">
        <v>296</v>
      </c>
    </row>
    <row r="192" spans="1:16" ht="38.25">
      <c r="A192" t="s">
        <v>49</v>
      </c>
      <c s="34" t="s">
        <v>297</v>
      </c>
      <c s="34" t="s">
        <v>298</v>
      </c>
      <c s="35" t="s">
        <v>292</v>
      </c>
      <c s="6" t="s">
        <v>299</v>
      </c>
      <c s="36" t="s">
        <v>294</v>
      </c>
      <c s="37">
        <v>15</v>
      </c>
      <c s="36">
        <v>0</v>
      </c>
      <c s="36">
        <f>ROUND(G192*H192,6)</f>
      </c>
      <c r="L192" s="38">
        <v>0</v>
      </c>
      <c s="32">
        <f>ROUND(ROUND(L192,2)*ROUND(G192,3),2)</f>
      </c>
      <c s="36" t="s">
        <v>196</v>
      </c>
      <c>
        <f>(M192*21)/100</f>
      </c>
      <c t="s">
        <v>27</v>
      </c>
    </row>
    <row r="193" spans="1:5" ht="12.75">
      <c r="A193" s="35" t="s">
        <v>54</v>
      </c>
      <c r="E193" s="39" t="s">
        <v>295</v>
      </c>
    </row>
    <row r="194" spans="1:5" ht="12.75">
      <c r="A194" s="35" t="s">
        <v>55</v>
      </c>
      <c r="E194" s="40" t="s">
        <v>5</v>
      </c>
    </row>
    <row r="195" spans="1:5" ht="165.75">
      <c r="A195" t="s">
        <v>56</v>
      </c>
      <c r="E195" s="39" t="s">
        <v>296</v>
      </c>
    </row>
    <row r="196" spans="1:16" ht="25.5">
      <c r="A196" t="s">
        <v>49</v>
      </c>
      <c s="34" t="s">
        <v>300</v>
      </c>
      <c s="34" t="s">
        <v>301</v>
      </c>
      <c s="35" t="s">
        <v>292</v>
      </c>
      <c s="6" t="s">
        <v>302</v>
      </c>
      <c s="36" t="s">
        <v>294</v>
      </c>
      <c s="37">
        <v>4</v>
      </c>
      <c s="36">
        <v>0</v>
      </c>
      <c s="36">
        <f>ROUND(G196*H196,6)</f>
      </c>
      <c r="L196" s="38">
        <v>0</v>
      </c>
      <c s="32">
        <f>ROUND(ROUND(L196,2)*ROUND(G196,3),2)</f>
      </c>
      <c s="36" t="s">
        <v>196</v>
      </c>
      <c>
        <f>(M196*21)/100</f>
      </c>
      <c t="s">
        <v>27</v>
      </c>
    </row>
    <row r="197" spans="1:5" ht="25.5">
      <c r="A197" s="35" t="s">
        <v>54</v>
      </c>
      <c r="E197" s="39" t="s">
        <v>303</v>
      </c>
    </row>
    <row r="198" spans="1:5" ht="12.75">
      <c r="A198" s="35" t="s">
        <v>55</v>
      </c>
      <c r="E198" s="40" t="s">
        <v>5</v>
      </c>
    </row>
    <row r="199" spans="1:5" ht="165.75">
      <c r="A199" t="s">
        <v>56</v>
      </c>
      <c r="E199" s="39" t="s">
        <v>296</v>
      </c>
    </row>
    <row r="200" spans="1:16" ht="38.25">
      <c r="A200" t="s">
        <v>49</v>
      </c>
      <c s="34" t="s">
        <v>304</v>
      </c>
      <c s="34" t="s">
        <v>305</v>
      </c>
      <c s="35" t="s">
        <v>292</v>
      </c>
      <c s="6" t="s">
        <v>306</v>
      </c>
      <c s="36" t="s">
        <v>294</v>
      </c>
      <c s="37">
        <v>1</v>
      </c>
      <c s="36">
        <v>0</v>
      </c>
      <c s="36">
        <f>ROUND(G200*H200,6)</f>
      </c>
      <c r="L200" s="38">
        <v>0</v>
      </c>
      <c s="32">
        <f>ROUND(ROUND(L200,2)*ROUND(G200,3),2)</f>
      </c>
      <c s="36" t="s">
        <v>196</v>
      </c>
      <c>
        <f>(M200*21)/100</f>
      </c>
      <c t="s">
        <v>27</v>
      </c>
    </row>
    <row r="201" spans="1:5" ht="51">
      <c r="A201" s="35" t="s">
        <v>54</v>
      </c>
      <c r="E201" s="39" t="s">
        <v>307</v>
      </c>
    </row>
    <row r="202" spans="1:5" ht="12.75">
      <c r="A202" s="35" t="s">
        <v>55</v>
      </c>
      <c r="E202" s="40" t="s">
        <v>5</v>
      </c>
    </row>
    <row r="203" spans="1:5" ht="165.75">
      <c r="A203" t="s">
        <v>56</v>
      </c>
      <c r="E203" s="39" t="s">
        <v>296</v>
      </c>
    </row>
    <row r="204" spans="1:13" ht="12.75">
      <c r="A204" t="s">
        <v>46</v>
      </c>
      <c r="C204" s="31" t="s">
        <v>191</v>
      </c>
      <c r="E204" s="33" t="s">
        <v>192</v>
      </c>
      <c r="J204" s="32">
        <f>0</f>
      </c>
      <c s="32">
        <f>0</f>
      </c>
      <c s="32">
        <f>0+L205</f>
      </c>
      <c s="32">
        <f>0+M205</f>
      </c>
    </row>
    <row r="205" spans="1:16" ht="12.75">
      <c r="A205" t="s">
        <v>49</v>
      </c>
      <c s="34" t="s">
        <v>308</v>
      </c>
      <c s="34" t="s">
        <v>194</v>
      </c>
      <c s="35" t="s">
        <v>5</v>
      </c>
      <c s="6" t="s">
        <v>195</v>
      </c>
      <c s="36" t="s">
        <v>97</v>
      </c>
      <c s="37">
        <v>6</v>
      </c>
      <c s="36">
        <v>0</v>
      </c>
      <c s="36">
        <f>ROUND(G205*H205,6)</f>
      </c>
      <c r="L205" s="38">
        <v>0</v>
      </c>
      <c s="32">
        <f>ROUND(ROUND(L205,2)*ROUND(G205,3),2)</f>
      </c>
      <c s="36" t="s">
        <v>196</v>
      </c>
      <c>
        <f>(M205*21)/100</f>
      </c>
      <c t="s">
        <v>27</v>
      </c>
    </row>
    <row r="206" spans="1:5" ht="12.75">
      <c r="A206" s="35" t="s">
        <v>54</v>
      </c>
      <c r="E206" s="39" t="s">
        <v>5</v>
      </c>
    </row>
    <row r="207" spans="1:5" ht="12.75">
      <c r="A207" s="35" t="s">
        <v>55</v>
      </c>
      <c r="E207" s="40" t="s">
        <v>5</v>
      </c>
    </row>
    <row r="208" spans="1:5" ht="25.5">
      <c r="A208" t="s">
        <v>56</v>
      </c>
      <c r="E208" s="39" t="s">
        <v>197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3368</v>
      </c>
      <c r="E8" s="30" t="s">
        <v>3367</v>
      </c>
      <c r="J8" s="29">
        <f>0+J9+J14+J31+J44+J53+J70</f>
      </c>
      <c s="29">
        <f>0+K9+K14+K31+K44+K53+K70</f>
      </c>
      <c s="29">
        <f>0+L9+L14+L31+L44+L53+L70</f>
      </c>
      <c s="29">
        <f>0+M9+M14+M31+M44+M53+M70</f>
      </c>
    </row>
    <row r="9" spans="1:13" ht="12.75">
      <c r="A9" t="s">
        <v>46</v>
      </c>
      <c r="C9" s="31" t="s">
        <v>47</v>
      </c>
      <c r="E9" s="33" t="s">
        <v>48</v>
      </c>
      <c r="J9" s="32">
        <f>0</f>
      </c>
      <c s="32">
        <f>0</f>
      </c>
      <c s="32">
        <f>0+L10</f>
      </c>
      <c s="32">
        <f>0+M10</f>
      </c>
    </row>
    <row r="10" spans="1:16" ht="12.75">
      <c r="A10" t="s">
        <v>49</v>
      </c>
      <c s="34" t="s">
        <v>47</v>
      </c>
      <c s="34" t="s">
        <v>2404</v>
      </c>
      <c s="35" t="s">
        <v>5</v>
      </c>
      <c s="6" t="s">
        <v>2405</v>
      </c>
      <c s="36" t="s">
        <v>52</v>
      </c>
      <c s="37">
        <v>225</v>
      </c>
      <c s="36">
        <v>0</v>
      </c>
      <c s="36">
        <f>ROUND(G10*H10,6)</f>
      </c>
      <c r="L10" s="38">
        <v>0</v>
      </c>
      <c s="32">
        <f>ROUND(ROUND(L10,2)*ROUND(G10,3),2)</f>
      </c>
      <c s="36" t="s">
        <v>196</v>
      </c>
      <c>
        <f>(M10*21)/100</f>
      </c>
      <c t="s">
        <v>27</v>
      </c>
    </row>
    <row r="11" spans="1:5" ht="12.75">
      <c r="A11" s="35" t="s">
        <v>54</v>
      </c>
      <c r="E11" s="39" t="s">
        <v>5</v>
      </c>
    </row>
    <row r="12" spans="1:5" ht="12.75">
      <c r="A12" s="35" t="s">
        <v>55</v>
      </c>
      <c r="E12" s="40" t="s">
        <v>3369</v>
      </c>
    </row>
    <row r="13" spans="1:5" ht="318.75">
      <c r="A13" t="s">
        <v>56</v>
      </c>
      <c r="E13" s="39" t="s">
        <v>2286</v>
      </c>
    </row>
    <row r="14" spans="1:13" ht="12.75">
      <c r="A14" t="s">
        <v>46</v>
      </c>
      <c r="C14" s="31" t="s">
        <v>27</v>
      </c>
      <c r="E14" s="33" t="s">
        <v>610</v>
      </c>
      <c r="J14" s="32">
        <f>0</f>
      </c>
      <c s="32">
        <f>0</f>
      </c>
      <c s="32">
        <f>0+L15+L19+L23+L27</f>
      </c>
      <c s="32">
        <f>0+M15+M19+M23+M27</f>
      </c>
    </row>
    <row r="15" spans="1:16" ht="12.75">
      <c r="A15" t="s">
        <v>49</v>
      </c>
      <c s="34" t="s">
        <v>27</v>
      </c>
      <c s="34" t="s">
        <v>1779</v>
      </c>
      <c s="35" t="s">
        <v>5</v>
      </c>
      <c s="6" t="s">
        <v>1780</v>
      </c>
      <c s="36" t="s">
        <v>52</v>
      </c>
      <c s="37">
        <v>13.57</v>
      </c>
      <c s="36">
        <v>0</v>
      </c>
      <c s="36">
        <f>ROUND(G15*H15,6)</f>
      </c>
      <c r="L15" s="38">
        <v>0</v>
      </c>
      <c s="32">
        <f>ROUND(ROUND(L15,2)*ROUND(G15,3),2)</f>
      </c>
      <c s="36" t="s">
        <v>196</v>
      </c>
      <c>
        <f>(M15*21)/100</f>
      </c>
      <c t="s">
        <v>27</v>
      </c>
    </row>
    <row r="16" spans="1:5" ht="12.75">
      <c r="A16" s="35" t="s">
        <v>54</v>
      </c>
      <c r="E16" s="39" t="s">
        <v>5</v>
      </c>
    </row>
    <row r="17" spans="1:5" ht="12.75">
      <c r="A17" s="35" t="s">
        <v>55</v>
      </c>
      <c r="E17" s="40" t="s">
        <v>3370</v>
      </c>
    </row>
    <row r="18" spans="1:5" ht="369.75">
      <c r="A18" t="s">
        <v>56</v>
      </c>
      <c r="E18" s="39" t="s">
        <v>757</v>
      </c>
    </row>
    <row r="19" spans="1:16" ht="12.75">
      <c r="A19" t="s">
        <v>49</v>
      </c>
      <c s="34" t="s">
        <v>26</v>
      </c>
      <c s="34" t="s">
        <v>2452</v>
      </c>
      <c s="35" t="s">
        <v>5</v>
      </c>
      <c s="6" t="s">
        <v>2453</v>
      </c>
      <c s="36" t="s">
        <v>294</v>
      </c>
      <c s="37">
        <v>0.23</v>
      </c>
      <c s="36">
        <v>0</v>
      </c>
      <c s="36">
        <f>ROUND(G19*H19,6)</f>
      </c>
      <c r="L19" s="38">
        <v>0</v>
      </c>
      <c s="32">
        <f>ROUND(ROUND(L19,2)*ROUND(G19,3),2)</f>
      </c>
      <c s="36" t="s">
        <v>196</v>
      </c>
      <c>
        <f>(M19*21)/100</f>
      </c>
      <c t="s">
        <v>27</v>
      </c>
    </row>
    <row r="20" spans="1:5" ht="12.75">
      <c r="A20" s="35" t="s">
        <v>54</v>
      </c>
      <c r="E20" s="39" t="s">
        <v>5</v>
      </c>
    </row>
    <row r="21" spans="1:5" ht="12.75">
      <c r="A21" s="35" t="s">
        <v>55</v>
      </c>
      <c r="E21" s="40" t="s">
        <v>3371</v>
      </c>
    </row>
    <row r="22" spans="1:5" ht="267.75">
      <c r="A22" t="s">
        <v>56</v>
      </c>
      <c r="E22" s="39" t="s">
        <v>2308</v>
      </c>
    </row>
    <row r="23" spans="1:16" ht="12.75">
      <c r="A23" t="s">
        <v>49</v>
      </c>
      <c s="34" t="s">
        <v>67</v>
      </c>
      <c s="34" t="s">
        <v>1782</v>
      </c>
      <c s="35" t="s">
        <v>5</v>
      </c>
      <c s="6" t="s">
        <v>1783</v>
      </c>
      <c s="36" t="s">
        <v>294</v>
      </c>
      <c s="37">
        <v>1.03</v>
      </c>
      <c s="36">
        <v>0</v>
      </c>
      <c s="36">
        <f>ROUND(G23*H23,6)</f>
      </c>
      <c r="L23" s="38">
        <v>0</v>
      </c>
      <c s="32">
        <f>ROUND(ROUND(L23,2)*ROUND(G23,3),2)</f>
      </c>
      <c s="36" t="s">
        <v>196</v>
      </c>
      <c>
        <f>(M23*21)/100</f>
      </c>
      <c t="s">
        <v>27</v>
      </c>
    </row>
    <row r="24" spans="1:5" ht="12.75">
      <c r="A24" s="35" t="s">
        <v>54</v>
      </c>
      <c r="E24" s="39" t="s">
        <v>5</v>
      </c>
    </row>
    <row r="25" spans="1:5" ht="12.75">
      <c r="A25" s="35" t="s">
        <v>55</v>
      </c>
      <c r="E25" s="40" t="s">
        <v>3372</v>
      </c>
    </row>
    <row r="26" spans="1:5" ht="267.75">
      <c r="A26" t="s">
        <v>56</v>
      </c>
      <c r="E26" s="39" t="s">
        <v>2308</v>
      </c>
    </row>
    <row r="27" spans="1:16" ht="12.75">
      <c r="A27" t="s">
        <v>49</v>
      </c>
      <c s="34" t="s">
        <v>72</v>
      </c>
      <c s="34" t="s">
        <v>1833</v>
      </c>
      <c s="35" t="s">
        <v>5</v>
      </c>
      <c s="6" t="s">
        <v>1834</v>
      </c>
      <c s="36" t="s">
        <v>52</v>
      </c>
      <c s="37">
        <v>3.24</v>
      </c>
      <c s="36">
        <v>0</v>
      </c>
      <c s="36">
        <f>ROUND(G27*H27,6)</f>
      </c>
      <c r="L27" s="38">
        <v>0</v>
      </c>
      <c s="32">
        <f>ROUND(ROUND(L27,2)*ROUND(G27,3),2)</f>
      </c>
      <c s="36" t="s">
        <v>196</v>
      </c>
      <c>
        <f>(M27*21)/100</f>
      </c>
      <c t="s">
        <v>27</v>
      </c>
    </row>
    <row r="28" spans="1:5" ht="12.75">
      <c r="A28" s="35" t="s">
        <v>54</v>
      </c>
      <c r="E28" s="39" t="s">
        <v>5</v>
      </c>
    </row>
    <row r="29" spans="1:5" ht="12.75">
      <c r="A29" s="35" t="s">
        <v>55</v>
      </c>
      <c r="E29" s="40" t="s">
        <v>3373</v>
      </c>
    </row>
    <row r="30" spans="1:5" ht="369.75">
      <c r="A30" t="s">
        <v>56</v>
      </c>
      <c r="E30" s="39" t="s">
        <v>2305</v>
      </c>
    </row>
    <row r="31" spans="1:13" ht="12.75">
      <c r="A31" t="s">
        <v>46</v>
      </c>
      <c r="C31" s="31" t="s">
        <v>67</v>
      </c>
      <c r="E31" s="33" t="s">
        <v>1829</v>
      </c>
      <c r="J31" s="32">
        <f>0</f>
      </c>
      <c s="32">
        <f>0</f>
      </c>
      <c s="32">
        <f>0+L32+L36+L40</f>
      </c>
      <c s="32">
        <f>0+M32+M36+M40</f>
      </c>
    </row>
    <row r="32" spans="1:16" ht="12.75">
      <c r="A32" t="s">
        <v>49</v>
      </c>
      <c s="34" t="s">
        <v>77</v>
      </c>
      <c s="34" t="s">
        <v>1840</v>
      </c>
      <c s="35" t="s">
        <v>5</v>
      </c>
      <c s="6" t="s">
        <v>1841</v>
      </c>
      <c s="36" t="s">
        <v>52</v>
      </c>
      <c s="37">
        <v>4.035</v>
      </c>
      <c s="36">
        <v>0</v>
      </c>
      <c s="36">
        <f>ROUND(G32*H32,6)</f>
      </c>
      <c r="L32" s="38">
        <v>0</v>
      </c>
      <c s="32">
        <f>ROUND(ROUND(L32,2)*ROUND(G32,3),2)</f>
      </c>
      <c s="36" t="s">
        <v>196</v>
      </c>
      <c>
        <f>(M32*21)/100</f>
      </c>
      <c t="s">
        <v>27</v>
      </c>
    </row>
    <row r="33" spans="1:5" ht="12.75">
      <c r="A33" s="35" t="s">
        <v>54</v>
      </c>
      <c r="E33" s="39" t="s">
        <v>2743</v>
      </c>
    </row>
    <row r="34" spans="1:5" ht="12.75">
      <c r="A34" s="35" t="s">
        <v>55</v>
      </c>
      <c r="E34" s="40" t="s">
        <v>3374</v>
      </c>
    </row>
    <row r="35" spans="1:5" ht="369.75">
      <c r="A35" t="s">
        <v>56</v>
      </c>
      <c r="E35" s="39" t="s">
        <v>2305</v>
      </c>
    </row>
    <row r="36" spans="1:16" ht="12.75">
      <c r="A36" t="s">
        <v>49</v>
      </c>
      <c s="34" t="s">
        <v>65</v>
      </c>
      <c s="34" t="s">
        <v>2522</v>
      </c>
      <c s="35" t="s">
        <v>5</v>
      </c>
      <c s="6" t="s">
        <v>2523</v>
      </c>
      <c s="36" t="s">
        <v>52</v>
      </c>
      <c s="37">
        <v>234</v>
      </c>
      <c s="36">
        <v>0</v>
      </c>
      <c s="36">
        <f>ROUND(G36*H36,6)</f>
      </c>
      <c r="L36" s="38">
        <v>0</v>
      </c>
      <c s="32">
        <f>ROUND(ROUND(L36,2)*ROUND(G36,3),2)</f>
      </c>
      <c s="36" t="s">
        <v>196</v>
      </c>
      <c>
        <f>(M36*21)/100</f>
      </c>
      <c t="s">
        <v>27</v>
      </c>
    </row>
    <row r="37" spans="1:5" ht="12.75">
      <c r="A37" s="35" t="s">
        <v>54</v>
      </c>
      <c r="E37" s="39" t="s">
        <v>5</v>
      </c>
    </row>
    <row r="38" spans="1:5" ht="12.75">
      <c r="A38" s="35" t="s">
        <v>55</v>
      </c>
      <c r="E38" s="40" t="s">
        <v>3375</v>
      </c>
    </row>
    <row r="39" spans="1:5" ht="38.25">
      <c r="A39" t="s">
        <v>56</v>
      </c>
      <c r="E39" s="39" t="s">
        <v>2316</v>
      </c>
    </row>
    <row r="40" spans="1:16" ht="12.75">
      <c r="A40" t="s">
        <v>49</v>
      </c>
      <c s="34" t="s">
        <v>82</v>
      </c>
      <c s="34" t="s">
        <v>1851</v>
      </c>
      <c s="35" t="s">
        <v>5</v>
      </c>
      <c s="6" t="s">
        <v>1852</v>
      </c>
      <c s="36" t="s">
        <v>52</v>
      </c>
      <c s="37">
        <v>8.07</v>
      </c>
      <c s="36">
        <v>0</v>
      </c>
      <c s="36">
        <f>ROUND(G40*H40,6)</f>
      </c>
      <c r="L40" s="38">
        <v>0</v>
      </c>
      <c s="32">
        <f>ROUND(ROUND(L40,2)*ROUND(G40,3),2)</f>
      </c>
      <c s="36" t="s">
        <v>196</v>
      </c>
      <c>
        <f>(M40*21)/100</f>
      </c>
      <c t="s">
        <v>27</v>
      </c>
    </row>
    <row r="41" spans="1:5" ht="12.75">
      <c r="A41" s="35" t="s">
        <v>54</v>
      </c>
      <c r="E41" s="39" t="s">
        <v>5</v>
      </c>
    </row>
    <row r="42" spans="1:5" ht="12.75">
      <c r="A42" s="35" t="s">
        <v>55</v>
      </c>
      <c r="E42" s="40" t="s">
        <v>3376</v>
      </c>
    </row>
    <row r="43" spans="1:5" ht="102">
      <c r="A43" t="s">
        <v>56</v>
      </c>
      <c r="E43" s="39" t="s">
        <v>2533</v>
      </c>
    </row>
    <row r="44" spans="1:13" ht="12.75">
      <c r="A44" t="s">
        <v>46</v>
      </c>
      <c r="C44" s="31" t="s">
        <v>65</v>
      </c>
      <c r="E44" s="33" t="s">
        <v>66</v>
      </c>
      <c r="J44" s="32">
        <f>0</f>
      </c>
      <c s="32">
        <f>0</f>
      </c>
      <c s="32">
        <f>0+L45+L49</f>
      </c>
      <c s="32">
        <f>0+M45+M49</f>
      </c>
    </row>
    <row r="45" spans="1:16" ht="25.5">
      <c r="A45" t="s">
        <v>49</v>
      </c>
      <c s="34" t="s">
        <v>86</v>
      </c>
      <c s="34" t="s">
        <v>1880</v>
      </c>
      <c s="35" t="s">
        <v>5</v>
      </c>
      <c s="6" t="s">
        <v>1881</v>
      </c>
      <c s="36" t="s">
        <v>63</v>
      </c>
      <c s="37">
        <v>100</v>
      </c>
      <c s="36">
        <v>0</v>
      </c>
      <c s="36">
        <f>ROUND(G45*H45,6)</f>
      </c>
      <c r="L45" s="38">
        <v>0</v>
      </c>
      <c s="32">
        <f>ROUND(ROUND(L45,2)*ROUND(G45,3),2)</f>
      </c>
      <c s="36" t="s">
        <v>196</v>
      </c>
      <c>
        <f>(M45*21)/100</f>
      </c>
      <c t="s">
        <v>27</v>
      </c>
    </row>
    <row r="46" spans="1:5" ht="12.75">
      <c r="A46" s="35" t="s">
        <v>54</v>
      </c>
      <c r="E46" s="39" t="s">
        <v>5</v>
      </c>
    </row>
    <row r="47" spans="1:5" ht="12.75">
      <c r="A47" s="35" t="s">
        <v>55</v>
      </c>
      <c r="E47" s="40" t="s">
        <v>3377</v>
      </c>
    </row>
    <row r="48" spans="1:5" ht="191.25">
      <c r="A48" t="s">
        <v>56</v>
      </c>
      <c r="E48" s="39" t="s">
        <v>2336</v>
      </c>
    </row>
    <row r="49" spans="1:16" ht="12.75">
      <c r="A49" t="s">
        <v>49</v>
      </c>
      <c s="34" t="s">
        <v>90</v>
      </c>
      <c s="34" t="s">
        <v>2554</v>
      </c>
      <c s="35" t="s">
        <v>5</v>
      </c>
      <c s="6" t="s">
        <v>2555</v>
      </c>
      <c s="36" t="s">
        <v>63</v>
      </c>
      <c s="37">
        <v>100</v>
      </c>
      <c s="36">
        <v>0</v>
      </c>
      <c s="36">
        <f>ROUND(G49*H49,6)</f>
      </c>
      <c r="L49" s="38">
        <v>0</v>
      </c>
      <c s="32">
        <f>ROUND(ROUND(L49,2)*ROUND(G49,3),2)</f>
      </c>
      <c s="36" t="s">
        <v>196</v>
      </c>
      <c>
        <f>(M49*21)/100</f>
      </c>
      <c t="s">
        <v>27</v>
      </c>
    </row>
    <row r="50" spans="1:5" ht="12.75">
      <c r="A50" s="35" t="s">
        <v>54</v>
      </c>
      <c r="E50" s="39" t="s">
        <v>5</v>
      </c>
    </row>
    <row r="51" spans="1:5" ht="12.75">
      <c r="A51" s="35" t="s">
        <v>55</v>
      </c>
      <c r="E51" s="40" t="s">
        <v>3377</v>
      </c>
    </row>
    <row r="52" spans="1:5" ht="38.25">
      <c r="A52" t="s">
        <v>56</v>
      </c>
      <c r="E52" s="39" t="s">
        <v>2553</v>
      </c>
    </row>
    <row r="53" spans="1:13" ht="12.75">
      <c r="A53" t="s">
        <v>46</v>
      </c>
      <c r="C53" s="31" t="s">
        <v>86</v>
      </c>
      <c r="E53" s="33" t="s">
        <v>729</v>
      </c>
      <c r="J53" s="32">
        <f>0</f>
      </c>
      <c s="32">
        <f>0</f>
      </c>
      <c s="32">
        <f>0+L54+L58+L62+L66</f>
      </c>
      <c s="32">
        <f>0+M54+M58+M62+M66</f>
      </c>
    </row>
    <row r="54" spans="1:16" ht="12.75">
      <c r="A54" t="s">
        <v>49</v>
      </c>
      <c s="34" t="s">
        <v>94</v>
      </c>
      <c s="34" t="s">
        <v>2599</v>
      </c>
      <c s="35" t="s">
        <v>5</v>
      </c>
      <c s="6" t="s">
        <v>2600</v>
      </c>
      <c s="36" t="s">
        <v>97</v>
      </c>
      <c s="37">
        <v>2</v>
      </c>
      <c s="36">
        <v>0</v>
      </c>
      <c s="36">
        <f>ROUND(G54*H54,6)</f>
      </c>
      <c r="L54" s="38">
        <v>0</v>
      </c>
      <c s="32">
        <f>ROUND(ROUND(L54,2)*ROUND(G54,3),2)</f>
      </c>
      <c s="36" t="s">
        <v>196</v>
      </c>
      <c>
        <f>(M54*21)/100</f>
      </c>
      <c t="s">
        <v>27</v>
      </c>
    </row>
    <row r="55" spans="1:5" ht="12.75">
      <c r="A55" s="35" t="s">
        <v>54</v>
      </c>
      <c r="E55" s="39" t="s">
        <v>5</v>
      </c>
    </row>
    <row r="56" spans="1:5" ht="12.75">
      <c r="A56" s="35" t="s">
        <v>55</v>
      </c>
      <c r="E56" s="40" t="s">
        <v>2591</v>
      </c>
    </row>
    <row r="57" spans="1:5" ht="25.5">
      <c r="A57" t="s">
        <v>56</v>
      </c>
      <c r="E57" s="39" t="s">
        <v>2602</v>
      </c>
    </row>
    <row r="58" spans="1:16" ht="12.75">
      <c r="A58" t="s">
        <v>49</v>
      </c>
      <c s="34" t="s">
        <v>99</v>
      </c>
      <c s="34" t="s">
        <v>3378</v>
      </c>
      <c s="35" t="s">
        <v>5</v>
      </c>
      <c s="6" t="s">
        <v>3379</v>
      </c>
      <c s="36" t="s">
        <v>70</v>
      </c>
      <c s="37">
        <v>19</v>
      </c>
      <c s="36">
        <v>0</v>
      </c>
      <c s="36">
        <f>ROUND(G58*H58,6)</f>
      </c>
      <c r="L58" s="38">
        <v>0</v>
      </c>
      <c s="32">
        <f>ROUND(ROUND(L58,2)*ROUND(G58,3),2)</f>
      </c>
      <c s="36" t="s">
        <v>196</v>
      </c>
      <c>
        <f>(M58*21)/100</f>
      </c>
      <c t="s">
        <v>27</v>
      </c>
    </row>
    <row r="59" spans="1:5" ht="12.75">
      <c r="A59" s="35" t="s">
        <v>54</v>
      </c>
      <c r="E59" s="39" t="s">
        <v>5</v>
      </c>
    </row>
    <row r="60" spans="1:5" ht="12.75">
      <c r="A60" s="35" t="s">
        <v>55</v>
      </c>
      <c r="E60" s="40" t="s">
        <v>3380</v>
      </c>
    </row>
    <row r="61" spans="1:5" ht="63.75">
      <c r="A61" t="s">
        <v>56</v>
      </c>
      <c r="E61" s="39" t="s">
        <v>3264</v>
      </c>
    </row>
    <row r="62" spans="1:16" ht="12.75">
      <c r="A62" t="s">
        <v>49</v>
      </c>
      <c s="34" t="s">
        <v>102</v>
      </c>
      <c s="34" t="s">
        <v>2254</v>
      </c>
      <c s="35" t="s">
        <v>5</v>
      </c>
      <c s="6" t="s">
        <v>2255</v>
      </c>
      <c s="36" t="s">
        <v>52</v>
      </c>
      <c s="37">
        <v>11.2</v>
      </c>
      <c s="36">
        <v>0</v>
      </c>
      <c s="36">
        <f>ROUND(G62*H62,6)</f>
      </c>
      <c r="L62" s="38">
        <v>0</v>
      </c>
      <c s="32">
        <f>ROUND(ROUND(L62,2)*ROUND(G62,3),2)</f>
      </c>
      <c s="36" t="s">
        <v>196</v>
      </c>
      <c>
        <f>(M62*21)/100</f>
      </c>
      <c t="s">
        <v>27</v>
      </c>
    </row>
    <row r="63" spans="1:5" ht="12.75">
      <c r="A63" s="35" t="s">
        <v>54</v>
      </c>
      <c r="E63" s="39" t="s">
        <v>3381</v>
      </c>
    </row>
    <row r="64" spans="1:5" ht="12.75">
      <c r="A64" s="35" t="s">
        <v>55</v>
      </c>
      <c r="E64" s="40" t="s">
        <v>3382</v>
      </c>
    </row>
    <row r="65" spans="1:5" ht="114.75">
      <c r="A65" t="s">
        <v>56</v>
      </c>
      <c r="E65" s="39" t="s">
        <v>2370</v>
      </c>
    </row>
    <row r="66" spans="1:16" ht="12.75">
      <c r="A66" t="s">
        <v>49</v>
      </c>
      <c s="34" t="s">
        <v>106</v>
      </c>
      <c s="34" t="s">
        <v>3361</v>
      </c>
      <c s="35" t="s">
        <v>5</v>
      </c>
      <c s="6" t="s">
        <v>3362</v>
      </c>
      <c s="36" t="s">
        <v>70</v>
      </c>
      <c s="37">
        <v>16</v>
      </c>
      <c s="36">
        <v>0</v>
      </c>
      <c s="36">
        <f>ROUND(G66*H66,6)</f>
      </c>
      <c r="L66" s="38">
        <v>0</v>
      </c>
      <c s="32">
        <f>ROUND(ROUND(L66,2)*ROUND(G66,3),2)</f>
      </c>
      <c s="36" t="s">
        <v>196</v>
      </c>
      <c>
        <f>(M66*21)/100</f>
      </c>
      <c t="s">
        <v>27</v>
      </c>
    </row>
    <row r="67" spans="1:5" ht="12.75">
      <c r="A67" s="35" t="s">
        <v>54</v>
      </c>
      <c r="E67" s="39" t="s">
        <v>5</v>
      </c>
    </row>
    <row r="68" spans="1:5" ht="12.75">
      <c r="A68" s="35" t="s">
        <v>55</v>
      </c>
      <c r="E68" s="40" t="s">
        <v>2506</v>
      </c>
    </row>
    <row r="69" spans="1:5" ht="127.5">
      <c r="A69" t="s">
        <v>56</v>
      </c>
      <c r="E69" s="39" t="s">
        <v>3278</v>
      </c>
    </row>
    <row r="70" spans="1:13" ht="12.75">
      <c r="A70" t="s">
        <v>46</v>
      </c>
      <c r="C70" s="31" t="s">
        <v>288</v>
      </c>
      <c r="E70" s="33" t="s">
        <v>289</v>
      </c>
      <c r="J70" s="32">
        <f>0</f>
      </c>
      <c s="32">
        <f>0</f>
      </c>
      <c s="32">
        <f>0+L71+L75</f>
      </c>
      <c s="32">
        <f>0+M71+M75</f>
      </c>
    </row>
    <row r="71" spans="1:16" ht="38.25">
      <c r="A71" t="s">
        <v>49</v>
      </c>
      <c s="34" t="s">
        <v>110</v>
      </c>
      <c s="34" t="s">
        <v>1479</v>
      </c>
      <c s="35" t="s">
        <v>292</v>
      </c>
      <c s="6" t="s">
        <v>1480</v>
      </c>
      <c s="36" t="s">
        <v>294</v>
      </c>
      <c s="37">
        <v>405</v>
      </c>
      <c s="36">
        <v>0</v>
      </c>
      <c s="36">
        <f>ROUND(G71*H71,6)</f>
      </c>
      <c r="L71" s="38">
        <v>0</v>
      </c>
      <c s="32">
        <f>ROUND(ROUND(L71,2)*ROUND(G71,3),2)</f>
      </c>
      <c s="36" t="s">
        <v>196</v>
      </c>
      <c>
        <f>(M71*21)/100</f>
      </c>
      <c t="s">
        <v>27</v>
      </c>
    </row>
    <row r="72" spans="1:5" ht="12.75">
      <c r="A72" s="35" t="s">
        <v>54</v>
      </c>
      <c r="E72" s="39" t="s">
        <v>295</v>
      </c>
    </row>
    <row r="73" spans="1:5" ht="12.75">
      <c r="A73" s="35" t="s">
        <v>55</v>
      </c>
      <c r="E73" s="40" t="s">
        <v>3383</v>
      </c>
    </row>
    <row r="74" spans="1:5" ht="165.75">
      <c r="A74" t="s">
        <v>56</v>
      </c>
      <c r="E74" s="39" t="s">
        <v>1481</v>
      </c>
    </row>
    <row r="75" spans="1:16" ht="38.25">
      <c r="A75" t="s">
        <v>49</v>
      </c>
      <c s="34" t="s">
        <v>114</v>
      </c>
      <c s="34" t="s">
        <v>298</v>
      </c>
      <c s="35" t="s">
        <v>292</v>
      </c>
      <c s="6" t="s">
        <v>299</v>
      </c>
      <c s="36" t="s">
        <v>294</v>
      </c>
      <c s="37">
        <v>28</v>
      </c>
      <c s="36">
        <v>0</v>
      </c>
      <c s="36">
        <f>ROUND(G75*H75,6)</f>
      </c>
      <c r="L75" s="38">
        <v>0</v>
      </c>
      <c s="32">
        <f>ROUND(ROUND(L75,2)*ROUND(G75,3),2)</f>
      </c>
      <c s="36" t="s">
        <v>196</v>
      </c>
      <c>
        <f>(M75*21)/100</f>
      </c>
      <c t="s">
        <v>27</v>
      </c>
    </row>
    <row r="76" spans="1:5" ht="12.75">
      <c r="A76" s="35" t="s">
        <v>54</v>
      </c>
      <c r="E76" s="39" t="s">
        <v>295</v>
      </c>
    </row>
    <row r="77" spans="1:5" ht="12.75">
      <c r="A77" s="35" t="s">
        <v>55</v>
      </c>
      <c r="E77" s="40" t="s">
        <v>3384</v>
      </c>
    </row>
    <row r="78" spans="1:5" ht="165.75">
      <c r="A78" t="s">
        <v>56</v>
      </c>
      <c r="E78"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3387</v>
      </c>
      <c r="E8" s="30" t="s">
        <v>3386</v>
      </c>
      <c r="J8" s="29">
        <f>0+J9+J38+J51+J68+J73+J94</f>
      </c>
      <c s="29">
        <f>0+K9+K38+K51+K68+K73+K94</f>
      </c>
      <c s="29">
        <f>0+L9+L38+L51+L68+L73+L94</f>
      </c>
      <c s="29">
        <f>0+M9+M38+M51+M68+M73+M94</f>
      </c>
    </row>
    <row r="9" spans="1:13" ht="12.75">
      <c r="A9" t="s">
        <v>46</v>
      </c>
      <c r="C9" s="31" t="s">
        <v>47</v>
      </c>
      <c r="E9" s="33" t="s">
        <v>48</v>
      </c>
      <c r="J9" s="32">
        <f>0</f>
      </c>
      <c s="32">
        <f>0</f>
      </c>
      <c s="32">
        <f>0+L10+L14+L18+L22+L26+L30+L34</f>
      </c>
      <c s="32">
        <f>0+M10+M14+M18+M22+M26+M30+M34</f>
      </c>
    </row>
    <row r="10" spans="1:16" ht="12.75">
      <c r="A10" t="s">
        <v>49</v>
      </c>
      <c s="34" t="s">
        <v>47</v>
      </c>
      <c s="34" t="s">
        <v>2394</v>
      </c>
      <c s="35" t="s">
        <v>5</v>
      </c>
      <c s="6" t="s">
        <v>2395</v>
      </c>
      <c s="36" t="s">
        <v>52</v>
      </c>
      <c s="37">
        <v>13.86</v>
      </c>
      <c s="36">
        <v>0</v>
      </c>
      <c s="36">
        <f>ROUND(G10*H10,6)</f>
      </c>
      <c r="L10" s="38">
        <v>0</v>
      </c>
      <c s="32">
        <f>ROUND(ROUND(L10,2)*ROUND(G10,3),2)</f>
      </c>
      <c s="36" t="s">
        <v>196</v>
      </c>
      <c>
        <f>(M10*21)/100</f>
      </c>
      <c t="s">
        <v>27</v>
      </c>
    </row>
    <row r="11" spans="1:5" ht="12.75">
      <c r="A11" s="35" t="s">
        <v>54</v>
      </c>
      <c r="E11" s="39" t="s">
        <v>2395</v>
      </c>
    </row>
    <row r="12" spans="1:5" ht="12.75">
      <c r="A12" s="35" t="s">
        <v>55</v>
      </c>
      <c r="E12" s="40" t="s">
        <v>3388</v>
      </c>
    </row>
    <row r="13" spans="1:5" ht="25.5">
      <c r="A13" t="s">
        <v>56</v>
      </c>
      <c r="E13" s="39" t="s">
        <v>3032</v>
      </c>
    </row>
    <row r="14" spans="1:16" ht="12.75">
      <c r="A14" t="s">
        <v>49</v>
      </c>
      <c s="34" t="s">
        <v>27</v>
      </c>
      <c s="34" t="s">
        <v>3033</v>
      </c>
      <c s="35" t="s">
        <v>5</v>
      </c>
      <c s="6" t="s">
        <v>3034</v>
      </c>
      <c s="36" t="s">
        <v>52</v>
      </c>
      <c s="37">
        <v>68.591</v>
      </c>
      <c s="36">
        <v>0</v>
      </c>
      <c s="36">
        <f>ROUND(G14*H14,6)</f>
      </c>
      <c r="L14" s="38">
        <v>0</v>
      </c>
      <c s="32">
        <f>ROUND(ROUND(L14,2)*ROUND(G14,3),2)</f>
      </c>
      <c s="36" t="s">
        <v>196</v>
      </c>
      <c>
        <f>(M14*21)/100</f>
      </c>
      <c t="s">
        <v>27</v>
      </c>
    </row>
    <row r="15" spans="1:5" ht="12.75">
      <c r="A15" s="35" t="s">
        <v>54</v>
      </c>
      <c r="E15" s="39" t="s">
        <v>3034</v>
      </c>
    </row>
    <row r="16" spans="1:5" ht="12.75">
      <c r="A16" s="35" t="s">
        <v>55</v>
      </c>
      <c r="E16" s="40" t="s">
        <v>3389</v>
      </c>
    </row>
    <row r="17" spans="1:5" ht="306">
      <c r="A17" t="s">
        <v>56</v>
      </c>
      <c r="E17" s="39" t="s">
        <v>3036</v>
      </c>
    </row>
    <row r="18" spans="1:16" ht="12.75">
      <c r="A18" t="s">
        <v>49</v>
      </c>
      <c s="34" t="s">
        <v>26</v>
      </c>
      <c s="34" t="s">
        <v>2404</v>
      </c>
      <c s="35" t="s">
        <v>5</v>
      </c>
      <c s="6" t="s">
        <v>2405</v>
      </c>
      <c s="36" t="s">
        <v>52</v>
      </c>
      <c s="37">
        <v>182.435</v>
      </c>
      <c s="36">
        <v>0</v>
      </c>
      <c s="36">
        <f>ROUND(G18*H18,6)</f>
      </c>
      <c r="L18" s="38">
        <v>0</v>
      </c>
      <c s="32">
        <f>ROUND(ROUND(L18,2)*ROUND(G18,3),2)</f>
      </c>
      <c s="36" t="s">
        <v>196</v>
      </c>
      <c>
        <f>(M18*21)/100</f>
      </c>
      <c t="s">
        <v>27</v>
      </c>
    </row>
    <row r="19" spans="1:5" ht="12.75">
      <c r="A19" s="35" t="s">
        <v>54</v>
      </c>
      <c r="E19" s="39" t="s">
        <v>2405</v>
      </c>
    </row>
    <row r="20" spans="1:5" ht="12.75">
      <c r="A20" s="35" t="s">
        <v>55</v>
      </c>
      <c r="E20" s="40" t="s">
        <v>3390</v>
      </c>
    </row>
    <row r="21" spans="1:5" ht="318.75">
      <c r="A21" t="s">
        <v>56</v>
      </c>
      <c r="E21" s="39" t="s">
        <v>3038</v>
      </c>
    </row>
    <row r="22" spans="1:16" ht="12.75">
      <c r="A22" t="s">
        <v>49</v>
      </c>
      <c s="34" t="s">
        <v>67</v>
      </c>
      <c s="34" t="s">
        <v>1595</v>
      </c>
      <c s="35" t="s">
        <v>5</v>
      </c>
      <c s="6" t="s">
        <v>1596</v>
      </c>
      <c s="36" t="s">
        <v>52</v>
      </c>
      <c s="37">
        <v>68.591</v>
      </c>
      <c s="36">
        <v>0</v>
      </c>
      <c s="36">
        <f>ROUND(G22*H22,6)</f>
      </c>
      <c r="L22" s="38">
        <v>0</v>
      </c>
      <c s="32">
        <f>ROUND(ROUND(L22,2)*ROUND(G22,3),2)</f>
      </c>
      <c s="36" t="s">
        <v>196</v>
      </c>
      <c>
        <f>(M22*21)/100</f>
      </c>
      <c t="s">
        <v>27</v>
      </c>
    </row>
    <row r="23" spans="1:5" ht="12.75">
      <c r="A23" s="35" t="s">
        <v>54</v>
      </c>
      <c r="E23" s="39" t="s">
        <v>1596</v>
      </c>
    </row>
    <row r="24" spans="1:5" ht="12.75">
      <c r="A24" s="35" t="s">
        <v>55</v>
      </c>
      <c r="E24" s="40" t="s">
        <v>3391</v>
      </c>
    </row>
    <row r="25" spans="1:5" ht="127.5">
      <c r="A25" t="s">
        <v>56</v>
      </c>
      <c r="E25" s="39" t="s">
        <v>3040</v>
      </c>
    </row>
    <row r="26" spans="1:16" ht="12.75">
      <c r="A26" t="s">
        <v>49</v>
      </c>
      <c s="34" t="s">
        <v>72</v>
      </c>
      <c s="34" t="s">
        <v>2801</v>
      </c>
      <c s="35" t="s">
        <v>5</v>
      </c>
      <c s="6" t="s">
        <v>2802</v>
      </c>
      <c s="36" t="s">
        <v>52</v>
      </c>
      <c s="37">
        <v>13.86</v>
      </c>
      <c s="36">
        <v>0</v>
      </c>
      <c s="36">
        <f>ROUND(G26*H26,6)</f>
      </c>
      <c r="L26" s="38">
        <v>0</v>
      </c>
      <c s="32">
        <f>ROUND(ROUND(L26,2)*ROUND(G26,3),2)</f>
      </c>
      <c s="36" t="s">
        <v>196</v>
      </c>
      <c>
        <f>(M26*21)/100</f>
      </c>
      <c t="s">
        <v>27</v>
      </c>
    </row>
    <row r="27" spans="1:5" ht="12.75">
      <c r="A27" s="35" t="s">
        <v>54</v>
      </c>
      <c r="E27" s="39" t="s">
        <v>2802</v>
      </c>
    </row>
    <row r="28" spans="1:5" ht="12.75">
      <c r="A28" s="35" t="s">
        <v>55</v>
      </c>
      <c r="E28" s="40" t="s">
        <v>3388</v>
      </c>
    </row>
    <row r="29" spans="1:5" ht="51">
      <c r="A29" t="s">
        <v>56</v>
      </c>
      <c r="E29" s="39" t="s">
        <v>3046</v>
      </c>
    </row>
    <row r="30" spans="1:16" ht="12.75">
      <c r="A30" t="s">
        <v>49</v>
      </c>
      <c s="34" t="s">
        <v>77</v>
      </c>
      <c s="34" t="s">
        <v>2166</v>
      </c>
      <c s="35" t="s">
        <v>5</v>
      </c>
      <c s="6" t="s">
        <v>2167</v>
      </c>
      <c s="36" t="s">
        <v>63</v>
      </c>
      <c s="37">
        <v>46.2</v>
      </c>
      <c s="36">
        <v>0</v>
      </c>
      <c s="36">
        <f>ROUND(G30*H30,6)</f>
      </c>
      <c r="L30" s="38">
        <v>0</v>
      </c>
      <c s="32">
        <f>ROUND(ROUND(L30,2)*ROUND(G30,3),2)</f>
      </c>
      <c s="36" t="s">
        <v>196</v>
      </c>
      <c>
        <f>(M30*21)/100</f>
      </c>
      <c t="s">
        <v>27</v>
      </c>
    </row>
    <row r="31" spans="1:5" ht="12.75">
      <c r="A31" s="35" t="s">
        <v>54</v>
      </c>
      <c r="E31" s="39" t="s">
        <v>2167</v>
      </c>
    </row>
    <row r="32" spans="1:5" ht="12.75">
      <c r="A32" s="35" t="s">
        <v>55</v>
      </c>
      <c r="E32" s="40" t="s">
        <v>3392</v>
      </c>
    </row>
    <row r="33" spans="1:5" ht="25.5">
      <c r="A33" t="s">
        <v>56</v>
      </c>
      <c r="E33" s="39" t="s">
        <v>2168</v>
      </c>
    </row>
    <row r="34" spans="1:16" ht="12.75">
      <c r="A34" t="s">
        <v>49</v>
      </c>
      <c s="34" t="s">
        <v>65</v>
      </c>
      <c s="34" t="s">
        <v>3048</v>
      </c>
      <c s="35" t="s">
        <v>5</v>
      </c>
      <c s="6" t="s">
        <v>3049</v>
      </c>
      <c s="36" t="s">
        <v>52</v>
      </c>
      <c s="37">
        <v>13.86</v>
      </c>
      <c s="36">
        <v>0</v>
      </c>
      <c s="36">
        <f>ROUND(G34*H34,6)</f>
      </c>
      <c r="L34" s="38">
        <v>0</v>
      </c>
      <c s="32">
        <f>ROUND(ROUND(L34,2)*ROUND(G34,3),2)</f>
      </c>
      <c s="36" t="s">
        <v>196</v>
      </c>
      <c>
        <f>(M34*21)/100</f>
      </c>
      <c t="s">
        <v>27</v>
      </c>
    </row>
    <row r="35" spans="1:5" ht="12.75">
      <c r="A35" s="35" t="s">
        <v>54</v>
      </c>
      <c r="E35" s="39" t="s">
        <v>3049</v>
      </c>
    </row>
    <row r="36" spans="1:5" ht="12.75">
      <c r="A36" s="35" t="s">
        <v>55</v>
      </c>
      <c r="E36" s="40" t="s">
        <v>3388</v>
      </c>
    </row>
    <row r="37" spans="1:5" ht="51">
      <c r="A37" t="s">
        <v>56</v>
      </c>
      <c r="E37" s="39" t="s">
        <v>3050</v>
      </c>
    </row>
    <row r="38" spans="1:13" ht="12.75">
      <c r="A38" t="s">
        <v>46</v>
      </c>
      <c r="C38" s="31" t="s">
        <v>27</v>
      </c>
      <c r="E38" s="33" t="s">
        <v>2051</v>
      </c>
      <c r="J38" s="32">
        <f>0</f>
      </c>
      <c s="32">
        <f>0</f>
      </c>
      <c s="32">
        <f>0+L39+L43+L47</f>
      </c>
      <c s="32">
        <f>0+M39+M43+M47</f>
      </c>
    </row>
    <row r="39" spans="1:16" ht="12.75">
      <c r="A39" t="s">
        <v>49</v>
      </c>
      <c s="34" t="s">
        <v>82</v>
      </c>
      <c s="34" t="s">
        <v>1779</v>
      </c>
      <c s="35" t="s">
        <v>5</v>
      </c>
      <c s="6" t="s">
        <v>1780</v>
      </c>
      <c s="36" t="s">
        <v>52</v>
      </c>
      <c s="37">
        <v>11.422</v>
      </c>
      <c s="36">
        <v>0</v>
      </c>
      <c s="36">
        <f>ROUND(G39*H39,6)</f>
      </c>
      <c r="L39" s="38">
        <v>0</v>
      </c>
      <c s="32">
        <f>ROUND(ROUND(L39,2)*ROUND(G39,3),2)</f>
      </c>
      <c s="36" t="s">
        <v>196</v>
      </c>
      <c>
        <f>(M39*21)/100</f>
      </c>
      <c t="s">
        <v>27</v>
      </c>
    </row>
    <row r="40" spans="1:5" ht="12.75">
      <c r="A40" s="35" t="s">
        <v>54</v>
      </c>
      <c r="E40" s="39" t="s">
        <v>1780</v>
      </c>
    </row>
    <row r="41" spans="1:5" ht="25.5">
      <c r="A41" s="35" t="s">
        <v>55</v>
      </c>
      <c r="E41" s="40" t="s">
        <v>3393</v>
      </c>
    </row>
    <row r="42" spans="1:5" ht="369.75">
      <c r="A42" t="s">
        <v>56</v>
      </c>
      <c r="E42" s="39" t="s">
        <v>3319</v>
      </c>
    </row>
    <row r="43" spans="1:16" ht="12.75">
      <c r="A43" t="s">
        <v>49</v>
      </c>
      <c s="34" t="s">
        <v>86</v>
      </c>
      <c s="34" t="s">
        <v>2452</v>
      </c>
      <c s="35" t="s">
        <v>5</v>
      </c>
      <c s="6" t="s">
        <v>2453</v>
      </c>
      <c s="36" t="s">
        <v>294</v>
      </c>
      <c s="37">
        <v>0.159</v>
      </c>
      <c s="36">
        <v>0</v>
      </c>
      <c s="36">
        <f>ROUND(G43*H43,6)</f>
      </c>
      <c r="L43" s="38">
        <v>0</v>
      </c>
      <c s="32">
        <f>ROUND(ROUND(L43,2)*ROUND(G43,3),2)</f>
      </c>
      <c s="36" t="s">
        <v>196</v>
      </c>
      <c>
        <f>(M43*21)/100</f>
      </c>
      <c t="s">
        <v>27</v>
      </c>
    </row>
    <row r="44" spans="1:5" ht="12.75">
      <c r="A44" s="35" t="s">
        <v>54</v>
      </c>
      <c r="E44" s="39" t="s">
        <v>2453</v>
      </c>
    </row>
    <row r="45" spans="1:5" ht="12.75">
      <c r="A45" s="35" t="s">
        <v>55</v>
      </c>
      <c r="E45" s="40" t="s">
        <v>3394</v>
      </c>
    </row>
    <row r="46" spans="1:5" ht="267.75">
      <c r="A46" t="s">
        <v>56</v>
      </c>
      <c r="E46" s="39" t="s">
        <v>3073</v>
      </c>
    </row>
    <row r="47" spans="1:16" ht="12.75">
      <c r="A47" t="s">
        <v>49</v>
      </c>
      <c s="34" t="s">
        <v>90</v>
      </c>
      <c s="34" t="s">
        <v>1782</v>
      </c>
      <c s="35" t="s">
        <v>5</v>
      </c>
      <c s="6" t="s">
        <v>1783</v>
      </c>
      <c s="36" t="s">
        <v>294</v>
      </c>
      <c s="37">
        <v>0.69</v>
      </c>
      <c s="36">
        <v>0</v>
      </c>
      <c s="36">
        <f>ROUND(G47*H47,6)</f>
      </c>
      <c r="L47" s="38">
        <v>0</v>
      </c>
      <c s="32">
        <f>ROUND(ROUND(L47,2)*ROUND(G47,3),2)</f>
      </c>
      <c s="36" t="s">
        <v>196</v>
      </c>
      <c>
        <f>(M47*21)/100</f>
      </c>
      <c t="s">
        <v>27</v>
      </c>
    </row>
    <row r="48" spans="1:5" ht="12.75">
      <c r="A48" s="35" t="s">
        <v>54</v>
      </c>
      <c r="E48" s="39" t="s">
        <v>1783</v>
      </c>
    </row>
    <row r="49" spans="1:5" ht="12.75">
      <c r="A49" s="35" t="s">
        <v>55</v>
      </c>
      <c r="E49" s="40" t="s">
        <v>3395</v>
      </c>
    </row>
    <row r="50" spans="1:5" ht="267.75">
      <c r="A50" t="s">
        <v>56</v>
      </c>
      <c r="E50" s="39" t="s">
        <v>3322</v>
      </c>
    </row>
    <row r="51" spans="1:13" ht="12.75">
      <c r="A51" t="s">
        <v>46</v>
      </c>
      <c r="C51" s="31" t="s">
        <v>67</v>
      </c>
      <c r="E51" s="33" t="s">
        <v>1829</v>
      </c>
      <c r="J51" s="32">
        <f>0</f>
      </c>
      <c s="32">
        <f>0</f>
      </c>
      <c s="32">
        <f>0+L52+L56+L60+L64</f>
      </c>
      <c s="32">
        <f>0+M52+M56+M60+M64</f>
      </c>
    </row>
    <row r="52" spans="1:16" ht="12.75">
      <c r="A52" t="s">
        <v>49</v>
      </c>
      <c s="34" t="s">
        <v>94</v>
      </c>
      <c s="34" t="s">
        <v>1830</v>
      </c>
      <c s="35" t="s">
        <v>5</v>
      </c>
      <c s="6" t="s">
        <v>1831</v>
      </c>
      <c s="36" t="s">
        <v>52</v>
      </c>
      <c s="37">
        <v>3.52</v>
      </c>
      <c s="36">
        <v>0</v>
      </c>
      <c s="36">
        <f>ROUND(G52*H52,6)</f>
      </c>
      <c r="L52" s="38">
        <v>0</v>
      </c>
      <c s="32">
        <f>ROUND(ROUND(L52,2)*ROUND(G52,3),2)</f>
      </c>
      <c s="36" t="s">
        <v>196</v>
      </c>
      <c>
        <f>(M52*21)/100</f>
      </c>
      <c t="s">
        <v>27</v>
      </c>
    </row>
    <row r="53" spans="1:5" ht="12.75">
      <c r="A53" s="35" t="s">
        <v>54</v>
      </c>
      <c r="E53" s="39" t="s">
        <v>5</v>
      </c>
    </row>
    <row r="54" spans="1:5" ht="12.75">
      <c r="A54" s="35" t="s">
        <v>55</v>
      </c>
      <c r="E54" s="40" t="s">
        <v>3396</v>
      </c>
    </row>
    <row r="55" spans="1:5" ht="369.75">
      <c r="A55" t="s">
        <v>56</v>
      </c>
      <c r="E55" s="39" t="s">
        <v>2305</v>
      </c>
    </row>
    <row r="56" spans="1:16" ht="12.75">
      <c r="A56" t="s">
        <v>49</v>
      </c>
      <c s="34" t="s">
        <v>99</v>
      </c>
      <c s="34" t="s">
        <v>1840</v>
      </c>
      <c s="35" t="s">
        <v>5</v>
      </c>
      <c s="6" t="s">
        <v>1841</v>
      </c>
      <c s="36" t="s">
        <v>52</v>
      </c>
      <c s="37">
        <v>5.577</v>
      </c>
      <c s="36">
        <v>0</v>
      </c>
      <c s="36">
        <f>ROUND(G56*H56,6)</f>
      </c>
      <c r="L56" s="38">
        <v>0</v>
      </c>
      <c s="32">
        <f>ROUND(ROUND(L56,2)*ROUND(G56,3),2)</f>
      </c>
      <c s="36" t="s">
        <v>196</v>
      </c>
      <c>
        <f>(M56*21)/100</f>
      </c>
      <c t="s">
        <v>27</v>
      </c>
    </row>
    <row r="57" spans="1:5" ht="12.75">
      <c r="A57" s="35" t="s">
        <v>54</v>
      </c>
      <c r="E57" s="39" t="s">
        <v>1841</v>
      </c>
    </row>
    <row r="58" spans="1:5" ht="12.75">
      <c r="A58" s="35" t="s">
        <v>55</v>
      </c>
      <c r="E58" s="40" t="s">
        <v>3397</v>
      </c>
    </row>
    <row r="59" spans="1:5" ht="369.75">
      <c r="A59" t="s">
        <v>56</v>
      </c>
      <c r="E59" s="39" t="s">
        <v>3071</v>
      </c>
    </row>
    <row r="60" spans="1:16" ht="12.75">
      <c r="A60" t="s">
        <v>49</v>
      </c>
      <c s="34" t="s">
        <v>102</v>
      </c>
      <c s="34" t="s">
        <v>2522</v>
      </c>
      <c s="35" t="s">
        <v>5</v>
      </c>
      <c s="6" t="s">
        <v>2523</v>
      </c>
      <c s="36" t="s">
        <v>52</v>
      </c>
      <c s="37">
        <v>176.55</v>
      </c>
      <c s="36">
        <v>0</v>
      </c>
      <c s="36">
        <f>ROUND(G60*H60,6)</f>
      </c>
      <c r="L60" s="38">
        <v>0</v>
      </c>
      <c s="32">
        <f>ROUND(ROUND(L60,2)*ROUND(G60,3),2)</f>
      </c>
      <c s="36" t="s">
        <v>196</v>
      </c>
      <c>
        <f>(M60*21)/100</f>
      </c>
      <c t="s">
        <v>27</v>
      </c>
    </row>
    <row r="61" spans="1:5" ht="12.75">
      <c r="A61" s="35" t="s">
        <v>54</v>
      </c>
      <c r="E61" s="39" t="s">
        <v>2523</v>
      </c>
    </row>
    <row r="62" spans="1:5" ht="12.75">
      <c r="A62" s="35" t="s">
        <v>55</v>
      </c>
      <c r="E62" s="40" t="s">
        <v>3398</v>
      </c>
    </row>
    <row r="63" spans="1:5" ht="38.25">
      <c r="A63" t="s">
        <v>56</v>
      </c>
      <c r="E63" s="39" t="s">
        <v>3086</v>
      </c>
    </row>
    <row r="64" spans="1:16" ht="12.75">
      <c r="A64" t="s">
        <v>49</v>
      </c>
      <c s="34" t="s">
        <v>106</v>
      </c>
      <c s="34" t="s">
        <v>1851</v>
      </c>
      <c s="35" t="s">
        <v>5</v>
      </c>
      <c s="6" t="s">
        <v>1852</v>
      </c>
      <c s="36" t="s">
        <v>52</v>
      </c>
      <c s="37">
        <v>8.223</v>
      </c>
      <c s="36">
        <v>0</v>
      </c>
      <c s="36">
        <f>ROUND(G64*H64,6)</f>
      </c>
      <c r="L64" s="38">
        <v>0</v>
      </c>
      <c s="32">
        <f>ROUND(ROUND(L64,2)*ROUND(G64,3),2)</f>
      </c>
      <c s="36" t="s">
        <v>196</v>
      </c>
      <c>
        <f>(M64*21)/100</f>
      </c>
      <c t="s">
        <v>27</v>
      </c>
    </row>
    <row r="65" spans="1:5" ht="12.75">
      <c r="A65" s="35" t="s">
        <v>54</v>
      </c>
      <c r="E65" s="39" t="s">
        <v>1852</v>
      </c>
    </row>
    <row r="66" spans="1:5" ht="12.75">
      <c r="A66" s="35" t="s">
        <v>55</v>
      </c>
      <c r="E66" s="40" t="s">
        <v>3399</v>
      </c>
    </row>
    <row r="67" spans="1:5" ht="102">
      <c r="A67" t="s">
        <v>56</v>
      </c>
      <c r="E67" s="39" t="s">
        <v>3094</v>
      </c>
    </row>
    <row r="68" spans="1:13" ht="12.75">
      <c r="A68" t="s">
        <v>46</v>
      </c>
      <c r="C68" s="31" t="s">
        <v>2086</v>
      </c>
      <c r="E68" s="33" t="s">
        <v>2087</v>
      </c>
      <c r="J68" s="32">
        <f>0</f>
      </c>
      <c s="32">
        <f>0</f>
      </c>
      <c s="32">
        <f>0+L69</f>
      </c>
      <c s="32">
        <f>0+M69</f>
      </c>
    </row>
    <row r="69" spans="1:16" ht="25.5">
      <c r="A69" t="s">
        <v>49</v>
      </c>
      <c s="34" t="s">
        <v>110</v>
      </c>
      <c s="34" t="s">
        <v>1880</v>
      </c>
      <c s="35" t="s">
        <v>5</v>
      </c>
      <c s="6" t="s">
        <v>1881</v>
      </c>
      <c s="36" t="s">
        <v>63</v>
      </c>
      <c s="37">
        <v>118.272</v>
      </c>
      <c s="36">
        <v>0</v>
      </c>
      <c s="36">
        <f>ROUND(G69*H69,6)</f>
      </c>
      <c r="L69" s="38">
        <v>0</v>
      </c>
      <c s="32">
        <f>ROUND(ROUND(L69,2)*ROUND(G69,3),2)</f>
      </c>
      <c s="36" t="s">
        <v>196</v>
      </c>
      <c>
        <f>(M69*21)/100</f>
      </c>
      <c t="s">
        <v>27</v>
      </c>
    </row>
    <row r="70" spans="1:5" ht="25.5">
      <c r="A70" s="35" t="s">
        <v>54</v>
      </c>
      <c r="E70" s="39" t="s">
        <v>1881</v>
      </c>
    </row>
    <row r="71" spans="1:5" ht="12.75">
      <c r="A71" s="35" t="s">
        <v>55</v>
      </c>
      <c r="E71" s="40" t="s">
        <v>3400</v>
      </c>
    </row>
    <row r="72" spans="1:5" ht="191.25">
      <c r="A72" t="s">
        <v>56</v>
      </c>
      <c r="E72" s="39" t="s">
        <v>3112</v>
      </c>
    </row>
    <row r="73" spans="1:13" ht="12.75">
      <c r="A73" t="s">
        <v>46</v>
      </c>
      <c r="C73" s="31" t="s">
        <v>86</v>
      </c>
      <c r="E73" s="33" t="s">
        <v>2115</v>
      </c>
      <c r="J73" s="32">
        <f>0</f>
      </c>
      <c s="32">
        <f>0</f>
      </c>
      <c s="32">
        <f>0+L74+L78+L82+L86+L90</f>
      </c>
      <c s="32">
        <f>0+M74+M78+M82+M86+M90</f>
      </c>
    </row>
    <row r="74" spans="1:16" ht="12.75">
      <c r="A74" t="s">
        <v>49</v>
      </c>
      <c s="34" t="s">
        <v>114</v>
      </c>
      <c s="34" t="s">
        <v>2599</v>
      </c>
      <c s="35" t="s">
        <v>5</v>
      </c>
      <c s="6" t="s">
        <v>2600</v>
      </c>
      <c s="36" t="s">
        <v>97</v>
      </c>
      <c s="37">
        <v>1</v>
      </c>
      <c s="36">
        <v>0</v>
      </c>
      <c s="36">
        <f>ROUND(G74*H74,6)</f>
      </c>
      <c r="L74" s="38">
        <v>0</v>
      </c>
      <c s="32">
        <f>ROUND(ROUND(L74,2)*ROUND(G74,3),2)</f>
      </c>
      <c s="36" t="s">
        <v>196</v>
      </c>
      <c>
        <f>(M74*21)/100</f>
      </c>
      <c t="s">
        <v>27</v>
      </c>
    </row>
    <row r="75" spans="1:5" ht="12.75">
      <c r="A75" s="35" t="s">
        <v>54</v>
      </c>
      <c r="E75" s="39" t="s">
        <v>2600</v>
      </c>
    </row>
    <row r="76" spans="1:5" ht="12.75">
      <c r="A76" s="35" t="s">
        <v>55</v>
      </c>
      <c r="E76" s="40" t="s">
        <v>5</v>
      </c>
    </row>
    <row r="77" spans="1:5" ht="25.5">
      <c r="A77" t="s">
        <v>56</v>
      </c>
      <c r="E77" s="39" t="s">
        <v>2602</v>
      </c>
    </row>
    <row r="78" spans="1:16" ht="12.75">
      <c r="A78" t="s">
        <v>49</v>
      </c>
      <c s="34" t="s">
        <v>118</v>
      </c>
      <c s="34" t="s">
        <v>3401</v>
      </c>
      <c s="35" t="s">
        <v>5</v>
      </c>
      <c s="6" t="s">
        <v>3402</v>
      </c>
      <c s="36" t="s">
        <v>70</v>
      </c>
      <c s="37">
        <v>16.8</v>
      </c>
      <c s="36">
        <v>0</v>
      </c>
      <c s="36">
        <f>ROUND(G78*H78,6)</f>
      </c>
      <c r="L78" s="38">
        <v>0</v>
      </c>
      <c s="32">
        <f>ROUND(ROUND(L78,2)*ROUND(G78,3),2)</f>
      </c>
      <c s="36" t="s">
        <v>196</v>
      </c>
      <c>
        <f>(M78*21)/100</f>
      </c>
      <c t="s">
        <v>27</v>
      </c>
    </row>
    <row r="79" spans="1:5" ht="12.75">
      <c r="A79" s="35" t="s">
        <v>54</v>
      </c>
      <c r="E79" s="39" t="s">
        <v>3402</v>
      </c>
    </row>
    <row r="80" spans="1:5" ht="12.75">
      <c r="A80" s="35" t="s">
        <v>55</v>
      </c>
      <c r="E80" s="40" t="s">
        <v>3403</v>
      </c>
    </row>
    <row r="81" spans="1:5" ht="63.75">
      <c r="A81" t="s">
        <v>56</v>
      </c>
      <c r="E81" s="39" t="s">
        <v>3337</v>
      </c>
    </row>
    <row r="82" spans="1:16" ht="12.75">
      <c r="A82" t="s">
        <v>49</v>
      </c>
      <c s="34" t="s">
        <v>122</v>
      </c>
      <c s="34" t="s">
        <v>1944</v>
      </c>
      <c s="35" t="s">
        <v>5</v>
      </c>
      <c s="6" t="s">
        <v>1945</v>
      </c>
      <c s="36" t="s">
        <v>52</v>
      </c>
      <c s="37">
        <v>39.894</v>
      </c>
      <c s="36">
        <v>0</v>
      </c>
      <c s="36">
        <f>ROUND(G82*H82,6)</f>
      </c>
      <c r="L82" s="38">
        <v>0</v>
      </c>
      <c s="32">
        <f>ROUND(ROUND(L82,2)*ROUND(G82,3),2)</f>
      </c>
      <c s="36" t="s">
        <v>196</v>
      </c>
      <c>
        <f>(M82*21)/100</f>
      </c>
      <c t="s">
        <v>27</v>
      </c>
    </row>
    <row r="83" spans="1:5" ht="12.75">
      <c r="A83" s="35" t="s">
        <v>54</v>
      </c>
      <c r="E83" s="39" t="s">
        <v>1945</v>
      </c>
    </row>
    <row r="84" spans="1:5" ht="12.75">
      <c r="A84" s="35" t="s">
        <v>55</v>
      </c>
      <c r="E84" s="40" t="s">
        <v>3404</v>
      </c>
    </row>
    <row r="85" spans="1:5" ht="114.75">
      <c r="A85" t="s">
        <v>56</v>
      </c>
      <c r="E85" s="39" t="s">
        <v>3126</v>
      </c>
    </row>
    <row r="86" spans="1:16" ht="12.75">
      <c r="A86" t="s">
        <v>49</v>
      </c>
      <c s="34" t="s">
        <v>126</v>
      </c>
      <c s="34" t="s">
        <v>2711</v>
      </c>
      <c s="35" t="s">
        <v>5</v>
      </c>
      <c s="6" t="s">
        <v>2712</v>
      </c>
      <c s="36" t="s">
        <v>294</v>
      </c>
      <c s="37">
        <v>0.15</v>
      </c>
      <c s="36">
        <v>0</v>
      </c>
      <c s="36">
        <f>ROUND(G86*H86,6)</f>
      </c>
      <c r="L86" s="38">
        <v>0</v>
      </c>
      <c s="32">
        <f>ROUND(ROUND(L86,2)*ROUND(G86,3),2)</f>
      </c>
      <c s="36" t="s">
        <v>196</v>
      </c>
      <c>
        <f>(M86*21)/100</f>
      </c>
      <c t="s">
        <v>27</v>
      </c>
    </row>
    <row r="87" spans="1:5" ht="12.75">
      <c r="A87" s="35" t="s">
        <v>54</v>
      </c>
      <c r="E87" s="39" t="s">
        <v>2712</v>
      </c>
    </row>
    <row r="88" spans="1:5" ht="12.75">
      <c r="A88" s="35" t="s">
        <v>55</v>
      </c>
      <c r="E88" s="40" t="s">
        <v>3405</v>
      </c>
    </row>
    <row r="89" spans="1:5" ht="114.75">
      <c r="A89" t="s">
        <v>56</v>
      </c>
      <c r="E89" s="39" t="s">
        <v>3129</v>
      </c>
    </row>
    <row r="90" spans="1:16" ht="12.75">
      <c r="A90" t="s">
        <v>49</v>
      </c>
      <c s="34" t="s">
        <v>130</v>
      </c>
      <c s="34" t="s">
        <v>2715</v>
      </c>
      <c s="35" t="s">
        <v>5</v>
      </c>
      <c s="6" t="s">
        <v>2716</v>
      </c>
      <c s="36" t="s">
        <v>97</v>
      </c>
      <c s="37">
        <v>1</v>
      </c>
      <c s="36">
        <v>0</v>
      </c>
      <c s="36">
        <f>ROUND(G90*H90,6)</f>
      </c>
      <c r="L90" s="38">
        <v>0</v>
      </c>
      <c s="32">
        <f>ROUND(ROUND(L90,2)*ROUND(G90,3),2)</f>
      </c>
      <c s="36" t="s">
        <v>196</v>
      </c>
      <c>
        <f>(M90*21)/100</f>
      </c>
      <c t="s">
        <v>27</v>
      </c>
    </row>
    <row r="91" spans="1:5" ht="12.75">
      <c r="A91" s="35" t="s">
        <v>54</v>
      </c>
      <c r="E91" s="39" t="s">
        <v>5</v>
      </c>
    </row>
    <row r="92" spans="1:5" ht="12.75">
      <c r="A92" s="35" t="s">
        <v>55</v>
      </c>
      <c r="E92" s="40" t="s">
        <v>5</v>
      </c>
    </row>
    <row r="93" spans="1:5" ht="89.25">
      <c r="A93" t="s">
        <v>56</v>
      </c>
      <c r="E93" s="39" t="s">
        <v>2717</v>
      </c>
    </row>
    <row r="94" spans="1:13" ht="12.75">
      <c r="A94" t="s">
        <v>46</v>
      </c>
      <c r="C94" s="31" t="s">
        <v>288</v>
      </c>
      <c r="E94" s="33" t="s">
        <v>507</v>
      </c>
      <c r="J94" s="32">
        <f>0</f>
      </c>
      <c s="32">
        <f>0</f>
      </c>
      <c s="32">
        <f>0+L95+L99+L103</f>
      </c>
      <c s="32">
        <f>0+M95+M99+M103</f>
      </c>
    </row>
    <row r="95" spans="1:16" ht="38.25">
      <c r="A95" t="s">
        <v>49</v>
      </c>
      <c s="34" t="s">
        <v>134</v>
      </c>
      <c s="34" t="s">
        <v>1479</v>
      </c>
      <c s="35" t="s">
        <v>292</v>
      </c>
      <c s="6" t="s">
        <v>1480</v>
      </c>
      <c s="36" t="s">
        <v>294</v>
      </c>
      <c s="37">
        <v>229.868</v>
      </c>
      <c s="36">
        <v>0</v>
      </c>
      <c s="36">
        <f>ROUND(G95*H95,6)</f>
      </c>
      <c r="L95" s="38">
        <v>0</v>
      </c>
      <c s="32">
        <f>ROUND(ROUND(L95,2)*ROUND(G95,3),2)</f>
      </c>
      <c s="36" t="s">
        <v>196</v>
      </c>
      <c>
        <f>(M95*21)/100</f>
      </c>
      <c t="s">
        <v>27</v>
      </c>
    </row>
    <row r="96" spans="1:5" ht="165.75">
      <c r="A96" s="35" t="s">
        <v>54</v>
      </c>
      <c r="E96" s="39" t="s">
        <v>3130</v>
      </c>
    </row>
    <row r="97" spans="1:5" ht="12.75">
      <c r="A97" s="35" t="s">
        <v>55</v>
      </c>
      <c r="E97" s="40" t="s">
        <v>3406</v>
      </c>
    </row>
    <row r="98" spans="1:5" ht="165.75">
      <c r="A98" t="s">
        <v>56</v>
      </c>
      <c r="E98" s="39" t="s">
        <v>2375</v>
      </c>
    </row>
    <row r="99" spans="1:16" ht="38.25">
      <c r="A99" t="s">
        <v>49</v>
      </c>
      <c s="34" t="s">
        <v>138</v>
      </c>
      <c s="34" t="s">
        <v>298</v>
      </c>
      <c s="35" t="s">
        <v>292</v>
      </c>
      <c s="6" t="s">
        <v>299</v>
      </c>
      <c s="36" t="s">
        <v>294</v>
      </c>
      <c s="37">
        <v>99.735</v>
      </c>
      <c s="36">
        <v>0</v>
      </c>
      <c s="36">
        <f>ROUND(G99*H99,6)</f>
      </c>
      <c r="L99" s="38">
        <v>0</v>
      </c>
      <c s="32">
        <f>ROUND(ROUND(L99,2)*ROUND(G99,3),2)</f>
      </c>
      <c s="36" t="s">
        <v>196</v>
      </c>
      <c>
        <f>(M99*21)/100</f>
      </c>
      <c t="s">
        <v>27</v>
      </c>
    </row>
    <row r="100" spans="1:5" ht="25.5">
      <c r="A100" s="35" t="s">
        <v>54</v>
      </c>
      <c r="E100" s="39" t="s">
        <v>3133</v>
      </c>
    </row>
    <row r="101" spans="1:5" ht="12.75">
      <c r="A101" s="35" t="s">
        <v>55</v>
      </c>
      <c r="E101" s="40" t="s">
        <v>3407</v>
      </c>
    </row>
    <row r="102" spans="1:5" ht="12.75">
      <c r="A102" t="s">
        <v>56</v>
      </c>
      <c r="E102" s="39" t="s">
        <v>5</v>
      </c>
    </row>
    <row r="103" spans="1:16" ht="25.5">
      <c r="A103" t="s">
        <v>49</v>
      </c>
      <c s="34" t="s">
        <v>142</v>
      </c>
      <c s="34" t="s">
        <v>1538</v>
      </c>
      <c s="35" t="s">
        <v>292</v>
      </c>
      <c s="6" t="s">
        <v>1539</v>
      </c>
      <c s="36" t="s">
        <v>294</v>
      </c>
      <c s="37">
        <v>0.15</v>
      </c>
      <c s="36">
        <v>0</v>
      </c>
      <c s="36">
        <f>ROUND(G103*H103,6)</f>
      </c>
      <c r="L103" s="38">
        <v>0</v>
      </c>
      <c s="32">
        <f>ROUND(ROUND(L103,2)*ROUND(G103,3),2)</f>
      </c>
      <c s="36" t="s">
        <v>196</v>
      </c>
      <c>
        <f>(M103*21)/100</f>
      </c>
      <c t="s">
        <v>27</v>
      </c>
    </row>
    <row r="104" spans="1:5" ht="25.5">
      <c r="A104" s="35" t="s">
        <v>54</v>
      </c>
      <c r="E104" s="39" t="s">
        <v>2720</v>
      </c>
    </row>
    <row r="105" spans="1:5" ht="12.75">
      <c r="A105" s="35" t="s">
        <v>55</v>
      </c>
      <c r="E105" s="40" t="s">
        <v>3408</v>
      </c>
    </row>
    <row r="106" spans="1:5" ht="165.75">
      <c r="A106" t="s">
        <v>56</v>
      </c>
      <c r="E106"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3411</v>
      </c>
      <c r="E8" s="30" t="s">
        <v>3410</v>
      </c>
      <c r="J8" s="29">
        <f>0+J9+J26+J35+J48+J53</f>
      </c>
      <c s="29">
        <f>0+K9+K26+K35+K48+K53</f>
      </c>
      <c s="29">
        <f>0+L9+L26+L35+L48+L53</f>
      </c>
      <c s="29">
        <f>0+M9+M26+M35+M48+M53</f>
      </c>
    </row>
    <row r="9" spans="1:13" ht="12.75">
      <c r="A9" t="s">
        <v>46</v>
      </c>
      <c r="C9" s="31" t="s">
        <v>47</v>
      </c>
      <c r="E9" s="33" t="s">
        <v>48</v>
      </c>
      <c r="J9" s="32">
        <f>0</f>
      </c>
      <c s="32">
        <f>0</f>
      </c>
      <c s="32">
        <f>0+L10+L14+L18+L22</f>
      </c>
      <c s="32">
        <f>0+M10+M14+M18+M22</f>
      </c>
    </row>
    <row r="10" spans="1:16" ht="25.5">
      <c r="A10" t="s">
        <v>49</v>
      </c>
      <c s="34" t="s">
        <v>47</v>
      </c>
      <c s="34" t="s">
        <v>3412</v>
      </c>
      <c s="35" t="s">
        <v>5</v>
      </c>
      <c s="6" t="s">
        <v>3413</v>
      </c>
      <c s="36" t="s">
        <v>52</v>
      </c>
      <c s="37">
        <v>3.885</v>
      </c>
      <c s="36">
        <v>0</v>
      </c>
      <c s="36">
        <f>ROUND(G10*H10,6)</f>
      </c>
      <c r="L10" s="38">
        <v>0</v>
      </c>
      <c s="32">
        <f>ROUND(ROUND(L10,2)*ROUND(G10,3),2)</f>
      </c>
      <c s="36" t="s">
        <v>196</v>
      </c>
      <c>
        <f>(M10*21)/100</f>
      </c>
      <c t="s">
        <v>27</v>
      </c>
    </row>
    <row r="11" spans="1:5" ht="25.5">
      <c r="A11" s="35" t="s">
        <v>54</v>
      </c>
      <c r="E11" s="39" t="s">
        <v>3413</v>
      </c>
    </row>
    <row r="12" spans="1:5" ht="12.75">
      <c r="A12" s="35" t="s">
        <v>55</v>
      </c>
      <c r="E12" s="40" t="s">
        <v>3414</v>
      </c>
    </row>
    <row r="13" spans="1:5" ht="76.5">
      <c r="A13" t="s">
        <v>56</v>
      </c>
      <c r="E13" s="39" t="s">
        <v>3415</v>
      </c>
    </row>
    <row r="14" spans="1:16" ht="12.75">
      <c r="A14" t="s">
        <v>49</v>
      </c>
      <c s="34" t="s">
        <v>27</v>
      </c>
      <c s="34" t="s">
        <v>3416</v>
      </c>
      <c s="35" t="s">
        <v>5</v>
      </c>
      <c s="6" t="s">
        <v>3417</v>
      </c>
      <c s="36" t="s">
        <v>70</v>
      </c>
      <c s="37">
        <v>35.8</v>
      </c>
      <c s="36">
        <v>0</v>
      </c>
      <c s="36">
        <f>ROUND(G14*H14,6)</f>
      </c>
      <c r="L14" s="38">
        <v>0</v>
      </c>
      <c s="32">
        <f>ROUND(ROUND(L14,2)*ROUND(G14,3),2)</f>
      </c>
      <c s="36" t="s">
        <v>196</v>
      </c>
      <c>
        <f>(M14*21)/100</f>
      </c>
      <c t="s">
        <v>27</v>
      </c>
    </row>
    <row r="15" spans="1:5" ht="12.75">
      <c r="A15" s="35" t="s">
        <v>54</v>
      </c>
      <c r="E15" s="39" t="s">
        <v>3417</v>
      </c>
    </row>
    <row r="16" spans="1:5" ht="12.75">
      <c r="A16" s="35" t="s">
        <v>55</v>
      </c>
      <c r="E16" s="40" t="s">
        <v>3418</v>
      </c>
    </row>
    <row r="17" spans="1:5" ht="63.75">
      <c r="A17" t="s">
        <v>56</v>
      </c>
      <c r="E17" s="39" t="s">
        <v>3419</v>
      </c>
    </row>
    <row r="18" spans="1:16" ht="12.75">
      <c r="A18" t="s">
        <v>49</v>
      </c>
      <c s="34" t="s">
        <v>26</v>
      </c>
      <c s="34" t="s">
        <v>1372</v>
      </c>
      <c s="35" t="s">
        <v>5</v>
      </c>
      <c s="6" t="s">
        <v>1373</v>
      </c>
      <c s="36" t="s">
        <v>52</v>
      </c>
      <c s="37">
        <v>14.355</v>
      </c>
      <c s="36">
        <v>0</v>
      </c>
      <c s="36">
        <f>ROUND(G18*H18,6)</f>
      </c>
      <c r="L18" s="38">
        <v>0</v>
      </c>
      <c s="32">
        <f>ROUND(ROUND(L18,2)*ROUND(G18,3),2)</f>
      </c>
      <c s="36" t="s">
        <v>196</v>
      </c>
      <c>
        <f>(M18*21)/100</f>
      </c>
      <c t="s">
        <v>27</v>
      </c>
    </row>
    <row r="19" spans="1:5" ht="12.75">
      <c r="A19" s="35" t="s">
        <v>54</v>
      </c>
      <c r="E19" s="39" t="s">
        <v>1373</v>
      </c>
    </row>
    <row r="20" spans="1:5" ht="12.75">
      <c r="A20" s="35" t="s">
        <v>55</v>
      </c>
      <c r="E20" s="40" t="s">
        <v>3420</v>
      </c>
    </row>
    <row r="21" spans="1:5" ht="318.75">
      <c r="A21" t="s">
        <v>56</v>
      </c>
      <c r="E21" s="39" t="s">
        <v>3038</v>
      </c>
    </row>
    <row r="22" spans="1:16" ht="12.75">
      <c r="A22" t="s">
        <v>49</v>
      </c>
      <c s="34" t="s">
        <v>67</v>
      </c>
      <c s="34" t="s">
        <v>3421</v>
      </c>
      <c s="35" t="s">
        <v>5</v>
      </c>
      <c s="6" t="s">
        <v>3422</v>
      </c>
      <c s="36" t="s">
        <v>52</v>
      </c>
      <c s="37">
        <v>1.32</v>
      </c>
      <c s="36">
        <v>0</v>
      </c>
      <c s="36">
        <f>ROUND(G22*H22,6)</f>
      </c>
      <c r="L22" s="38">
        <v>0</v>
      </c>
      <c s="32">
        <f>ROUND(ROUND(L22,2)*ROUND(G22,3),2)</f>
      </c>
      <c s="36" t="s">
        <v>196</v>
      </c>
      <c>
        <f>(M22*21)/100</f>
      </c>
      <c t="s">
        <v>27</v>
      </c>
    </row>
    <row r="23" spans="1:5" ht="12.75">
      <c r="A23" s="35" t="s">
        <v>54</v>
      </c>
      <c r="E23" s="39" t="s">
        <v>3422</v>
      </c>
    </row>
    <row r="24" spans="1:5" ht="12.75">
      <c r="A24" s="35" t="s">
        <v>55</v>
      </c>
      <c r="E24" s="40" t="s">
        <v>3423</v>
      </c>
    </row>
    <row r="25" spans="1:5" ht="12.75">
      <c r="A25" t="s">
        <v>56</v>
      </c>
      <c r="E25" s="39" t="s">
        <v>64</v>
      </c>
    </row>
    <row r="26" spans="1:13" ht="12.75">
      <c r="A26" t="s">
        <v>46</v>
      </c>
      <c r="C26" s="31" t="s">
        <v>67</v>
      </c>
      <c r="E26" s="33" t="s">
        <v>1829</v>
      </c>
      <c r="J26" s="32">
        <f>0</f>
      </c>
      <c s="32">
        <f>0</f>
      </c>
      <c s="32">
        <f>0+L27+L31</f>
      </c>
      <c s="32">
        <f>0+M27+M31</f>
      </c>
    </row>
    <row r="27" spans="1:16" ht="12.75">
      <c r="A27" t="s">
        <v>49</v>
      </c>
      <c s="34" t="s">
        <v>72</v>
      </c>
      <c s="34" t="s">
        <v>1836</v>
      </c>
      <c s="35" t="s">
        <v>5</v>
      </c>
      <c s="6" t="s">
        <v>1837</v>
      </c>
      <c s="36" t="s">
        <v>52</v>
      </c>
      <c s="37">
        <v>4.576</v>
      </c>
      <c s="36">
        <v>0</v>
      </c>
      <c s="36">
        <f>ROUND(G27*H27,6)</f>
      </c>
      <c r="L27" s="38">
        <v>0</v>
      </c>
      <c s="32">
        <f>ROUND(ROUND(L27,2)*ROUND(G27,3),2)</f>
      </c>
      <c s="36" t="s">
        <v>196</v>
      </c>
      <c>
        <f>(M27*21)/100</f>
      </c>
      <c t="s">
        <v>27</v>
      </c>
    </row>
    <row r="28" spans="1:5" ht="12.75">
      <c r="A28" s="35" t="s">
        <v>54</v>
      </c>
      <c r="E28" s="39" t="s">
        <v>1837</v>
      </c>
    </row>
    <row r="29" spans="1:5" ht="12.75">
      <c r="A29" s="35" t="s">
        <v>55</v>
      </c>
      <c r="E29" s="40" t="s">
        <v>3424</v>
      </c>
    </row>
    <row r="30" spans="1:5" ht="369.75">
      <c r="A30" t="s">
        <v>56</v>
      </c>
      <c r="E30" s="39" t="s">
        <v>3071</v>
      </c>
    </row>
    <row r="31" spans="1:16" ht="12.75">
      <c r="A31" t="s">
        <v>49</v>
      </c>
      <c s="34" t="s">
        <v>77</v>
      </c>
      <c s="34" t="s">
        <v>1851</v>
      </c>
      <c s="35" t="s">
        <v>5</v>
      </c>
      <c s="6" t="s">
        <v>1852</v>
      </c>
      <c s="36" t="s">
        <v>52</v>
      </c>
      <c s="37">
        <v>6.072</v>
      </c>
      <c s="36">
        <v>0</v>
      </c>
      <c s="36">
        <f>ROUND(G31*H31,6)</f>
      </c>
      <c r="L31" s="38">
        <v>0</v>
      </c>
      <c s="32">
        <f>ROUND(ROUND(L31,2)*ROUND(G31,3),2)</f>
      </c>
      <c s="36" t="s">
        <v>196</v>
      </c>
      <c>
        <f>(M31*21)/100</f>
      </c>
      <c t="s">
        <v>27</v>
      </c>
    </row>
    <row r="32" spans="1:5" ht="12.75">
      <c r="A32" s="35" t="s">
        <v>54</v>
      </c>
      <c r="E32" s="39" t="s">
        <v>1852</v>
      </c>
    </row>
    <row r="33" spans="1:5" ht="12.75">
      <c r="A33" s="35" t="s">
        <v>55</v>
      </c>
      <c r="E33" s="40" t="s">
        <v>3425</v>
      </c>
    </row>
    <row r="34" spans="1:5" ht="102">
      <c r="A34" t="s">
        <v>56</v>
      </c>
      <c r="E34" s="39" t="s">
        <v>3094</v>
      </c>
    </row>
    <row r="35" spans="1:13" ht="12.75">
      <c r="A35" t="s">
        <v>46</v>
      </c>
      <c r="C35" s="31" t="s">
        <v>77</v>
      </c>
      <c r="E35" s="33" t="s">
        <v>3328</v>
      </c>
      <c r="J35" s="32">
        <f>0</f>
      </c>
      <c s="32">
        <f>0</f>
      </c>
      <c s="32">
        <f>0+L36+L40+L44</f>
      </c>
      <c s="32">
        <f>0+M36+M40+M44</f>
      </c>
    </row>
    <row r="36" spans="1:16" ht="25.5">
      <c r="A36" t="s">
        <v>49</v>
      </c>
      <c s="34" t="s">
        <v>65</v>
      </c>
      <c s="34" t="s">
        <v>3426</v>
      </c>
      <c s="35" t="s">
        <v>5</v>
      </c>
      <c s="6" t="s">
        <v>3427</v>
      </c>
      <c s="36" t="s">
        <v>63</v>
      </c>
      <c s="37">
        <v>47.909</v>
      </c>
      <c s="36">
        <v>0</v>
      </c>
      <c s="36">
        <f>ROUND(G36*H36,6)</f>
      </c>
      <c r="L36" s="38">
        <v>0</v>
      </c>
      <c s="32">
        <f>ROUND(ROUND(L36,2)*ROUND(G36,3),2)</f>
      </c>
      <c s="36" t="s">
        <v>196</v>
      </c>
      <c>
        <f>(M36*21)/100</f>
      </c>
      <c t="s">
        <v>27</v>
      </c>
    </row>
    <row r="37" spans="1:5" ht="25.5">
      <c r="A37" s="35" t="s">
        <v>54</v>
      </c>
      <c r="E37" s="39" t="s">
        <v>3427</v>
      </c>
    </row>
    <row r="38" spans="1:5" ht="12.75">
      <c r="A38" s="35" t="s">
        <v>55</v>
      </c>
      <c r="E38" s="40" t="s">
        <v>3428</v>
      </c>
    </row>
    <row r="39" spans="1:5" ht="76.5">
      <c r="A39" t="s">
        <v>56</v>
      </c>
      <c r="E39" s="39" t="s">
        <v>3332</v>
      </c>
    </row>
    <row r="40" spans="1:16" ht="12.75">
      <c r="A40" t="s">
        <v>49</v>
      </c>
      <c s="34" t="s">
        <v>82</v>
      </c>
      <c s="34" t="s">
        <v>2758</v>
      </c>
      <c s="35" t="s">
        <v>5</v>
      </c>
      <c s="6" t="s">
        <v>2759</v>
      </c>
      <c s="36" t="s">
        <v>63</v>
      </c>
      <c s="37">
        <v>47.909</v>
      </c>
      <c s="36">
        <v>0</v>
      </c>
      <c s="36">
        <f>ROUND(G40*H40,6)</f>
      </c>
      <c r="L40" s="38">
        <v>0</v>
      </c>
      <c s="32">
        <f>ROUND(ROUND(L40,2)*ROUND(G40,3),2)</f>
      </c>
      <c s="36" t="s">
        <v>196</v>
      </c>
      <c>
        <f>(M40*21)/100</f>
      </c>
      <c t="s">
        <v>27</v>
      </c>
    </row>
    <row r="41" spans="1:5" ht="12.75">
      <c r="A41" s="35" t="s">
        <v>54</v>
      </c>
      <c r="E41" s="39" t="s">
        <v>2759</v>
      </c>
    </row>
    <row r="42" spans="1:5" ht="12.75">
      <c r="A42" s="35" t="s">
        <v>55</v>
      </c>
      <c r="E42" s="40" t="s">
        <v>3428</v>
      </c>
    </row>
    <row r="43" spans="1:5" ht="51">
      <c r="A43" t="s">
        <v>56</v>
      </c>
      <c r="E43" s="39" t="s">
        <v>3429</v>
      </c>
    </row>
    <row r="44" spans="1:16" ht="12.75">
      <c r="A44" t="s">
        <v>49</v>
      </c>
      <c s="34" t="s">
        <v>86</v>
      </c>
      <c s="34" t="s">
        <v>2761</v>
      </c>
      <c s="35" t="s">
        <v>5</v>
      </c>
      <c s="6" t="s">
        <v>2762</v>
      </c>
      <c s="36" t="s">
        <v>63</v>
      </c>
      <c s="37">
        <v>47.909</v>
      </c>
      <c s="36">
        <v>0</v>
      </c>
      <c s="36">
        <f>ROUND(G44*H44,6)</f>
      </c>
      <c r="L44" s="38">
        <v>0</v>
      </c>
      <c s="32">
        <f>ROUND(ROUND(L44,2)*ROUND(G44,3),2)</f>
      </c>
      <c s="36" t="s">
        <v>196</v>
      </c>
      <c>
        <f>(M44*21)/100</f>
      </c>
      <c t="s">
        <v>27</v>
      </c>
    </row>
    <row r="45" spans="1:5" ht="12.75">
      <c r="A45" s="35" t="s">
        <v>54</v>
      </c>
      <c r="E45" s="39" t="s">
        <v>2762</v>
      </c>
    </row>
    <row r="46" spans="1:5" ht="12.75">
      <c r="A46" s="35" t="s">
        <v>55</v>
      </c>
      <c r="E46" s="40" t="s">
        <v>3428</v>
      </c>
    </row>
    <row r="47" spans="1:5" ht="51">
      <c r="A47" t="s">
        <v>56</v>
      </c>
      <c r="E47" s="39" t="s">
        <v>3429</v>
      </c>
    </row>
    <row r="48" spans="1:13" ht="12.75">
      <c r="A48" t="s">
        <v>46</v>
      </c>
      <c r="C48" s="31" t="s">
        <v>86</v>
      </c>
      <c r="E48" s="33" t="s">
        <v>2115</v>
      </c>
      <c r="J48" s="32">
        <f>0</f>
      </c>
      <c s="32">
        <f>0</f>
      </c>
      <c s="32">
        <f>0+L49</f>
      </c>
      <c s="32">
        <f>0+M49</f>
      </c>
    </row>
    <row r="49" spans="1:16" ht="12.75">
      <c r="A49" t="s">
        <v>49</v>
      </c>
      <c s="34" t="s">
        <v>90</v>
      </c>
      <c s="34" t="s">
        <v>3430</v>
      </c>
      <c s="35" t="s">
        <v>5</v>
      </c>
      <c s="6" t="s">
        <v>3431</v>
      </c>
      <c s="36" t="s">
        <v>63</v>
      </c>
      <c s="37">
        <v>47.909</v>
      </c>
      <c s="36">
        <v>0</v>
      </c>
      <c s="36">
        <f>ROUND(G49*H49,6)</f>
      </c>
      <c r="L49" s="38">
        <v>0</v>
      </c>
      <c s="32">
        <f>ROUND(ROUND(L49,2)*ROUND(G49,3),2)</f>
      </c>
      <c s="36" t="s">
        <v>196</v>
      </c>
      <c>
        <f>(M49*21)/100</f>
      </c>
      <c t="s">
        <v>27</v>
      </c>
    </row>
    <row r="50" spans="1:5" ht="12.75">
      <c r="A50" s="35" t="s">
        <v>54</v>
      </c>
      <c r="E50" s="39" t="s">
        <v>3431</v>
      </c>
    </row>
    <row r="51" spans="1:5" ht="12.75">
      <c r="A51" s="35" t="s">
        <v>55</v>
      </c>
      <c r="E51" s="40" t="s">
        <v>3428</v>
      </c>
    </row>
    <row r="52" spans="1:5" ht="25.5">
      <c r="A52" t="s">
        <v>56</v>
      </c>
      <c r="E52" s="39" t="s">
        <v>2702</v>
      </c>
    </row>
    <row r="53" spans="1:13" ht="12.75">
      <c r="A53" t="s">
        <v>46</v>
      </c>
      <c r="C53" s="31" t="s">
        <v>288</v>
      </c>
      <c r="E53" s="33" t="s">
        <v>289</v>
      </c>
      <c r="J53" s="32">
        <f>0</f>
      </c>
      <c s="32">
        <f>0</f>
      </c>
      <c s="32">
        <f>0+L54</f>
      </c>
      <c s="32">
        <f>0+M54</f>
      </c>
    </row>
    <row r="54" spans="1:16" ht="38.25">
      <c r="A54" t="s">
        <v>49</v>
      </c>
      <c s="34" t="s">
        <v>94</v>
      </c>
      <c s="34" t="s">
        <v>1479</v>
      </c>
      <c s="35" t="s">
        <v>292</v>
      </c>
      <c s="6" t="s">
        <v>1480</v>
      </c>
      <c s="36" t="s">
        <v>294</v>
      </c>
      <c s="37">
        <v>45.28</v>
      </c>
      <c s="36">
        <v>0</v>
      </c>
      <c s="36">
        <f>ROUND(G54*H54,6)</f>
      </c>
      <c r="L54" s="38">
        <v>0</v>
      </c>
      <c s="32">
        <f>ROUND(ROUND(L54,2)*ROUND(G54,3),2)</f>
      </c>
      <c s="36" t="s">
        <v>196</v>
      </c>
      <c>
        <f>(M54*21)/100</f>
      </c>
      <c t="s">
        <v>27</v>
      </c>
    </row>
    <row r="55" spans="1:5" ht="165.75">
      <c r="A55" s="35" t="s">
        <v>54</v>
      </c>
      <c r="E55" s="39" t="s">
        <v>3130</v>
      </c>
    </row>
    <row r="56" spans="1:5" ht="51">
      <c r="A56" s="35" t="s">
        <v>55</v>
      </c>
      <c r="E56" s="40" t="s">
        <v>3432</v>
      </c>
    </row>
    <row r="57" spans="1:5" ht="165.75">
      <c r="A57" t="s">
        <v>56</v>
      </c>
      <c r="E57" s="39" t="s">
        <v>2375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3435</v>
      </c>
      <c r="E8" s="30" t="s">
        <v>3434</v>
      </c>
      <c r="J8" s="29">
        <f>0+J9+J46+J59+J68+J85+J90+J103</f>
      </c>
      <c s="29">
        <f>0+K9+K46+K59+K68+K85+K90+K103</f>
      </c>
      <c s="29">
        <f>0+L9+L46+L59+L68+L85+L90+L103</f>
      </c>
      <c s="29">
        <f>0+M9+M46+M59+M68+M85+M90+M103</f>
      </c>
    </row>
    <row r="9" spans="1:13" ht="12.75">
      <c r="A9" t="s">
        <v>46</v>
      </c>
      <c r="C9" s="31" t="s">
        <v>47</v>
      </c>
      <c r="E9" s="33" t="s">
        <v>48</v>
      </c>
      <c r="J9" s="32">
        <f>0</f>
      </c>
      <c s="32">
        <f>0</f>
      </c>
      <c s="32">
        <f>0+L10+L14+L18+L22+L26+L30+L34+L38+L42</f>
      </c>
      <c s="32">
        <f>0+M10+M14+M18+M22+M26+M30+M34+M38+M42</f>
      </c>
    </row>
    <row r="10" spans="1:16" ht="12.75">
      <c r="A10" t="s">
        <v>49</v>
      </c>
      <c s="34" t="s">
        <v>47</v>
      </c>
      <c s="34" t="s">
        <v>3436</v>
      </c>
      <c s="35" t="s">
        <v>5</v>
      </c>
      <c s="6" t="s">
        <v>3437</v>
      </c>
      <c s="36" t="s">
        <v>70</v>
      </c>
      <c s="37">
        <v>20</v>
      </c>
      <c s="36">
        <v>0</v>
      </c>
      <c s="36">
        <f>ROUND(G10*H10,6)</f>
      </c>
      <c r="L10" s="38">
        <v>0</v>
      </c>
      <c s="32">
        <f>ROUND(ROUND(L10,2)*ROUND(G10,3),2)</f>
      </c>
      <c s="36" t="s">
        <v>196</v>
      </c>
      <c>
        <f>(M10*21)/100</f>
      </c>
      <c t="s">
        <v>27</v>
      </c>
    </row>
    <row r="11" spans="1:5" ht="12.75">
      <c r="A11" s="35" t="s">
        <v>54</v>
      </c>
      <c r="E11" s="39" t="s">
        <v>3437</v>
      </c>
    </row>
    <row r="12" spans="1:5" ht="12.75">
      <c r="A12" s="35" t="s">
        <v>55</v>
      </c>
      <c r="E12" s="40" t="s">
        <v>3438</v>
      </c>
    </row>
    <row r="13" spans="1:5" ht="38.25">
      <c r="A13" t="s">
        <v>56</v>
      </c>
      <c r="E13" s="39" t="s">
        <v>2729</v>
      </c>
    </row>
    <row r="14" spans="1:16" ht="12.75">
      <c r="A14" t="s">
        <v>49</v>
      </c>
      <c s="34" t="s">
        <v>27</v>
      </c>
      <c s="34" t="s">
        <v>2394</v>
      </c>
      <c s="35" t="s">
        <v>5</v>
      </c>
      <c s="6" t="s">
        <v>2395</v>
      </c>
      <c s="36" t="s">
        <v>52</v>
      </c>
      <c s="37">
        <v>33.6</v>
      </c>
      <c s="36">
        <v>0</v>
      </c>
      <c s="36">
        <f>ROUND(G14*H14,6)</f>
      </c>
      <c r="L14" s="38">
        <v>0</v>
      </c>
      <c s="32">
        <f>ROUND(ROUND(L14,2)*ROUND(G14,3),2)</f>
      </c>
      <c s="36" t="s">
        <v>196</v>
      </c>
      <c>
        <f>(M14*21)/100</f>
      </c>
      <c t="s">
        <v>27</v>
      </c>
    </row>
    <row r="15" spans="1:5" ht="12.75">
      <c r="A15" s="35" t="s">
        <v>54</v>
      </c>
      <c r="E15" s="39" t="s">
        <v>2395</v>
      </c>
    </row>
    <row r="16" spans="1:5" ht="12.75">
      <c r="A16" s="35" t="s">
        <v>55</v>
      </c>
      <c r="E16" s="40" t="s">
        <v>3439</v>
      </c>
    </row>
    <row r="17" spans="1:5" ht="25.5">
      <c r="A17" t="s">
        <v>56</v>
      </c>
      <c r="E17" s="39" t="s">
        <v>3032</v>
      </c>
    </row>
    <row r="18" spans="1:16" ht="12.75">
      <c r="A18" t="s">
        <v>49</v>
      </c>
      <c s="34" t="s">
        <v>26</v>
      </c>
      <c s="34" t="s">
        <v>3033</v>
      </c>
      <c s="35" t="s">
        <v>5</v>
      </c>
      <c s="6" t="s">
        <v>3034</v>
      </c>
      <c s="36" t="s">
        <v>52</v>
      </c>
      <c s="37">
        <v>81.186</v>
      </c>
      <c s="36">
        <v>0</v>
      </c>
      <c s="36">
        <f>ROUND(G18*H18,6)</f>
      </c>
      <c r="L18" s="38">
        <v>0</v>
      </c>
      <c s="32">
        <f>ROUND(ROUND(L18,2)*ROUND(G18,3),2)</f>
      </c>
      <c s="36" t="s">
        <v>196</v>
      </c>
      <c>
        <f>(M18*21)/100</f>
      </c>
      <c t="s">
        <v>27</v>
      </c>
    </row>
    <row r="19" spans="1:5" ht="12.75">
      <c r="A19" s="35" t="s">
        <v>54</v>
      </c>
      <c r="E19" s="39" t="s">
        <v>3034</v>
      </c>
    </row>
    <row r="20" spans="1:5" ht="12.75">
      <c r="A20" s="35" t="s">
        <v>55</v>
      </c>
      <c r="E20" s="40" t="s">
        <v>3440</v>
      </c>
    </row>
    <row r="21" spans="1:5" ht="306">
      <c r="A21" t="s">
        <v>56</v>
      </c>
      <c r="E21" s="39" t="s">
        <v>3036</v>
      </c>
    </row>
    <row r="22" spans="1:16" ht="12.75">
      <c r="A22" t="s">
        <v>49</v>
      </c>
      <c s="34" t="s">
        <v>67</v>
      </c>
      <c s="34" t="s">
        <v>2404</v>
      </c>
      <c s="35" t="s">
        <v>5</v>
      </c>
      <c s="6" t="s">
        <v>2405</v>
      </c>
      <c s="36" t="s">
        <v>52</v>
      </c>
      <c s="37">
        <v>237.93</v>
      </c>
      <c s="36">
        <v>0</v>
      </c>
      <c s="36">
        <f>ROUND(G22*H22,6)</f>
      </c>
      <c r="L22" s="38">
        <v>0</v>
      </c>
      <c s="32">
        <f>ROUND(ROUND(L22,2)*ROUND(G22,3),2)</f>
      </c>
      <c s="36" t="s">
        <v>196</v>
      </c>
      <c>
        <f>(M22*21)/100</f>
      </c>
      <c t="s">
        <v>27</v>
      </c>
    </row>
    <row r="23" spans="1:5" ht="12.75">
      <c r="A23" s="35" t="s">
        <v>54</v>
      </c>
      <c r="E23" s="39" t="s">
        <v>2405</v>
      </c>
    </row>
    <row r="24" spans="1:5" ht="12.75">
      <c r="A24" s="35" t="s">
        <v>55</v>
      </c>
      <c r="E24" s="40" t="s">
        <v>3441</v>
      </c>
    </row>
    <row r="25" spans="1:5" ht="318.75">
      <c r="A25" t="s">
        <v>56</v>
      </c>
      <c r="E25" s="39" t="s">
        <v>3038</v>
      </c>
    </row>
    <row r="26" spans="1:16" ht="12.75">
      <c r="A26" t="s">
        <v>49</v>
      </c>
      <c s="34" t="s">
        <v>72</v>
      </c>
      <c s="34" t="s">
        <v>1595</v>
      </c>
      <c s="35" t="s">
        <v>5</v>
      </c>
      <c s="6" t="s">
        <v>1596</v>
      </c>
      <c s="36" t="s">
        <v>52</v>
      </c>
      <c s="37">
        <v>81.186</v>
      </c>
      <c s="36">
        <v>0</v>
      </c>
      <c s="36">
        <f>ROUND(G26*H26,6)</f>
      </c>
      <c r="L26" s="38">
        <v>0</v>
      </c>
      <c s="32">
        <f>ROUND(ROUND(L26,2)*ROUND(G26,3),2)</f>
      </c>
      <c s="36" t="s">
        <v>196</v>
      </c>
      <c>
        <f>(M26*21)/100</f>
      </c>
      <c t="s">
        <v>27</v>
      </c>
    </row>
    <row r="27" spans="1:5" ht="12.75">
      <c r="A27" s="35" t="s">
        <v>54</v>
      </c>
      <c r="E27" s="39" t="s">
        <v>1596</v>
      </c>
    </row>
    <row r="28" spans="1:5" ht="38.25">
      <c r="A28" s="35" t="s">
        <v>55</v>
      </c>
      <c r="E28" s="40" t="s">
        <v>3442</v>
      </c>
    </row>
    <row r="29" spans="1:5" ht="127.5">
      <c r="A29" t="s">
        <v>56</v>
      </c>
      <c r="E29" s="39" t="s">
        <v>3040</v>
      </c>
    </row>
    <row r="30" spans="1:16" ht="12.75">
      <c r="A30" t="s">
        <v>49</v>
      </c>
      <c s="34" t="s">
        <v>77</v>
      </c>
      <c s="34" t="s">
        <v>3421</v>
      </c>
      <c s="35" t="s">
        <v>5</v>
      </c>
      <c s="6" t="s">
        <v>3422</v>
      </c>
      <c s="36" t="s">
        <v>52</v>
      </c>
      <c s="37">
        <v>47.586</v>
      </c>
      <c s="36">
        <v>0</v>
      </c>
      <c s="36">
        <f>ROUND(G30*H30,6)</f>
      </c>
      <c r="L30" s="38">
        <v>0</v>
      </c>
      <c s="32">
        <f>ROUND(ROUND(L30,2)*ROUND(G30,3),2)</f>
      </c>
      <c s="36" t="s">
        <v>196</v>
      </c>
      <c>
        <f>(M30*21)/100</f>
      </c>
      <c t="s">
        <v>27</v>
      </c>
    </row>
    <row r="31" spans="1:5" ht="12.75">
      <c r="A31" s="35" t="s">
        <v>54</v>
      </c>
      <c r="E31" s="39" t="s">
        <v>3422</v>
      </c>
    </row>
    <row r="32" spans="1:5" ht="12.75">
      <c r="A32" s="35" t="s">
        <v>55</v>
      </c>
      <c r="E32" s="40" t="s">
        <v>3443</v>
      </c>
    </row>
    <row r="33" spans="1:5" ht="12.75">
      <c r="A33" t="s">
        <v>56</v>
      </c>
      <c r="E33" s="39" t="s">
        <v>64</v>
      </c>
    </row>
    <row r="34" spans="1:16" ht="12.75">
      <c r="A34" t="s">
        <v>49</v>
      </c>
      <c s="34" t="s">
        <v>65</v>
      </c>
      <c s="34" t="s">
        <v>2801</v>
      </c>
      <c s="35" t="s">
        <v>5</v>
      </c>
      <c s="6" t="s">
        <v>2802</v>
      </c>
      <c s="36" t="s">
        <v>52</v>
      </c>
      <c s="37">
        <v>33.6</v>
      </c>
      <c s="36">
        <v>0</v>
      </c>
      <c s="36">
        <f>ROUND(G34*H34,6)</f>
      </c>
      <c r="L34" s="38">
        <v>0</v>
      </c>
      <c s="32">
        <f>ROUND(ROUND(L34,2)*ROUND(G34,3),2)</f>
      </c>
      <c s="36" t="s">
        <v>196</v>
      </c>
      <c>
        <f>(M34*21)/100</f>
      </c>
      <c t="s">
        <v>27</v>
      </c>
    </row>
    <row r="35" spans="1:5" ht="12.75">
      <c r="A35" s="35" t="s">
        <v>54</v>
      </c>
      <c r="E35" s="39" t="s">
        <v>2802</v>
      </c>
    </row>
    <row r="36" spans="1:5" ht="12.75">
      <c r="A36" s="35" t="s">
        <v>55</v>
      </c>
      <c r="E36" s="40" t="s">
        <v>5</v>
      </c>
    </row>
    <row r="37" spans="1:5" ht="51">
      <c r="A37" t="s">
        <v>56</v>
      </c>
      <c r="E37" s="39" t="s">
        <v>3046</v>
      </c>
    </row>
    <row r="38" spans="1:16" ht="12.75">
      <c r="A38" t="s">
        <v>49</v>
      </c>
      <c s="34" t="s">
        <v>82</v>
      </c>
      <c s="34" t="s">
        <v>2166</v>
      </c>
      <c s="35" t="s">
        <v>5</v>
      </c>
      <c s="6" t="s">
        <v>2167</v>
      </c>
      <c s="36" t="s">
        <v>63</v>
      </c>
      <c s="37">
        <v>112</v>
      </c>
      <c s="36">
        <v>0</v>
      </c>
      <c s="36">
        <f>ROUND(G38*H38,6)</f>
      </c>
      <c r="L38" s="38">
        <v>0</v>
      </c>
      <c s="32">
        <f>ROUND(ROUND(L38,2)*ROUND(G38,3),2)</f>
      </c>
      <c s="36" t="s">
        <v>196</v>
      </c>
      <c>
        <f>(M38*21)/100</f>
      </c>
      <c t="s">
        <v>27</v>
      </c>
    </row>
    <row r="39" spans="1:5" ht="12.75">
      <c r="A39" s="35" t="s">
        <v>54</v>
      </c>
      <c r="E39" s="39" t="s">
        <v>2167</v>
      </c>
    </row>
    <row r="40" spans="1:5" ht="12.75">
      <c r="A40" s="35" t="s">
        <v>55</v>
      </c>
      <c r="E40" s="40" t="s">
        <v>3444</v>
      </c>
    </row>
    <row r="41" spans="1:5" ht="25.5">
      <c r="A41" t="s">
        <v>56</v>
      </c>
      <c r="E41" s="39" t="s">
        <v>2168</v>
      </c>
    </row>
    <row r="42" spans="1:16" ht="12.75">
      <c r="A42" t="s">
        <v>49</v>
      </c>
      <c s="34" t="s">
        <v>86</v>
      </c>
      <c s="34" t="s">
        <v>3048</v>
      </c>
      <c s="35" t="s">
        <v>5</v>
      </c>
      <c s="6" t="s">
        <v>3049</v>
      </c>
      <c s="36" t="s">
        <v>52</v>
      </c>
      <c s="37">
        <v>33.6</v>
      </c>
      <c s="36">
        <v>0</v>
      </c>
      <c s="36">
        <f>ROUND(G42*H42,6)</f>
      </c>
      <c r="L42" s="38">
        <v>0</v>
      </c>
      <c s="32">
        <f>ROUND(ROUND(L42,2)*ROUND(G42,3),2)</f>
      </c>
      <c s="36" t="s">
        <v>196</v>
      </c>
      <c>
        <f>(M42*21)/100</f>
      </c>
      <c t="s">
        <v>27</v>
      </c>
    </row>
    <row r="43" spans="1:5" ht="12.75">
      <c r="A43" s="35" t="s">
        <v>54</v>
      </c>
      <c r="E43" s="39" t="s">
        <v>3049</v>
      </c>
    </row>
    <row r="44" spans="1:5" ht="12.75">
      <c r="A44" s="35" t="s">
        <v>55</v>
      </c>
      <c r="E44" s="40" t="s">
        <v>3439</v>
      </c>
    </row>
    <row r="45" spans="1:5" ht="51">
      <c r="A45" t="s">
        <v>56</v>
      </c>
      <c r="E45" s="39" t="s">
        <v>3050</v>
      </c>
    </row>
    <row r="46" spans="1:13" ht="12.75">
      <c r="A46" t="s">
        <v>46</v>
      </c>
      <c r="C46" s="31" t="s">
        <v>27</v>
      </c>
      <c r="E46" s="33" t="s">
        <v>2051</v>
      </c>
      <c r="J46" s="32">
        <f>0</f>
      </c>
      <c s="32">
        <f>0</f>
      </c>
      <c s="32">
        <f>0+L47+L51+L55</f>
      </c>
      <c s="32">
        <f>0+M47+M51+M55</f>
      </c>
    </row>
    <row r="47" spans="1:16" ht="12.75">
      <c r="A47" t="s">
        <v>49</v>
      </c>
      <c s="34" t="s">
        <v>90</v>
      </c>
      <c s="34" t="s">
        <v>1779</v>
      </c>
      <c s="35" t="s">
        <v>5</v>
      </c>
      <c s="6" t="s">
        <v>1780</v>
      </c>
      <c s="36" t="s">
        <v>52</v>
      </c>
      <c s="37">
        <v>5.022</v>
      </c>
      <c s="36">
        <v>0</v>
      </c>
      <c s="36">
        <f>ROUND(G47*H47,6)</f>
      </c>
      <c r="L47" s="38">
        <v>0</v>
      </c>
      <c s="32">
        <f>ROUND(ROUND(L47,2)*ROUND(G47,3),2)</f>
      </c>
      <c s="36" t="s">
        <v>196</v>
      </c>
      <c>
        <f>(M47*21)/100</f>
      </c>
      <c t="s">
        <v>27</v>
      </c>
    </row>
    <row r="48" spans="1:5" ht="12.75">
      <c r="A48" s="35" t="s">
        <v>54</v>
      </c>
      <c r="E48" s="39" t="s">
        <v>1780</v>
      </c>
    </row>
    <row r="49" spans="1:5" ht="12.75">
      <c r="A49" s="35" t="s">
        <v>55</v>
      </c>
      <c r="E49" s="40" t="s">
        <v>3445</v>
      </c>
    </row>
    <row r="50" spans="1:5" ht="369.75">
      <c r="A50" t="s">
        <v>56</v>
      </c>
      <c r="E50" s="39" t="s">
        <v>3319</v>
      </c>
    </row>
    <row r="51" spans="1:16" ht="12.75">
      <c r="A51" t="s">
        <v>49</v>
      </c>
      <c s="34" t="s">
        <v>94</v>
      </c>
      <c s="34" t="s">
        <v>2452</v>
      </c>
      <c s="35" t="s">
        <v>5</v>
      </c>
      <c s="6" t="s">
        <v>2453</v>
      </c>
      <c s="36" t="s">
        <v>294</v>
      </c>
      <c s="37">
        <v>0.08</v>
      </c>
      <c s="36">
        <v>0</v>
      </c>
      <c s="36">
        <f>ROUND(G51*H51,6)</f>
      </c>
      <c r="L51" s="38">
        <v>0</v>
      </c>
      <c s="32">
        <f>ROUND(ROUND(L51,2)*ROUND(G51,3),2)</f>
      </c>
      <c s="36" t="s">
        <v>196</v>
      </c>
      <c>
        <f>(M51*21)/100</f>
      </c>
      <c t="s">
        <v>27</v>
      </c>
    </row>
    <row r="52" spans="1:5" ht="12.75">
      <c r="A52" s="35" t="s">
        <v>54</v>
      </c>
      <c r="E52" s="39" t="s">
        <v>5</v>
      </c>
    </row>
    <row r="53" spans="1:5" ht="12.75">
      <c r="A53" s="35" t="s">
        <v>55</v>
      </c>
      <c r="E53" s="40" t="s">
        <v>3446</v>
      </c>
    </row>
    <row r="54" spans="1:5" ht="267.75">
      <c r="A54" t="s">
        <v>56</v>
      </c>
      <c r="E54" s="39" t="s">
        <v>2308</v>
      </c>
    </row>
    <row r="55" spans="1:16" ht="12.75">
      <c r="A55" t="s">
        <v>49</v>
      </c>
      <c s="34" t="s">
        <v>99</v>
      </c>
      <c s="34" t="s">
        <v>1782</v>
      </c>
      <c s="35" t="s">
        <v>5</v>
      </c>
      <c s="6" t="s">
        <v>1783</v>
      </c>
      <c s="36" t="s">
        <v>294</v>
      </c>
      <c s="37">
        <v>0.478</v>
      </c>
      <c s="36">
        <v>0</v>
      </c>
      <c s="36">
        <f>ROUND(G55*H55,6)</f>
      </c>
      <c r="L55" s="38">
        <v>0</v>
      </c>
      <c s="32">
        <f>ROUND(ROUND(L55,2)*ROUND(G55,3),2)</f>
      </c>
      <c s="36" t="s">
        <v>196</v>
      </c>
      <c>
        <f>(M55*21)/100</f>
      </c>
      <c t="s">
        <v>27</v>
      </c>
    </row>
    <row r="56" spans="1:5" ht="12.75">
      <c r="A56" s="35" t="s">
        <v>54</v>
      </c>
      <c r="E56" s="39" t="s">
        <v>1783</v>
      </c>
    </row>
    <row r="57" spans="1:5" ht="12.75">
      <c r="A57" s="35" t="s">
        <v>55</v>
      </c>
      <c r="E57" s="40" t="s">
        <v>3447</v>
      </c>
    </row>
    <row r="58" spans="1:5" ht="267.75">
      <c r="A58" t="s">
        <v>56</v>
      </c>
      <c r="E58" s="39" t="s">
        <v>3322</v>
      </c>
    </row>
    <row r="59" spans="1:13" ht="12.75">
      <c r="A59" t="s">
        <v>46</v>
      </c>
      <c r="C59" s="31" t="s">
        <v>26</v>
      </c>
      <c r="E59" s="33" t="s">
        <v>3069</v>
      </c>
      <c r="J59" s="32">
        <f>0</f>
      </c>
      <c s="32">
        <f>0</f>
      </c>
      <c s="32">
        <f>0+L60+L64</f>
      </c>
      <c s="32">
        <f>0+M60+M64</f>
      </c>
    </row>
    <row r="60" spans="1:16" ht="12.75">
      <c r="A60" t="s">
        <v>49</v>
      </c>
      <c s="34" t="s">
        <v>102</v>
      </c>
      <c s="34" t="s">
        <v>2987</v>
      </c>
      <c s="35" t="s">
        <v>5</v>
      </c>
      <c s="6" t="s">
        <v>2988</v>
      </c>
      <c s="36" t="s">
        <v>52</v>
      </c>
      <c s="37">
        <v>48.504</v>
      </c>
      <c s="36">
        <v>0</v>
      </c>
      <c s="36">
        <f>ROUND(G60*H60,6)</f>
      </c>
      <c r="L60" s="38">
        <v>0</v>
      </c>
      <c s="32">
        <f>ROUND(ROUND(L60,2)*ROUND(G60,3),2)</f>
      </c>
      <c s="36" t="s">
        <v>196</v>
      </c>
      <c>
        <f>(M60*21)/100</f>
      </c>
      <c t="s">
        <v>27</v>
      </c>
    </row>
    <row r="61" spans="1:5" ht="12.75">
      <c r="A61" s="35" t="s">
        <v>54</v>
      </c>
      <c r="E61" s="39" t="s">
        <v>2988</v>
      </c>
    </row>
    <row r="62" spans="1:5" ht="12.75">
      <c r="A62" s="35" t="s">
        <v>55</v>
      </c>
      <c r="E62" s="40" t="s">
        <v>3448</v>
      </c>
    </row>
    <row r="63" spans="1:5" ht="369.75">
      <c r="A63" t="s">
        <v>56</v>
      </c>
      <c r="E63" s="39" t="s">
        <v>3071</v>
      </c>
    </row>
    <row r="64" spans="1:16" ht="12.75">
      <c r="A64" t="s">
        <v>49</v>
      </c>
      <c s="34" t="s">
        <v>106</v>
      </c>
      <c s="34" t="s">
        <v>2991</v>
      </c>
      <c s="35" t="s">
        <v>5</v>
      </c>
      <c s="6" t="s">
        <v>2992</v>
      </c>
      <c s="36" t="s">
        <v>294</v>
      </c>
      <c s="37">
        <v>2.368</v>
      </c>
      <c s="36">
        <v>0</v>
      </c>
      <c s="36">
        <f>ROUND(G64*H64,6)</f>
      </c>
      <c r="L64" s="38">
        <v>0</v>
      </c>
      <c s="32">
        <f>ROUND(ROUND(L64,2)*ROUND(G64,3),2)</f>
      </c>
      <c s="36" t="s">
        <v>196</v>
      </c>
      <c>
        <f>(M64*21)/100</f>
      </c>
      <c t="s">
        <v>27</v>
      </c>
    </row>
    <row r="65" spans="1:5" ht="12.75">
      <c r="A65" s="35" t="s">
        <v>54</v>
      </c>
      <c r="E65" s="39" t="s">
        <v>2992</v>
      </c>
    </row>
    <row r="66" spans="1:5" ht="12.75">
      <c r="A66" s="35" t="s">
        <v>55</v>
      </c>
      <c r="E66" s="40" t="s">
        <v>3449</v>
      </c>
    </row>
    <row r="67" spans="1:5" ht="267.75">
      <c r="A67" t="s">
        <v>56</v>
      </c>
      <c r="E67" s="39" t="s">
        <v>3073</v>
      </c>
    </row>
    <row r="68" spans="1:13" ht="12.75">
      <c r="A68" t="s">
        <v>46</v>
      </c>
      <c r="C68" s="31" t="s">
        <v>67</v>
      </c>
      <c r="E68" s="33" t="s">
        <v>1829</v>
      </c>
      <c r="J68" s="32">
        <f>0</f>
      </c>
      <c s="32">
        <f>0</f>
      </c>
      <c s="32">
        <f>0+L69+L73+L77+L81</f>
      </c>
      <c s="32">
        <f>0+M69+M73+M77+M81</f>
      </c>
    </row>
    <row r="69" spans="1:16" ht="12.75">
      <c r="A69" t="s">
        <v>49</v>
      </c>
      <c s="34" t="s">
        <v>110</v>
      </c>
      <c s="34" t="s">
        <v>1830</v>
      </c>
      <c s="35" t="s">
        <v>5</v>
      </c>
      <c s="6" t="s">
        <v>1831</v>
      </c>
      <c s="36" t="s">
        <v>52</v>
      </c>
      <c s="37">
        <v>4.587</v>
      </c>
      <c s="36">
        <v>0</v>
      </c>
      <c s="36">
        <f>ROUND(G69*H69,6)</f>
      </c>
      <c r="L69" s="38">
        <v>0</v>
      </c>
      <c s="32">
        <f>ROUND(ROUND(L69,2)*ROUND(G69,3),2)</f>
      </c>
      <c s="36" t="s">
        <v>196</v>
      </c>
      <c>
        <f>(M69*21)/100</f>
      </c>
      <c t="s">
        <v>27</v>
      </c>
    </row>
    <row r="70" spans="1:5" ht="12.75">
      <c r="A70" s="35" t="s">
        <v>54</v>
      </c>
      <c r="E70" s="39" t="s">
        <v>1831</v>
      </c>
    </row>
    <row r="71" spans="1:5" ht="38.25">
      <c r="A71" s="35" t="s">
        <v>55</v>
      </c>
      <c r="E71" s="40" t="s">
        <v>3450</v>
      </c>
    </row>
    <row r="72" spans="1:5" ht="369.75">
      <c r="A72" t="s">
        <v>56</v>
      </c>
      <c r="E72" s="39" t="s">
        <v>3071</v>
      </c>
    </row>
    <row r="73" spans="1:16" ht="12.75">
      <c r="A73" t="s">
        <v>49</v>
      </c>
      <c s="34" t="s">
        <v>114</v>
      </c>
      <c s="34" t="s">
        <v>1836</v>
      </c>
      <c s="35" t="s">
        <v>5</v>
      </c>
      <c s="6" t="s">
        <v>1837</v>
      </c>
      <c s="36" t="s">
        <v>52</v>
      </c>
      <c s="37">
        <v>5.161</v>
      </c>
      <c s="36">
        <v>0</v>
      </c>
      <c s="36">
        <f>ROUND(G73*H73,6)</f>
      </c>
      <c r="L73" s="38">
        <v>0</v>
      </c>
      <c s="32">
        <f>ROUND(ROUND(L73,2)*ROUND(G73,3),2)</f>
      </c>
      <c s="36" t="s">
        <v>196</v>
      </c>
      <c>
        <f>(M73*21)/100</f>
      </c>
      <c t="s">
        <v>27</v>
      </c>
    </row>
    <row r="74" spans="1:5" ht="12.75">
      <c r="A74" s="35" t="s">
        <v>54</v>
      </c>
      <c r="E74" s="39" t="s">
        <v>1837</v>
      </c>
    </row>
    <row r="75" spans="1:5" ht="12.75">
      <c r="A75" s="35" t="s">
        <v>55</v>
      </c>
      <c r="E75" s="40" t="s">
        <v>3451</v>
      </c>
    </row>
    <row r="76" spans="1:5" ht="369.75">
      <c r="A76" t="s">
        <v>56</v>
      </c>
      <c r="E76" s="39" t="s">
        <v>3071</v>
      </c>
    </row>
    <row r="77" spans="1:16" ht="12.75">
      <c r="A77" t="s">
        <v>49</v>
      </c>
      <c s="34" t="s">
        <v>118</v>
      </c>
      <c s="34" t="s">
        <v>2522</v>
      </c>
      <c s="35" t="s">
        <v>5</v>
      </c>
      <c s="6" t="s">
        <v>2523</v>
      </c>
      <c s="36" t="s">
        <v>52</v>
      </c>
      <c s="37">
        <v>176.55</v>
      </c>
      <c s="36">
        <v>0</v>
      </c>
      <c s="36">
        <f>ROUND(G77*H77,6)</f>
      </c>
      <c r="L77" s="38">
        <v>0</v>
      </c>
      <c s="32">
        <f>ROUND(ROUND(L77,2)*ROUND(G77,3),2)</f>
      </c>
      <c s="36" t="s">
        <v>196</v>
      </c>
      <c>
        <f>(M77*21)/100</f>
      </c>
      <c t="s">
        <v>27</v>
      </c>
    </row>
    <row r="78" spans="1:5" ht="12.75">
      <c r="A78" s="35" t="s">
        <v>54</v>
      </c>
      <c r="E78" s="39" t="s">
        <v>2523</v>
      </c>
    </row>
    <row r="79" spans="1:5" ht="12.75">
      <c r="A79" s="35" t="s">
        <v>55</v>
      </c>
      <c r="E79" s="40" t="s">
        <v>3398</v>
      </c>
    </row>
    <row r="80" spans="1:5" ht="38.25">
      <c r="A80" t="s">
        <v>56</v>
      </c>
      <c r="E80" s="39" t="s">
        <v>3086</v>
      </c>
    </row>
    <row r="81" spans="1:16" ht="12.75">
      <c r="A81" t="s">
        <v>49</v>
      </c>
      <c s="34" t="s">
        <v>122</v>
      </c>
      <c s="34" t="s">
        <v>1851</v>
      </c>
      <c s="35" t="s">
        <v>5</v>
      </c>
      <c s="6" t="s">
        <v>1852</v>
      </c>
      <c s="36" t="s">
        <v>52</v>
      </c>
      <c s="37">
        <v>11.414</v>
      </c>
      <c s="36">
        <v>0</v>
      </c>
      <c s="36">
        <f>ROUND(G81*H81,6)</f>
      </c>
      <c r="L81" s="38">
        <v>0</v>
      </c>
      <c s="32">
        <f>ROUND(ROUND(L81,2)*ROUND(G81,3),2)</f>
      </c>
      <c s="36" t="s">
        <v>196</v>
      </c>
      <c>
        <f>(M81*21)/100</f>
      </c>
      <c t="s">
        <v>27</v>
      </c>
    </row>
    <row r="82" spans="1:5" ht="12.75">
      <c r="A82" s="35" t="s">
        <v>54</v>
      </c>
      <c r="E82" s="39" t="s">
        <v>1852</v>
      </c>
    </row>
    <row r="83" spans="1:5" ht="12.75">
      <c r="A83" s="35" t="s">
        <v>55</v>
      </c>
      <c r="E83" s="40" t="s">
        <v>3452</v>
      </c>
    </row>
    <row r="84" spans="1:5" ht="102">
      <c r="A84" t="s">
        <v>56</v>
      </c>
      <c r="E84" s="39" t="s">
        <v>3094</v>
      </c>
    </row>
    <row r="85" spans="1:13" ht="12.75">
      <c r="A85" t="s">
        <v>46</v>
      </c>
      <c r="C85" s="31" t="s">
        <v>2086</v>
      </c>
      <c r="E85" s="33" t="s">
        <v>2087</v>
      </c>
      <c r="J85" s="32">
        <f>0</f>
      </c>
      <c s="32">
        <f>0</f>
      </c>
      <c s="32">
        <f>0+L86</f>
      </c>
      <c s="32">
        <f>0+M86</f>
      </c>
    </row>
    <row r="86" spans="1:16" ht="25.5">
      <c r="A86" t="s">
        <v>49</v>
      </c>
      <c s="34" t="s">
        <v>126</v>
      </c>
      <c s="34" t="s">
        <v>1880</v>
      </c>
      <c s="35" t="s">
        <v>5</v>
      </c>
      <c s="6" t="s">
        <v>1881</v>
      </c>
      <c s="36" t="s">
        <v>63</v>
      </c>
      <c s="37">
        <v>155.76</v>
      </c>
      <c s="36">
        <v>0</v>
      </c>
      <c s="36">
        <f>ROUND(G86*H86,6)</f>
      </c>
      <c r="L86" s="38">
        <v>0</v>
      </c>
      <c s="32">
        <f>ROUND(ROUND(L86,2)*ROUND(G86,3),2)</f>
      </c>
      <c s="36" t="s">
        <v>196</v>
      </c>
      <c>
        <f>(M86*21)/100</f>
      </c>
      <c t="s">
        <v>27</v>
      </c>
    </row>
    <row r="87" spans="1:5" ht="25.5">
      <c r="A87" s="35" t="s">
        <v>54</v>
      </c>
      <c r="E87" s="39" t="s">
        <v>1881</v>
      </c>
    </row>
    <row r="88" spans="1:5" ht="51">
      <c r="A88" s="35" t="s">
        <v>55</v>
      </c>
      <c r="E88" s="40" t="s">
        <v>3453</v>
      </c>
    </row>
    <row r="89" spans="1:5" ht="191.25">
      <c r="A89" t="s">
        <v>56</v>
      </c>
      <c r="E89" s="39" t="s">
        <v>3112</v>
      </c>
    </row>
    <row r="90" spans="1:13" ht="12.75">
      <c r="A90" t="s">
        <v>46</v>
      </c>
      <c r="C90" s="31" t="s">
        <v>86</v>
      </c>
      <c r="E90" s="33" t="s">
        <v>2115</v>
      </c>
      <c r="J90" s="32">
        <f>0</f>
      </c>
      <c s="32">
        <f>0</f>
      </c>
      <c s="32">
        <f>0+L91+L95+L99</f>
      </c>
      <c s="32">
        <f>0+M91+M95+M99</f>
      </c>
    </row>
    <row r="91" spans="1:16" ht="12.75">
      <c r="A91" t="s">
        <v>49</v>
      </c>
      <c s="34" t="s">
        <v>130</v>
      </c>
      <c s="34" t="s">
        <v>2599</v>
      </c>
      <c s="35" t="s">
        <v>5</v>
      </c>
      <c s="6" t="s">
        <v>2600</v>
      </c>
      <c s="36" t="s">
        <v>97</v>
      </c>
      <c s="37">
        <v>1</v>
      </c>
      <c s="36">
        <v>0</v>
      </c>
      <c s="36">
        <f>ROUND(G91*H91,6)</f>
      </c>
      <c r="L91" s="38">
        <v>0</v>
      </c>
      <c s="32">
        <f>ROUND(ROUND(L91,2)*ROUND(G91,3),2)</f>
      </c>
      <c s="36" t="s">
        <v>196</v>
      </c>
      <c>
        <f>(M91*21)/100</f>
      </c>
      <c t="s">
        <v>27</v>
      </c>
    </row>
    <row r="92" spans="1:5" ht="12.75">
      <c r="A92" s="35" t="s">
        <v>54</v>
      </c>
      <c r="E92" s="39" t="s">
        <v>2600</v>
      </c>
    </row>
    <row r="93" spans="1:5" ht="12.75">
      <c r="A93" s="35" t="s">
        <v>55</v>
      </c>
      <c r="E93" s="40" t="s">
        <v>5</v>
      </c>
    </row>
    <row r="94" spans="1:5" ht="25.5">
      <c r="A94" t="s">
        <v>56</v>
      </c>
      <c r="E94" s="39" t="s">
        <v>2602</v>
      </c>
    </row>
    <row r="95" spans="1:16" ht="12.75">
      <c r="A95" t="s">
        <v>49</v>
      </c>
      <c s="34" t="s">
        <v>134</v>
      </c>
      <c s="34" t="s">
        <v>3401</v>
      </c>
      <c s="35" t="s">
        <v>5</v>
      </c>
      <c s="6" t="s">
        <v>3402</v>
      </c>
      <c s="36" t="s">
        <v>70</v>
      </c>
      <c s="37">
        <v>15</v>
      </c>
      <c s="36">
        <v>0</v>
      </c>
      <c s="36">
        <f>ROUND(G95*H95,6)</f>
      </c>
      <c r="L95" s="38">
        <v>0</v>
      </c>
      <c s="32">
        <f>ROUND(ROUND(L95,2)*ROUND(G95,3),2)</f>
      </c>
      <c s="36" t="s">
        <v>196</v>
      </c>
      <c>
        <f>(M95*21)/100</f>
      </c>
      <c t="s">
        <v>27</v>
      </c>
    </row>
    <row r="96" spans="1:5" ht="12.75">
      <c r="A96" s="35" t="s">
        <v>54</v>
      </c>
      <c r="E96" s="39" t="s">
        <v>3402</v>
      </c>
    </row>
    <row r="97" spans="1:5" ht="12.75">
      <c r="A97" s="35" t="s">
        <v>55</v>
      </c>
      <c r="E97" s="40" t="s">
        <v>3454</v>
      </c>
    </row>
    <row r="98" spans="1:5" ht="63.75">
      <c r="A98" t="s">
        <v>56</v>
      </c>
      <c r="E98" s="39" t="s">
        <v>3337</v>
      </c>
    </row>
    <row r="99" spans="1:16" ht="12.75">
      <c r="A99" t="s">
        <v>49</v>
      </c>
      <c s="34" t="s">
        <v>138</v>
      </c>
      <c s="34" t="s">
        <v>1944</v>
      </c>
      <c s="35" t="s">
        <v>5</v>
      </c>
      <c s="6" t="s">
        <v>1945</v>
      </c>
      <c s="36" t="s">
        <v>52</v>
      </c>
      <c s="37">
        <v>40.3</v>
      </c>
      <c s="36">
        <v>0</v>
      </c>
      <c s="36">
        <f>ROUND(G99*H99,6)</f>
      </c>
      <c r="L99" s="38">
        <v>0</v>
      </c>
      <c s="32">
        <f>ROUND(ROUND(L99,2)*ROUND(G99,3),2)</f>
      </c>
      <c s="36" t="s">
        <v>196</v>
      </c>
      <c>
        <f>(M99*21)/100</f>
      </c>
      <c t="s">
        <v>27</v>
      </c>
    </row>
    <row r="100" spans="1:5" ht="12.75">
      <c r="A100" s="35" t="s">
        <v>54</v>
      </c>
      <c r="E100" s="39" t="s">
        <v>1945</v>
      </c>
    </row>
    <row r="101" spans="1:5" ht="12.75">
      <c r="A101" s="35" t="s">
        <v>55</v>
      </c>
      <c r="E101" s="40" t="s">
        <v>3455</v>
      </c>
    </row>
    <row r="102" spans="1:5" ht="114.75">
      <c r="A102" t="s">
        <v>56</v>
      </c>
      <c r="E102" s="39" t="s">
        <v>3126</v>
      </c>
    </row>
    <row r="103" spans="1:13" ht="12.75">
      <c r="A103" t="s">
        <v>46</v>
      </c>
      <c r="C103" s="31" t="s">
        <v>288</v>
      </c>
      <c r="E103" s="33" t="s">
        <v>289</v>
      </c>
      <c r="J103" s="32">
        <f>0</f>
      </c>
      <c s="32">
        <f>0</f>
      </c>
      <c s="32">
        <f>0+L104+L108</f>
      </c>
      <c s="32">
        <f>0+M104+M108</f>
      </c>
    </row>
    <row r="104" spans="1:16" ht="38.25">
      <c r="A104" t="s">
        <v>49</v>
      </c>
      <c s="34" t="s">
        <v>142</v>
      </c>
      <c s="34" t="s">
        <v>1479</v>
      </c>
      <c s="35" t="s">
        <v>292</v>
      </c>
      <c s="6" t="s">
        <v>1480</v>
      </c>
      <c s="36" t="s">
        <v>294</v>
      </c>
      <c s="37">
        <v>342.619</v>
      </c>
      <c s="36">
        <v>0</v>
      </c>
      <c s="36">
        <f>ROUND(G104*H104,6)</f>
      </c>
      <c r="L104" s="38">
        <v>0</v>
      </c>
      <c s="32">
        <f>ROUND(ROUND(L104,2)*ROUND(G104,3),2)</f>
      </c>
      <c s="36" t="s">
        <v>196</v>
      </c>
      <c>
        <f>(M104*21)/100</f>
      </c>
      <c t="s">
        <v>27</v>
      </c>
    </row>
    <row r="105" spans="1:5" ht="165.75">
      <c r="A105" s="35" t="s">
        <v>54</v>
      </c>
      <c r="E105" s="39" t="s">
        <v>3130</v>
      </c>
    </row>
    <row r="106" spans="1:5" ht="12.75">
      <c r="A106" s="35" t="s">
        <v>55</v>
      </c>
      <c r="E106" s="40" t="s">
        <v>3456</v>
      </c>
    </row>
    <row r="107" spans="1:5" ht="165.75">
      <c r="A107" t="s">
        <v>56</v>
      </c>
      <c r="E107" s="39" t="s">
        <v>2375</v>
      </c>
    </row>
    <row r="108" spans="1:16" ht="38.25">
      <c r="A108" t="s">
        <v>49</v>
      </c>
      <c s="34" t="s">
        <v>146</v>
      </c>
      <c s="34" t="s">
        <v>298</v>
      </c>
      <c s="35" t="s">
        <v>292</v>
      </c>
      <c s="6" t="s">
        <v>299</v>
      </c>
      <c s="36" t="s">
        <v>294</v>
      </c>
      <c s="37">
        <v>100.75</v>
      </c>
      <c s="36">
        <v>0</v>
      </c>
      <c s="36">
        <f>ROUND(G108*H108,6)</f>
      </c>
      <c r="L108" s="38">
        <v>0</v>
      </c>
      <c s="32">
        <f>ROUND(ROUND(L108,2)*ROUND(G108,3),2)</f>
      </c>
      <c s="36" t="s">
        <v>196</v>
      </c>
      <c>
        <f>(M108*21)/100</f>
      </c>
      <c t="s">
        <v>27</v>
      </c>
    </row>
    <row r="109" spans="1:5" ht="25.5">
      <c r="A109" s="35" t="s">
        <v>54</v>
      </c>
      <c r="E109" s="39" t="s">
        <v>3133</v>
      </c>
    </row>
    <row r="110" spans="1:5" ht="12.75">
      <c r="A110" s="35" t="s">
        <v>55</v>
      </c>
      <c r="E110" s="40" t="s">
        <v>3457</v>
      </c>
    </row>
    <row r="111" spans="1:5" ht="12.75">
      <c r="A111" t="s">
        <v>56</v>
      </c>
      <c r="E1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COUNTIFS(L8:L104,"=0",A8:A104,"P")+COUNTIFS(L8:L104,"",A8:A104,"P")+SUM(Q8:Q104)</f>
      </c>
    </row>
    <row r="8" spans="1:13" ht="12.75">
      <c r="A8" t="s">
        <v>44</v>
      </c>
      <c r="C8" s="28" t="s">
        <v>3460</v>
      </c>
      <c r="E8" s="30" t="s">
        <v>3459</v>
      </c>
      <c r="J8" s="29">
        <f>0+J9+J34+J43+J48+J65+J70+J91</f>
      </c>
      <c s="29">
        <f>0+K9+K34+K43+K48+K65+K70+K91</f>
      </c>
      <c s="29">
        <f>0+L9+L34+L43+L48+L65+L70+L91</f>
      </c>
      <c s="29">
        <f>0+M9+M34+M43+M48+M65+M70+M91</f>
      </c>
    </row>
    <row r="9" spans="1:13" ht="12.75">
      <c r="A9" t="s">
        <v>46</v>
      </c>
      <c r="C9" s="31" t="s">
        <v>47</v>
      </c>
      <c r="E9" s="33" t="s">
        <v>48</v>
      </c>
      <c r="J9" s="32">
        <f>0</f>
      </c>
      <c s="32">
        <f>0</f>
      </c>
      <c s="32">
        <f>0+L10+L14+L18+L22+L26+L30</f>
      </c>
      <c s="32">
        <f>0+M10+M14+M18+M22+M26+M30</f>
      </c>
    </row>
    <row r="10" spans="1:16" ht="25.5">
      <c r="A10" t="s">
        <v>49</v>
      </c>
      <c s="34" t="s">
        <v>47</v>
      </c>
      <c s="34" t="s">
        <v>3461</v>
      </c>
      <c s="35" t="s">
        <v>5</v>
      </c>
      <c s="6" t="s">
        <v>3462</v>
      </c>
      <c s="36" t="s">
        <v>52</v>
      </c>
      <c s="37">
        <v>0.882</v>
      </c>
      <c s="36">
        <v>0</v>
      </c>
      <c s="36">
        <f>ROUND(G10*H10,6)</f>
      </c>
      <c r="L10" s="38">
        <v>0</v>
      </c>
      <c s="32">
        <f>ROUND(ROUND(L10,2)*ROUND(G10,3),2)</f>
      </c>
      <c s="36" t="s">
        <v>196</v>
      </c>
      <c>
        <f>(M10*21)/100</f>
      </c>
      <c t="s">
        <v>27</v>
      </c>
    </row>
    <row r="11" spans="1:5" ht="12.75">
      <c r="A11" s="35" t="s">
        <v>54</v>
      </c>
      <c r="E11" s="39" t="s">
        <v>5</v>
      </c>
    </row>
    <row r="12" spans="1:5" ht="12.75">
      <c r="A12" s="35" t="s">
        <v>55</v>
      </c>
      <c r="E12" s="40" t="s">
        <v>3463</v>
      </c>
    </row>
    <row r="13" spans="1:5" ht="76.5">
      <c r="A13" t="s">
        <v>56</v>
      </c>
      <c r="E13" s="39" t="s">
        <v>3415</v>
      </c>
    </row>
    <row r="14" spans="1:16" ht="12.75">
      <c r="A14" t="s">
        <v>49</v>
      </c>
      <c s="34" t="s">
        <v>27</v>
      </c>
      <c s="34" t="s">
        <v>3436</v>
      </c>
      <c s="35" t="s">
        <v>5</v>
      </c>
      <c s="6" t="s">
        <v>3437</v>
      </c>
      <c s="36" t="s">
        <v>70</v>
      </c>
      <c s="37">
        <v>60</v>
      </c>
      <c s="36">
        <v>0</v>
      </c>
      <c s="36">
        <f>ROUND(G14*H14,6)</f>
      </c>
      <c r="L14" s="38">
        <v>0</v>
      </c>
      <c s="32">
        <f>ROUND(ROUND(L14,2)*ROUND(G14,3),2)</f>
      </c>
      <c s="36" t="s">
        <v>196</v>
      </c>
      <c>
        <f>(M14*21)/100</f>
      </c>
      <c t="s">
        <v>27</v>
      </c>
    </row>
    <row r="15" spans="1:5" ht="12.75">
      <c r="A15" s="35" t="s">
        <v>54</v>
      </c>
      <c r="E15" s="39" t="s">
        <v>5</v>
      </c>
    </row>
    <row r="16" spans="1:5" ht="12.75">
      <c r="A16" s="35" t="s">
        <v>55</v>
      </c>
      <c r="E16" s="40" t="s">
        <v>3464</v>
      </c>
    </row>
    <row r="17" spans="1:5" ht="38.25">
      <c r="A17" t="s">
        <v>56</v>
      </c>
      <c r="E17" s="39" t="s">
        <v>2729</v>
      </c>
    </row>
    <row r="18" spans="1:16" ht="12.75">
      <c r="A18" t="s">
        <v>49</v>
      </c>
      <c s="34" t="s">
        <v>26</v>
      </c>
      <c s="34" t="s">
        <v>2730</v>
      </c>
      <c s="35" t="s">
        <v>5</v>
      </c>
      <c s="6" t="s">
        <v>2731</v>
      </c>
      <c s="36" t="s">
        <v>52</v>
      </c>
      <c s="37">
        <v>10.5</v>
      </c>
      <c s="36">
        <v>0</v>
      </c>
      <c s="36">
        <f>ROUND(G18*H18,6)</f>
      </c>
      <c r="L18" s="38">
        <v>0</v>
      </c>
      <c s="32">
        <f>ROUND(ROUND(L18,2)*ROUND(G18,3),2)</f>
      </c>
      <c s="36" t="s">
        <v>196</v>
      </c>
      <c>
        <f>(M18*21)/100</f>
      </c>
      <c t="s">
        <v>27</v>
      </c>
    </row>
    <row r="19" spans="1:5" ht="12.75">
      <c r="A19" s="35" t="s">
        <v>54</v>
      </c>
      <c r="E19" s="39" t="s">
        <v>5</v>
      </c>
    </row>
    <row r="20" spans="1:5" ht="12.75">
      <c r="A20" s="35" t="s">
        <v>55</v>
      </c>
      <c r="E20" s="40" t="s">
        <v>3465</v>
      </c>
    </row>
    <row r="21" spans="1:5" ht="63.75">
      <c r="A21" t="s">
        <v>56</v>
      </c>
      <c r="E21" s="39" t="s">
        <v>2733</v>
      </c>
    </row>
    <row r="22" spans="1:16" ht="12.75">
      <c r="A22" t="s">
        <v>49</v>
      </c>
      <c s="34" t="s">
        <v>67</v>
      </c>
      <c s="34" t="s">
        <v>2404</v>
      </c>
      <c s="35" t="s">
        <v>5</v>
      </c>
      <c s="6" t="s">
        <v>2405</v>
      </c>
      <c s="36" t="s">
        <v>52</v>
      </c>
      <c s="37">
        <v>221.1</v>
      </c>
      <c s="36">
        <v>0</v>
      </c>
      <c s="36">
        <f>ROUND(G22*H22,6)</f>
      </c>
      <c r="L22" s="38">
        <v>0</v>
      </c>
      <c s="32">
        <f>ROUND(ROUND(L22,2)*ROUND(G22,3),2)</f>
      </c>
      <c s="36" t="s">
        <v>196</v>
      </c>
      <c>
        <f>(M22*21)/100</f>
      </c>
      <c t="s">
        <v>27</v>
      </c>
    </row>
    <row r="23" spans="1:5" ht="12.75">
      <c r="A23" s="35" t="s">
        <v>54</v>
      </c>
      <c r="E23" s="39" t="s">
        <v>5</v>
      </c>
    </row>
    <row r="24" spans="1:5" ht="12.75">
      <c r="A24" s="35" t="s">
        <v>55</v>
      </c>
      <c r="E24" s="40" t="s">
        <v>3466</v>
      </c>
    </row>
    <row r="25" spans="1:5" ht="318.75">
      <c r="A25" t="s">
        <v>56</v>
      </c>
      <c r="E25" s="39" t="s">
        <v>2286</v>
      </c>
    </row>
    <row r="26" spans="1:16" ht="12.75">
      <c r="A26" t="s">
        <v>49</v>
      </c>
      <c s="34" t="s">
        <v>72</v>
      </c>
      <c s="34" t="s">
        <v>751</v>
      </c>
      <c s="35" t="s">
        <v>5</v>
      </c>
      <c s="6" t="s">
        <v>752</v>
      </c>
      <c s="36" t="s">
        <v>52</v>
      </c>
      <c s="37">
        <v>146.3</v>
      </c>
      <c s="36">
        <v>0</v>
      </c>
      <c s="36">
        <f>ROUND(G26*H26,6)</f>
      </c>
      <c r="L26" s="38">
        <v>0</v>
      </c>
      <c s="32">
        <f>ROUND(ROUND(L26,2)*ROUND(G26,3),2)</f>
      </c>
      <c s="36" t="s">
        <v>196</v>
      </c>
      <c>
        <f>(M26*21)/100</f>
      </c>
      <c t="s">
        <v>27</v>
      </c>
    </row>
    <row r="27" spans="1:5" ht="12.75">
      <c r="A27" s="35" t="s">
        <v>54</v>
      </c>
      <c r="E27" s="39" t="s">
        <v>5</v>
      </c>
    </row>
    <row r="28" spans="1:5" ht="12.75">
      <c r="A28" s="35" t="s">
        <v>55</v>
      </c>
      <c r="E28" s="40" t="s">
        <v>3467</v>
      </c>
    </row>
    <row r="29" spans="1:5" ht="229.5">
      <c r="A29" t="s">
        <v>56</v>
      </c>
      <c r="E29" s="39" t="s">
        <v>754</v>
      </c>
    </row>
    <row r="30" spans="1:16" ht="12.75">
      <c r="A30" t="s">
        <v>49</v>
      </c>
      <c s="34" t="s">
        <v>77</v>
      </c>
      <c s="34" t="s">
        <v>1768</v>
      </c>
      <c s="35" t="s">
        <v>5</v>
      </c>
      <c s="6" t="s">
        <v>1769</v>
      </c>
      <c s="36" t="s">
        <v>63</v>
      </c>
      <c s="37">
        <v>186</v>
      </c>
      <c s="36">
        <v>0</v>
      </c>
      <c s="36">
        <f>ROUND(G30*H30,6)</f>
      </c>
      <c r="L30" s="38">
        <v>0</v>
      </c>
      <c s="32">
        <f>ROUND(ROUND(L30,2)*ROUND(G30,3),2)</f>
      </c>
      <c s="36" t="s">
        <v>196</v>
      </c>
      <c>
        <f>(M30*21)/100</f>
      </c>
      <c t="s">
        <v>27</v>
      </c>
    </row>
    <row r="31" spans="1:5" ht="12.75">
      <c r="A31" s="35" t="s">
        <v>54</v>
      </c>
      <c r="E31" s="39" t="s">
        <v>5</v>
      </c>
    </row>
    <row r="32" spans="1:5" ht="12.75">
      <c r="A32" s="35" t="s">
        <v>55</v>
      </c>
      <c r="E32" s="40" t="s">
        <v>2736</v>
      </c>
    </row>
    <row r="33" spans="1:5" ht="25.5">
      <c r="A33" t="s">
        <v>56</v>
      </c>
      <c r="E33" s="39" t="s">
        <v>1770</v>
      </c>
    </row>
    <row r="34" spans="1:13" ht="12.75">
      <c r="A34" t="s">
        <v>46</v>
      </c>
      <c r="C34" s="31" t="s">
        <v>27</v>
      </c>
      <c r="E34" s="33" t="s">
        <v>610</v>
      </c>
      <c r="J34" s="32">
        <f>0</f>
      </c>
      <c s="32">
        <f>0</f>
      </c>
      <c s="32">
        <f>0+L35+L39</f>
      </c>
      <c s="32">
        <f>0+M35+M39</f>
      </c>
    </row>
    <row r="35" spans="1:16" ht="12.75">
      <c r="A35" t="s">
        <v>49</v>
      </c>
      <c s="34" t="s">
        <v>65</v>
      </c>
      <c s="34" t="s">
        <v>3233</v>
      </c>
      <c s="35" t="s">
        <v>5</v>
      </c>
      <c s="6" t="s">
        <v>3234</v>
      </c>
      <c s="36" t="s">
        <v>52</v>
      </c>
      <c s="37">
        <v>9.137</v>
      </c>
      <c s="36">
        <v>0</v>
      </c>
      <c s="36">
        <f>ROUND(G35*H35,6)</f>
      </c>
      <c r="L35" s="38">
        <v>0</v>
      </c>
      <c s="32">
        <f>ROUND(ROUND(L35,2)*ROUND(G35,3),2)</f>
      </c>
      <c s="36" t="s">
        <v>196</v>
      </c>
      <c>
        <f>(M35*21)/100</f>
      </c>
      <c t="s">
        <v>27</v>
      </c>
    </row>
    <row r="36" spans="1:5" ht="12.75">
      <c r="A36" s="35" t="s">
        <v>54</v>
      </c>
      <c r="E36" s="39" t="s">
        <v>5</v>
      </c>
    </row>
    <row r="37" spans="1:5" ht="38.25">
      <c r="A37" s="35" t="s">
        <v>55</v>
      </c>
      <c r="E37" s="40" t="s">
        <v>3468</v>
      </c>
    </row>
    <row r="38" spans="1:5" ht="395.25">
      <c r="A38" t="s">
        <v>56</v>
      </c>
      <c r="E38" s="39" t="s">
        <v>3469</v>
      </c>
    </row>
    <row r="39" spans="1:16" ht="12.75">
      <c r="A39" t="s">
        <v>49</v>
      </c>
      <c s="34" t="s">
        <v>82</v>
      </c>
      <c s="34" t="s">
        <v>1782</v>
      </c>
      <c s="35" t="s">
        <v>5</v>
      </c>
      <c s="6" t="s">
        <v>1783</v>
      </c>
      <c s="36" t="s">
        <v>294</v>
      </c>
      <c s="37">
        <v>1.066</v>
      </c>
      <c s="36">
        <v>0</v>
      </c>
      <c s="36">
        <f>ROUND(G39*H39,6)</f>
      </c>
      <c r="L39" s="38">
        <v>0</v>
      </c>
      <c s="32">
        <f>ROUND(ROUND(L39,2)*ROUND(G39,3),2)</f>
      </c>
      <c s="36" t="s">
        <v>196</v>
      </c>
      <c>
        <f>(M39*21)/100</f>
      </c>
      <c t="s">
        <v>27</v>
      </c>
    </row>
    <row r="40" spans="1:5" ht="12.75">
      <c r="A40" s="35" t="s">
        <v>54</v>
      </c>
      <c r="E40" s="39" t="s">
        <v>5</v>
      </c>
    </row>
    <row r="41" spans="1:5" ht="12.75">
      <c r="A41" s="35" t="s">
        <v>55</v>
      </c>
      <c r="E41" s="40" t="s">
        <v>3470</v>
      </c>
    </row>
    <row r="42" spans="1:5" ht="267.75">
      <c r="A42" t="s">
        <v>56</v>
      </c>
      <c r="E42" s="39" t="s">
        <v>2308</v>
      </c>
    </row>
    <row r="43" spans="1:13" ht="12.75">
      <c r="A43" t="s">
        <v>46</v>
      </c>
      <c r="C43" s="31" t="s">
        <v>26</v>
      </c>
      <c r="E43" s="33" t="s">
        <v>1804</v>
      </c>
      <c r="J43" s="32">
        <f>0</f>
      </c>
      <c s="32">
        <f>0</f>
      </c>
      <c s="32">
        <f>0+L44</f>
      </c>
      <c s="32">
        <f>0+M44</f>
      </c>
    </row>
    <row r="44" spans="1:16" ht="12.75">
      <c r="A44" t="s">
        <v>49</v>
      </c>
      <c s="34" t="s">
        <v>86</v>
      </c>
      <c s="34" t="s">
        <v>3471</v>
      </c>
      <c s="35" t="s">
        <v>5</v>
      </c>
      <c s="6" t="s">
        <v>3472</v>
      </c>
      <c s="36" t="s">
        <v>52</v>
      </c>
      <c s="37">
        <v>15.892</v>
      </c>
      <c s="36">
        <v>0</v>
      </c>
      <c s="36">
        <f>ROUND(G44*H44,6)</f>
      </c>
      <c r="L44" s="38">
        <v>0</v>
      </c>
      <c s="32">
        <f>ROUND(ROUND(L44,2)*ROUND(G44,3),2)</f>
      </c>
      <c s="36" t="s">
        <v>196</v>
      </c>
      <c>
        <f>(M44*21)/100</f>
      </c>
      <c t="s">
        <v>27</v>
      </c>
    </row>
    <row r="45" spans="1:5" ht="12.75">
      <c r="A45" s="35" t="s">
        <v>54</v>
      </c>
      <c r="E45" s="39" t="s">
        <v>5</v>
      </c>
    </row>
    <row r="46" spans="1:5" ht="38.25">
      <c r="A46" s="35" t="s">
        <v>55</v>
      </c>
      <c r="E46" s="40" t="s">
        <v>3473</v>
      </c>
    </row>
    <row r="47" spans="1:5" ht="242.25">
      <c r="A47" t="s">
        <v>56</v>
      </c>
      <c r="E47" s="39" t="s">
        <v>3474</v>
      </c>
    </row>
    <row r="48" spans="1:13" ht="12.75">
      <c r="A48" t="s">
        <v>46</v>
      </c>
      <c r="C48" s="31" t="s">
        <v>67</v>
      </c>
      <c r="E48" s="33" t="s">
        <v>1829</v>
      </c>
      <c r="J48" s="32">
        <f>0</f>
      </c>
      <c s="32">
        <f>0</f>
      </c>
      <c s="32">
        <f>0+L49+L53+L57+L61</f>
      </c>
      <c s="32">
        <f>0+M49+M53+M57+M61</f>
      </c>
    </row>
    <row r="49" spans="1:16" ht="12.75">
      <c r="A49" t="s">
        <v>49</v>
      </c>
      <c s="34" t="s">
        <v>90</v>
      </c>
      <c s="34" t="s">
        <v>1833</v>
      </c>
      <c s="35" t="s">
        <v>5</v>
      </c>
      <c s="6" t="s">
        <v>1834</v>
      </c>
      <c s="36" t="s">
        <v>52</v>
      </c>
      <c s="37">
        <v>3.639</v>
      </c>
      <c s="36">
        <v>0</v>
      </c>
      <c s="36">
        <f>ROUND(G49*H49,6)</f>
      </c>
      <c r="L49" s="38">
        <v>0</v>
      </c>
      <c s="32">
        <f>ROUND(ROUND(L49,2)*ROUND(G49,3),2)</f>
      </c>
      <c s="36" t="s">
        <v>196</v>
      </c>
      <c>
        <f>(M49*21)/100</f>
      </c>
      <c t="s">
        <v>27</v>
      </c>
    </row>
    <row r="50" spans="1:5" ht="12.75">
      <c r="A50" s="35" t="s">
        <v>54</v>
      </c>
      <c r="E50" s="39" t="s">
        <v>5</v>
      </c>
    </row>
    <row r="51" spans="1:5" ht="12.75">
      <c r="A51" s="35" t="s">
        <v>55</v>
      </c>
      <c r="E51" s="40" t="s">
        <v>3475</v>
      </c>
    </row>
    <row r="52" spans="1:5" ht="395.25">
      <c r="A52" t="s">
        <v>56</v>
      </c>
      <c r="E52" s="39" t="s">
        <v>2745</v>
      </c>
    </row>
    <row r="53" spans="1:16" ht="12.75">
      <c r="A53" t="s">
        <v>49</v>
      </c>
      <c s="34" t="s">
        <v>94</v>
      </c>
      <c s="34" t="s">
        <v>1836</v>
      </c>
      <c s="35" t="s">
        <v>5</v>
      </c>
      <c s="6" t="s">
        <v>1837</v>
      </c>
      <c s="36" t="s">
        <v>52</v>
      </c>
      <c s="37">
        <v>18.583</v>
      </c>
      <c s="36">
        <v>0</v>
      </c>
      <c s="36">
        <f>ROUND(G53*H53,6)</f>
      </c>
      <c r="L53" s="38">
        <v>0</v>
      </c>
      <c s="32">
        <f>ROUND(ROUND(L53,2)*ROUND(G53,3),2)</f>
      </c>
      <c s="36" t="s">
        <v>196</v>
      </c>
      <c>
        <f>(M53*21)/100</f>
      </c>
      <c t="s">
        <v>27</v>
      </c>
    </row>
    <row r="54" spans="1:5" ht="12.75">
      <c r="A54" s="35" t="s">
        <v>54</v>
      </c>
      <c r="E54" s="39" t="s">
        <v>2743</v>
      </c>
    </row>
    <row r="55" spans="1:5" ht="51">
      <c r="A55" s="35" t="s">
        <v>55</v>
      </c>
      <c r="E55" s="40" t="s">
        <v>3476</v>
      </c>
    </row>
    <row r="56" spans="1:5" ht="395.25">
      <c r="A56" t="s">
        <v>56</v>
      </c>
      <c r="E56" s="39" t="s">
        <v>2745</v>
      </c>
    </row>
    <row r="57" spans="1:16" ht="12.75">
      <c r="A57" t="s">
        <v>49</v>
      </c>
      <c s="34" t="s">
        <v>99</v>
      </c>
      <c s="34" t="s">
        <v>2522</v>
      </c>
      <c s="35" t="s">
        <v>5</v>
      </c>
      <c s="6" t="s">
        <v>2523</v>
      </c>
      <c s="36" t="s">
        <v>52</v>
      </c>
      <c s="37">
        <v>91.704</v>
      </c>
      <c s="36">
        <v>0</v>
      </c>
      <c s="36">
        <f>ROUND(G57*H57,6)</f>
      </c>
      <c r="L57" s="38">
        <v>0</v>
      </c>
      <c s="32">
        <f>ROUND(ROUND(L57,2)*ROUND(G57,3),2)</f>
      </c>
      <c s="36" t="s">
        <v>196</v>
      </c>
      <c>
        <f>(M57*21)/100</f>
      </c>
      <c t="s">
        <v>27</v>
      </c>
    </row>
    <row r="58" spans="1:5" ht="12.75">
      <c r="A58" s="35" t="s">
        <v>54</v>
      </c>
      <c r="E58" s="39" t="s">
        <v>5</v>
      </c>
    </row>
    <row r="59" spans="1:5" ht="12.75">
      <c r="A59" s="35" t="s">
        <v>55</v>
      </c>
      <c r="E59" s="40" t="s">
        <v>3477</v>
      </c>
    </row>
    <row r="60" spans="1:5" ht="38.25">
      <c r="A60" t="s">
        <v>56</v>
      </c>
      <c r="E60" s="39" t="s">
        <v>2316</v>
      </c>
    </row>
    <row r="61" spans="1:16" ht="12.75">
      <c r="A61" t="s">
        <v>49</v>
      </c>
      <c s="34" t="s">
        <v>102</v>
      </c>
      <c s="34" t="s">
        <v>1851</v>
      </c>
      <c s="35" t="s">
        <v>5</v>
      </c>
      <c s="6" t="s">
        <v>1852</v>
      </c>
      <c s="36" t="s">
        <v>52</v>
      </c>
      <c s="37">
        <v>23.907</v>
      </c>
      <c s="36">
        <v>0</v>
      </c>
      <c s="36">
        <f>ROUND(G61*H61,6)</f>
      </c>
      <c r="L61" s="38">
        <v>0</v>
      </c>
      <c s="32">
        <f>ROUND(ROUND(L61,2)*ROUND(G61,3),2)</f>
      </c>
      <c s="36" t="s">
        <v>196</v>
      </c>
      <c>
        <f>(M61*21)/100</f>
      </c>
      <c t="s">
        <v>27</v>
      </c>
    </row>
    <row r="62" spans="1:5" ht="12.75">
      <c r="A62" s="35" t="s">
        <v>54</v>
      </c>
      <c r="E62" s="39" t="s">
        <v>5</v>
      </c>
    </row>
    <row r="63" spans="1:5" ht="38.25">
      <c r="A63" s="35" t="s">
        <v>55</v>
      </c>
      <c r="E63" s="40" t="s">
        <v>3478</v>
      </c>
    </row>
    <row r="64" spans="1:5" ht="102">
      <c r="A64" t="s">
        <v>56</v>
      </c>
      <c r="E64" s="39" t="s">
        <v>2533</v>
      </c>
    </row>
    <row r="65" spans="1:13" ht="12.75">
      <c r="A65" t="s">
        <v>46</v>
      </c>
      <c r="C65" s="31" t="s">
        <v>65</v>
      </c>
      <c r="E65" s="33" t="s">
        <v>66</v>
      </c>
      <c r="J65" s="32">
        <f>0</f>
      </c>
      <c s="32">
        <f>0</f>
      </c>
      <c s="32">
        <f>0+L66</f>
      </c>
      <c s="32">
        <f>0+M66</f>
      </c>
    </row>
    <row r="66" spans="1:16" ht="25.5">
      <c r="A66" t="s">
        <v>49</v>
      </c>
      <c s="34" t="s">
        <v>106</v>
      </c>
      <c s="34" t="s">
        <v>1880</v>
      </c>
      <c s="35" t="s">
        <v>5</v>
      </c>
      <c s="6" t="s">
        <v>1881</v>
      </c>
      <c s="36" t="s">
        <v>63</v>
      </c>
      <c s="37">
        <v>70.125</v>
      </c>
      <c s="36">
        <v>0</v>
      </c>
      <c s="36">
        <f>ROUND(G66*H66,6)</f>
      </c>
      <c r="L66" s="38">
        <v>0</v>
      </c>
      <c s="32">
        <f>ROUND(ROUND(L66,2)*ROUND(G66,3),2)</f>
      </c>
      <c s="36" t="s">
        <v>196</v>
      </c>
      <c>
        <f>(M66*21)/100</f>
      </c>
      <c t="s">
        <v>27</v>
      </c>
    </row>
    <row r="67" spans="1:5" ht="12.75">
      <c r="A67" s="35" t="s">
        <v>54</v>
      </c>
      <c r="E67" s="39" t="s">
        <v>5</v>
      </c>
    </row>
    <row r="68" spans="1:5" ht="12.75">
      <c r="A68" s="35" t="s">
        <v>55</v>
      </c>
      <c r="E68" s="40" t="s">
        <v>3479</v>
      </c>
    </row>
    <row r="69" spans="1:5" ht="191.25">
      <c r="A69" t="s">
        <v>56</v>
      </c>
      <c r="E69" s="39" t="s">
        <v>2336</v>
      </c>
    </row>
    <row r="70" spans="1:13" ht="12.75">
      <c r="A70" t="s">
        <v>46</v>
      </c>
      <c r="C70" s="31" t="s">
        <v>86</v>
      </c>
      <c r="E70" s="33" t="s">
        <v>729</v>
      </c>
      <c r="J70" s="32">
        <f>0</f>
      </c>
      <c s="32">
        <f>0</f>
      </c>
      <c s="32">
        <f>0+L71+L75+L79+L83+L87</f>
      </c>
      <c s="32">
        <f>0+M71+M75+M79+M83+M87</f>
      </c>
    </row>
    <row r="71" spans="1:16" ht="12.75">
      <c r="A71" t="s">
        <v>49</v>
      </c>
      <c s="34" t="s">
        <v>110</v>
      </c>
      <c s="34" t="s">
        <v>2599</v>
      </c>
      <c s="35" t="s">
        <v>5</v>
      </c>
      <c s="6" t="s">
        <v>2600</v>
      </c>
      <c s="36" t="s">
        <v>97</v>
      </c>
      <c s="37">
        <v>2</v>
      </c>
      <c s="36">
        <v>0</v>
      </c>
      <c s="36">
        <f>ROUND(G71*H71,6)</f>
      </c>
      <c r="L71" s="38">
        <v>0</v>
      </c>
      <c s="32">
        <f>ROUND(ROUND(L71,2)*ROUND(G71,3),2)</f>
      </c>
      <c s="36" t="s">
        <v>196</v>
      </c>
      <c>
        <f>(M71*21)/100</f>
      </c>
      <c t="s">
        <v>27</v>
      </c>
    </row>
    <row r="72" spans="1:5" ht="12.75">
      <c r="A72" s="35" t="s">
        <v>54</v>
      </c>
      <c r="E72" s="39" t="s">
        <v>2767</v>
      </c>
    </row>
    <row r="73" spans="1:5" ht="12.75">
      <c r="A73" s="35" t="s">
        <v>55</v>
      </c>
      <c r="E73" s="40" t="s">
        <v>2768</v>
      </c>
    </row>
    <row r="74" spans="1:5" ht="25.5">
      <c r="A74" t="s">
        <v>56</v>
      </c>
      <c r="E74" s="39" t="s">
        <v>2602</v>
      </c>
    </row>
    <row r="75" spans="1:16" ht="12.75">
      <c r="A75" t="s">
        <v>49</v>
      </c>
      <c s="34" t="s">
        <v>114</v>
      </c>
      <c s="34" t="s">
        <v>3480</v>
      </c>
      <c s="35" t="s">
        <v>5</v>
      </c>
      <c s="6" t="s">
        <v>3481</v>
      </c>
      <c s="36" t="s">
        <v>70</v>
      </c>
      <c s="37">
        <v>27.4</v>
      </c>
      <c s="36">
        <v>0</v>
      </c>
      <c s="36">
        <f>ROUND(G75*H75,6)</f>
      </c>
      <c r="L75" s="38">
        <v>0</v>
      </c>
      <c s="32">
        <f>ROUND(ROUND(L75,2)*ROUND(G75,3),2)</f>
      </c>
      <c s="36" t="s">
        <v>196</v>
      </c>
      <c>
        <f>(M75*21)/100</f>
      </c>
      <c t="s">
        <v>27</v>
      </c>
    </row>
    <row r="76" spans="1:5" ht="12.75">
      <c r="A76" s="35" t="s">
        <v>54</v>
      </c>
      <c r="E76" s="39" t="s">
        <v>5</v>
      </c>
    </row>
    <row r="77" spans="1:5" ht="12.75">
      <c r="A77" s="35" t="s">
        <v>55</v>
      </c>
      <c r="E77" s="40" t="s">
        <v>3482</v>
      </c>
    </row>
    <row r="78" spans="1:5" ht="127.5">
      <c r="A78" t="s">
        <v>56</v>
      </c>
      <c r="E78" s="39" t="s">
        <v>3278</v>
      </c>
    </row>
    <row r="79" spans="1:16" ht="12.75">
      <c r="A79" t="s">
        <v>49</v>
      </c>
      <c s="34" t="s">
        <v>118</v>
      </c>
      <c s="34" t="s">
        <v>2775</v>
      </c>
      <c s="35" t="s">
        <v>5</v>
      </c>
      <c s="6" t="s">
        <v>2776</v>
      </c>
      <c s="36" t="s">
        <v>52</v>
      </c>
      <c s="37">
        <v>15.07</v>
      </c>
      <c s="36">
        <v>0</v>
      </c>
      <c s="36">
        <f>ROUND(G79*H79,6)</f>
      </c>
      <c r="L79" s="38">
        <v>0</v>
      </c>
      <c s="32">
        <f>ROUND(ROUND(L79,2)*ROUND(G79,3),2)</f>
      </c>
      <c s="36" t="s">
        <v>196</v>
      </c>
      <c>
        <f>(M79*21)/100</f>
      </c>
      <c t="s">
        <v>27</v>
      </c>
    </row>
    <row r="80" spans="1:5" ht="12.75">
      <c r="A80" s="35" t="s">
        <v>54</v>
      </c>
      <c r="E80" s="39" t="s">
        <v>5</v>
      </c>
    </row>
    <row r="81" spans="1:5" ht="38.25">
      <c r="A81" s="35" t="s">
        <v>55</v>
      </c>
      <c r="E81" s="40" t="s">
        <v>3483</v>
      </c>
    </row>
    <row r="82" spans="1:5" ht="89.25">
      <c r="A82" t="s">
        <v>56</v>
      </c>
      <c r="E82" s="39" t="s">
        <v>2778</v>
      </c>
    </row>
    <row r="83" spans="1:16" ht="12.75">
      <c r="A83" t="s">
        <v>49</v>
      </c>
      <c s="34" t="s">
        <v>122</v>
      </c>
      <c s="34" t="s">
        <v>3484</v>
      </c>
      <c s="35" t="s">
        <v>5</v>
      </c>
      <c s="6" t="s">
        <v>3485</v>
      </c>
      <c s="36" t="s">
        <v>52</v>
      </c>
      <c s="37">
        <v>11.997</v>
      </c>
      <c s="36">
        <v>0</v>
      </c>
      <c s="36">
        <f>ROUND(G83*H83,6)</f>
      </c>
      <c r="L83" s="38">
        <v>0</v>
      </c>
      <c s="32">
        <f>ROUND(ROUND(L83,2)*ROUND(G83,3),2)</f>
      </c>
      <c s="36" t="s">
        <v>196</v>
      </c>
      <c>
        <f>(M83*21)/100</f>
      </c>
      <c t="s">
        <v>27</v>
      </c>
    </row>
    <row r="84" spans="1:5" ht="12.75">
      <c r="A84" s="35" t="s">
        <v>54</v>
      </c>
      <c r="E84" s="39" t="s">
        <v>5</v>
      </c>
    </row>
    <row r="85" spans="1:5" ht="38.25">
      <c r="A85" s="35" t="s">
        <v>55</v>
      </c>
      <c r="E85" s="40" t="s">
        <v>3486</v>
      </c>
    </row>
    <row r="86" spans="1:5" ht="89.25">
      <c r="A86" t="s">
        <v>56</v>
      </c>
      <c r="E86" s="39" t="s">
        <v>2778</v>
      </c>
    </row>
    <row r="87" spans="1:16" ht="12.75">
      <c r="A87" t="s">
        <v>49</v>
      </c>
      <c s="34" t="s">
        <v>126</v>
      </c>
      <c s="34" t="s">
        <v>2783</v>
      </c>
      <c s="35" t="s">
        <v>5</v>
      </c>
      <c s="6" t="s">
        <v>2784</v>
      </c>
      <c s="36" t="s">
        <v>63</v>
      </c>
      <c s="37">
        <v>32.4</v>
      </c>
      <c s="36">
        <v>0</v>
      </c>
      <c s="36">
        <f>ROUND(G87*H87,6)</f>
      </c>
      <c r="L87" s="38">
        <v>0</v>
      </c>
      <c s="32">
        <f>ROUND(ROUND(L87,2)*ROUND(G87,3),2)</f>
      </c>
      <c s="36" t="s">
        <v>196</v>
      </c>
      <c>
        <f>(M87*21)/100</f>
      </c>
      <c t="s">
        <v>27</v>
      </c>
    </row>
    <row r="88" spans="1:5" ht="12.75">
      <c r="A88" s="35" t="s">
        <v>54</v>
      </c>
      <c r="E88" s="39" t="s">
        <v>5</v>
      </c>
    </row>
    <row r="89" spans="1:5" ht="12.75">
      <c r="A89" s="35" t="s">
        <v>55</v>
      </c>
      <c r="E89" s="40" t="s">
        <v>3487</v>
      </c>
    </row>
    <row r="90" spans="1:5" ht="114.75">
      <c r="A90" t="s">
        <v>56</v>
      </c>
      <c r="E90" s="39" t="s">
        <v>3488</v>
      </c>
    </row>
    <row r="91" spans="1:13" ht="12.75">
      <c r="A91" t="s">
        <v>46</v>
      </c>
      <c r="C91" s="31" t="s">
        <v>288</v>
      </c>
      <c r="E91" s="33" t="s">
        <v>289</v>
      </c>
      <c r="J91" s="32">
        <f>0</f>
      </c>
      <c s="32">
        <f>0</f>
      </c>
      <c s="32">
        <f>0+L92+L96+L100+L104</f>
      </c>
      <c s="32">
        <f>0+M92+M96+M100+M104</f>
      </c>
    </row>
    <row r="92" spans="1:16" ht="38.25">
      <c r="A92" t="s">
        <v>49</v>
      </c>
      <c s="34" t="s">
        <v>130</v>
      </c>
      <c s="34" t="s">
        <v>1479</v>
      </c>
      <c s="35" t="s">
        <v>292</v>
      </c>
      <c s="6" t="s">
        <v>1480</v>
      </c>
      <c s="36" t="s">
        <v>294</v>
      </c>
      <c s="37">
        <v>416.88</v>
      </c>
      <c s="36">
        <v>0</v>
      </c>
      <c s="36">
        <f>ROUND(G92*H92,6)</f>
      </c>
      <c r="L92" s="38">
        <v>0</v>
      </c>
      <c s="32">
        <f>ROUND(ROUND(L92,2)*ROUND(G92,3),2)</f>
      </c>
      <c s="36" t="s">
        <v>196</v>
      </c>
      <c>
        <f>(M92*21)/100</f>
      </c>
      <c t="s">
        <v>27</v>
      </c>
    </row>
    <row r="93" spans="1:5" ht="12.75">
      <c r="A93" s="35" t="s">
        <v>54</v>
      </c>
      <c r="E93" s="39" t="s">
        <v>295</v>
      </c>
    </row>
    <row r="94" spans="1:5" ht="38.25">
      <c r="A94" s="35" t="s">
        <v>55</v>
      </c>
      <c r="E94" s="40" t="s">
        <v>3489</v>
      </c>
    </row>
    <row r="95" spans="1:5" ht="165.75">
      <c r="A95" t="s">
        <v>56</v>
      </c>
      <c r="E95" s="39" t="s">
        <v>1481</v>
      </c>
    </row>
    <row r="96" spans="1:16" ht="25.5">
      <c r="A96" t="s">
        <v>49</v>
      </c>
      <c s="34" t="s">
        <v>134</v>
      </c>
      <c s="34" t="s">
        <v>510</v>
      </c>
      <c s="35" t="s">
        <v>292</v>
      </c>
      <c s="6" t="s">
        <v>511</v>
      </c>
      <c s="36" t="s">
        <v>294</v>
      </c>
      <c s="37">
        <v>39.88</v>
      </c>
      <c s="36">
        <v>0</v>
      </c>
      <c s="36">
        <f>ROUND(G96*H96,6)</f>
      </c>
      <c r="L96" s="38">
        <v>0</v>
      </c>
      <c s="32">
        <f>ROUND(ROUND(L96,2)*ROUND(G96,3),2)</f>
      </c>
      <c s="36" t="s">
        <v>196</v>
      </c>
      <c>
        <f>(M96*21)/100</f>
      </c>
      <c t="s">
        <v>27</v>
      </c>
    </row>
    <row r="97" spans="1:5" ht="12.75">
      <c r="A97" s="35" t="s">
        <v>54</v>
      </c>
      <c r="E97" s="39" t="s">
        <v>295</v>
      </c>
    </row>
    <row r="98" spans="1:5" ht="38.25">
      <c r="A98" s="35" t="s">
        <v>55</v>
      </c>
      <c r="E98" s="40" t="s">
        <v>3490</v>
      </c>
    </row>
    <row r="99" spans="1:5" ht="165.75">
      <c r="A99" t="s">
        <v>56</v>
      </c>
      <c r="E99" s="39" t="s">
        <v>1481</v>
      </c>
    </row>
    <row r="100" spans="1:16" ht="38.25">
      <c r="A100" t="s">
        <v>49</v>
      </c>
      <c s="34" t="s">
        <v>138</v>
      </c>
      <c s="34" t="s">
        <v>298</v>
      </c>
      <c s="35" t="s">
        <v>292</v>
      </c>
      <c s="6" t="s">
        <v>299</v>
      </c>
      <c s="36" t="s">
        <v>294</v>
      </c>
      <c s="37">
        <v>63.937</v>
      </c>
      <c s="36">
        <v>0</v>
      </c>
      <c s="36">
        <f>ROUND(G100*H100,6)</f>
      </c>
      <c r="L100" s="38">
        <v>0</v>
      </c>
      <c s="32">
        <f>ROUND(ROUND(L100,2)*ROUND(G100,3),2)</f>
      </c>
      <c s="36" t="s">
        <v>196</v>
      </c>
      <c>
        <f>(M100*21)/100</f>
      </c>
      <c t="s">
        <v>27</v>
      </c>
    </row>
    <row r="101" spans="1:5" ht="12.75">
      <c r="A101" s="35" t="s">
        <v>54</v>
      </c>
      <c r="E101" s="39" t="s">
        <v>295</v>
      </c>
    </row>
    <row r="102" spans="1:5" ht="63.75">
      <c r="A102" s="35" t="s">
        <v>55</v>
      </c>
      <c r="E102" s="40" t="s">
        <v>3491</v>
      </c>
    </row>
    <row r="103" spans="1:5" ht="165.75">
      <c r="A103" t="s">
        <v>56</v>
      </c>
      <c r="E103" s="39" t="s">
        <v>1481</v>
      </c>
    </row>
    <row r="104" spans="1:16" ht="38.25">
      <c r="A104" t="s">
        <v>49</v>
      </c>
      <c s="34" t="s">
        <v>142</v>
      </c>
      <c s="34" t="s">
        <v>2789</v>
      </c>
      <c s="35" t="s">
        <v>292</v>
      </c>
      <c s="6" t="s">
        <v>2790</v>
      </c>
      <c s="36" t="s">
        <v>294</v>
      </c>
      <c s="37">
        <v>0.81</v>
      </c>
      <c s="36">
        <v>0</v>
      </c>
      <c s="36">
        <f>ROUND(G104*H104,6)</f>
      </c>
      <c r="L104" s="38">
        <v>0</v>
      </c>
      <c s="32">
        <f>ROUND(ROUND(L104,2)*ROUND(G104,3),2)</f>
      </c>
      <c s="36" t="s">
        <v>196</v>
      </c>
      <c>
        <f>(M104*21)/100</f>
      </c>
      <c t="s">
        <v>27</v>
      </c>
    </row>
    <row r="105" spans="1:5" ht="51">
      <c r="A105" s="35" t="s">
        <v>54</v>
      </c>
      <c r="E105" s="39" t="s">
        <v>2791</v>
      </c>
    </row>
    <row r="106" spans="1:5" ht="25.5">
      <c r="A106" s="35" t="s">
        <v>55</v>
      </c>
      <c r="E106" s="40" t="s">
        <v>3492</v>
      </c>
    </row>
    <row r="107" spans="1:5" ht="165.75">
      <c r="A107" t="s">
        <v>56</v>
      </c>
      <c r="E107"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3495</v>
      </c>
      <c r="E8" s="30" t="s">
        <v>3494</v>
      </c>
      <c r="J8" s="29">
        <f>0+J9+J38+J43+J56+J81+J98</f>
      </c>
      <c s="29">
        <f>0+K9+K38+K43+K56+K81+K98</f>
      </c>
      <c s="29">
        <f>0+L9+L38+L43+L56+L81+L98</f>
      </c>
      <c s="29">
        <f>0+M9+M38+M43+M56+M81+M98</f>
      </c>
    </row>
    <row r="9" spans="1:13" ht="12.75">
      <c r="A9" t="s">
        <v>46</v>
      </c>
      <c r="C9" s="31" t="s">
        <v>47</v>
      </c>
      <c r="E9" s="33" t="s">
        <v>48</v>
      </c>
      <c r="J9" s="32">
        <f>0</f>
      </c>
      <c s="32">
        <f>0</f>
      </c>
      <c s="32">
        <f>0+L10+L14+L18+L22+L26+L30+L34</f>
      </c>
      <c s="32">
        <f>0+M10+M14+M18+M22+M26+M30+M34</f>
      </c>
    </row>
    <row r="10" spans="1:16" ht="12.75">
      <c r="A10" t="s">
        <v>49</v>
      </c>
      <c s="34" t="s">
        <v>47</v>
      </c>
      <c s="34" t="s">
        <v>3496</v>
      </c>
      <c s="35" t="s">
        <v>5</v>
      </c>
      <c s="6" t="s">
        <v>3497</v>
      </c>
      <c s="36" t="s">
        <v>165</v>
      </c>
      <c s="37">
        <v>240</v>
      </c>
      <c s="36">
        <v>0</v>
      </c>
      <c s="36">
        <f>ROUND(G10*H10,6)</f>
      </c>
      <c r="L10" s="38">
        <v>0</v>
      </c>
      <c s="32">
        <f>ROUND(ROUND(L10,2)*ROUND(G10,3),2)</f>
      </c>
      <c s="36" t="s">
        <v>196</v>
      </c>
      <c>
        <f>(M10*21)/100</f>
      </c>
      <c t="s">
        <v>27</v>
      </c>
    </row>
    <row r="11" spans="1:5" ht="12.75">
      <c r="A11" s="35" t="s">
        <v>54</v>
      </c>
      <c r="E11" s="39" t="s">
        <v>5</v>
      </c>
    </row>
    <row r="12" spans="1:5" ht="12.75">
      <c r="A12" s="35" t="s">
        <v>55</v>
      </c>
      <c r="E12" s="40" t="s">
        <v>3498</v>
      </c>
    </row>
    <row r="13" spans="1:5" ht="38.25">
      <c r="A13" t="s">
        <v>56</v>
      </c>
      <c r="E13" s="39" t="s">
        <v>3499</v>
      </c>
    </row>
    <row r="14" spans="1:16" ht="12.75">
      <c r="A14" t="s">
        <v>49</v>
      </c>
      <c s="34" t="s">
        <v>27</v>
      </c>
      <c s="34" t="s">
        <v>2399</v>
      </c>
      <c s="35" t="s">
        <v>5</v>
      </c>
      <c s="6" t="s">
        <v>2400</v>
      </c>
      <c s="36" t="s">
        <v>52</v>
      </c>
      <c s="37">
        <v>6.344</v>
      </c>
      <c s="36">
        <v>0</v>
      </c>
      <c s="36">
        <f>ROUND(G14*H14,6)</f>
      </c>
      <c r="L14" s="38">
        <v>0</v>
      </c>
      <c s="32">
        <f>ROUND(ROUND(L14,2)*ROUND(G14,3),2)</f>
      </c>
      <c s="36" t="s">
        <v>196</v>
      </c>
      <c>
        <f>(M14*21)/100</f>
      </c>
      <c t="s">
        <v>27</v>
      </c>
    </row>
    <row r="15" spans="1:5" ht="12.75">
      <c r="A15" s="35" t="s">
        <v>54</v>
      </c>
      <c r="E15" s="39" t="s">
        <v>3500</v>
      </c>
    </row>
    <row r="16" spans="1:5" ht="63.75">
      <c r="A16" s="35" t="s">
        <v>55</v>
      </c>
      <c r="E16" s="40" t="s">
        <v>3501</v>
      </c>
    </row>
    <row r="17" spans="1:5" ht="306">
      <c r="A17" t="s">
        <v>56</v>
      </c>
      <c r="E17" s="39" t="s">
        <v>2403</v>
      </c>
    </row>
    <row r="18" spans="1:16" ht="12.75">
      <c r="A18" t="s">
        <v>49</v>
      </c>
      <c s="34" t="s">
        <v>26</v>
      </c>
      <c s="34" t="s">
        <v>3502</v>
      </c>
      <c s="35" t="s">
        <v>5</v>
      </c>
      <c s="6" t="s">
        <v>3503</v>
      </c>
      <c s="36" t="s">
        <v>52</v>
      </c>
      <c s="37">
        <v>4.8</v>
      </c>
      <c s="36">
        <v>0</v>
      </c>
      <c s="36">
        <f>ROUND(G18*H18,6)</f>
      </c>
      <c r="L18" s="38">
        <v>0</v>
      </c>
      <c s="32">
        <f>ROUND(ROUND(L18,2)*ROUND(G18,3),2)</f>
      </c>
      <c s="36" t="s">
        <v>196</v>
      </c>
      <c>
        <f>(M18*21)/100</f>
      </c>
      <c t="s">
        <v>27</v>
      </c>
    </row>
    <row r="19" spans="1:5" ht="12.75">
      <c r="A19" s="35" t="s">
        <v>54</v>
      </c>
      <c r="E19" s="39" t="s">
        <v>5</v>
      </c>
    </row>
    <row r="20" spans="1:5" ht="12.75">
      <c r="A20" s="35" t="s">
        <v>55</v>
      </c>
      <c r="E20" s="40" t="s">
        <v>3504</v>
      </c>
    </row>
    <row r="21" spans="1:5" ht="63.75">
      <c r="A21" t="s">
        <v>56</v>
      </c>
      <c r="E21" s="39" t="s">
        <v>2733</v>
      </c>
    </row>
    <row r="22" spans="1:16" ht="12.75">
      <c r="A22" t="s">
        <v>49</v>
      </c>
      <c s="34" t="s">
        <v>67</v>
      </c>
      <c s="34" t="s">
        <v>2404</v>
      </c>
      <c s="35" t="s">
        <v>5</v>
      </c>
      <c s="6" t="s">
        <v>2405</v>
      </c>
      <c s="36" t="s">
        <v>52</v>
      </c>
      <c s="37">
        <v>31.722</v>
      </c>
      <c s="36">
        <v>0</v>
      </c>
      <c s="36">
        <f>ROUND(G22*H22,6)</f>
      </c>
      <c r="L22" s="38">
        <v>0</v>
      </c>
      <c s="32">
        <f>ROUND(ROUND(L22,2)*ROUND(G22,3),2)</f>
      </c>
      <c s="36" t="s">
        <v>196</v>
      </c>
      <c>
        <f>(M22*21)/100</f>
      </c>
      <c t="s">
        <v>27</v>
      </c>
    </row>
    <row r="23" spans="1:5" ht="12.75">
      <c r="A23" s="35" t="s">
        <v>54</v>
      </c>
      <c r="E23" s="39" t="s">
        <v>5</v>
      </c>
    </row>
    <row r="24" spans="1:5" ht="38.25">
      <c r="A24" s="35" t="s">
        <v>55</v>
      </c>
      <c r="E24" s="40" t="s">
        <v>3505</v>
      </c>
    </row>
    <row r="25" spans="1:5" ht="318.75">
      <c r="A25" t="s">
        <v>56</v>
      </c>
      <c r="E25" s="39" t="s">
        <v>2286</v>
      </c>
    </row>
    <row r="26" spans="1:16" ht="12.75">
      <c r="A26" t="s">
        <v>49</v>
      </c>
      <c s="34" t="s">
        <v>72</v>
      </c>
      <c s="34" t="s">
        <v>1595</v>
      </c>
      <c s="35" t="s">
        <v>5</v>
      </c>
      <c s="6" t="s">
        <v>1596</v>
      </c>
      <c s="36" t="s">
        <v>52</v>
      </c>
      <c s="37">
        <v>6.344</v>
      </c>
      <c s="36">
        <v>0</v>
      </c>
      <c s="36">
        <f>ROUND(G26*H26,6)</f>
      </c>
      <c r="L26" s="38">
        <v>0</v>
      </c>
      <c s="32">
        <f>ROUND(ROUND(L26,2)*ROUND(G26,3),2)</f>
      </c>
      <c s="36" t="s">
        <v>196</v>
      </c>
      <c>
        <f>(M26*21)/100</f>
      </c>
      <c t="s">
        <v>27</v>
      </c>
    </row>
    <row r="27" spans="1:5" ht="12.75">
      <c r="A27" s="35" t="s">
        <v>54</v>
      </c>
      <c r="E27" s="39" t="s">
        <v>5</v>
      </c>
    </row>
    <row r="28" spans="1:5" ht="63.75">
      <c r="A28" s="35" t="s">
        <v>55</v>
      </c>
      <c r="E28" s="40" t="s">
        <v>3501</v>
      </c>
    </row>
    <row r="29" spans="1:5" ht="191.25">
      <c r="A29" t="s">
        <v>56</v>
      </c>
      <c r="E29" s="39" t="s">
        <v>2633</v>
      </c>
    </row>
    <row r="30" spans="1:16" ht="12.75">
      <c r="A30" t="s">
        <v>49</v>
      </c>
      <c s="34" t="s">
        <v>77</v>
      </c>
      <c s="34" t="s">
        <v>58</v>
      </c>
      <c s="35" t="s">
        <v>5</v>
      </c>
      <c s="6" t="s">
        <v>59</v>
      </c>
      <c s="36" t="s">
        <v>52</v>
      </c>
      <c s="37">
        <v>6.344</v>
      </c>
      <c s="36">
        <v>0</v>
      </c>
      <c s="36">
        <f>ROUND(G30*H30,6)</f>
      </c>
      <c r="L30" s="38">
        <v>0</v>
      </c>
      <c s="32">
        <f>ROUND(ROUND(L30,2)*ROUND(G30,3),2)</f>
      </c>
      <c s="36" t="s">
        <v>196</v>
      </c>
      <c>
        <f>(M30*21)/100</f>
      </c>
      <c t="s">
        <v>27</v>
      </c>
    </row>
    <row r="31" spans="1:5" ht="12.75">
      <c r="A31" s="35" t="s">
        <v>54</v>
      </c>
      <c r="E31" s="39" t="s">
        <v>5</v>
      </c>
    </row>
    <row r="32" spans="1:5" ht="12.75">
      <c r="A32" s="35" t="s">
        <v>55</v>
      </c>
      <c r="E32" s="40" t="s">
        <v>3506</v>
      </c>
    </row>
    <row r="33" spans="1:5" ht="229.5">
      <c r="A33" t="s">
        <v>56</v>
      </c>
      <c r="E33" s="39" t="s">
        <v>750</v>
      </c>
    </row>
    <row r="34" spans="1:16" ht="12.75">
      <c r="A34" t="s">
        <v>49</v>
      </c>
      <c s="34" t="s">
        <v>65</v>
      </c>
      <c s="34" t="s">
        <v>1768</v>
      </c>
      <c s="35" t="s">
        <v>5</v>
      </c>
      <c s="6" t="s">
        <v>1769</v>
      </c>
      <c s="36" t="s">
        <v>63</v>
      </c>
      <c s="37">
        <v>16</v>
      </c>
      <c s="36">
        <v>0</v>
      </c>
      <c s="36">
        <f>ROUND(G34*H34,6)</f>
      </c>
      <c r="L34" s="38">
        <v>0</v>
      </c>
      <c s="32">
        <f>ROUND(ROUND(L34,2)*ROUND(G34,3),2)</f>
      </c>
      <c s="36" t="s">
        <v>196</v>
      </c>
      <c>
        <f>(M34*21)/100</f>
      </c>
      <c t="s">
        <v>27</v>
      </c>
    </row>
    <row r="35" spans="1:5" ht="12.75">
      <c r="A35" s="35" t="s">
        <v>54</v>
      </c>
      <c r="E35" s="39" t="s">
        <v>5</v>
      </c>
    </row>
    <row r="36" spans="1:5" ht="12.75">
      <c r="A36" s="35" t="s">
        <v>55</v>
      </c>
      <c r="E36" s="40" t="s">
        <v>3507</v>
      </c>
    </row>
    <row r="37" spans="1:5" ht="25.5">
      <c r="A37" t="s">
        <v>56</v>
      </c>
      <c r="E37" s="39" t="s">
        <v>1770</v>
      </c>
    </row>
    <row r="38" spans="1:13" ht="12.75">
      <c r="A38" t="s">
        <v>46</v>
      </c>
      <c r="C38" s="31" t="s">
        <v>26</v>
      </c>
      <c r="E38" s="33" t="s">
        <v>1804</v>
      </c>
      <c r="J38" s="32">
        <f>0</f>
      </c>
      <c s="32">
        <f>0</f>
      </c>
      <c s="32">
        <f>0+L39</f>
      </c>
      <c s="32">
        <f>0+M39</f>
      </c>
    </row>
    <row r="39" spans="1:16" ht="12.75">
      <c r="A39" t="s">
        <v>49</v>
      </c>
      <c s="34" t="s">
        <v>82</v>
      </c>
      <c s="34" t="s">
        <v>2189</v>
      </c>
      <c s="35" t="s">
        <v>5</v>
      </c>
      <c s="6" t="s">
        <v>2190</v>
      </c>
      <c s="36" t="s">
        <v>1503</v>
      </c>
      <c s="37">
        <v>441</v>
      </c>
      <c s="36">
        <v>0</v>
      </c>
      <c s="36">
        <f>ROUND(G39*H39,6)</f>
      </c>
      <c r="L39" s="38">
        <v>0</v>
      </c>
      <c s="32">
        <f>ROUND(ROUND(L39,2)*ROUND(G39,3),2)</f>
      </c>
      <c s="36" t="s">
        <v>196</v>
      </c>
      <c>
        <f>(M39*21)/100</f>
      </c>
      <c t="s">
        <v>27</v>
      </c>
    </row>
    <row r="40" spans="1:5" ht="12.75">
      <c r="A40" s="35" t="s">
        <v>54</v>
      </c>
      <c r="E40" s="39" t="s">
        <v>3508</v>
      </c>
    </row>
    <row r="41" spans="1:5" ht="12.75">
      <c r="A41" s="35" t="s">
        <v>55</v>
      </c>
      <c r="E41" s="40" t="s">
        <v>3509</v>
      </c>
    </row>
    <row r="42" spans="1:5" ht="293.25">
      <c r="A42" t="s">
        <v>56</v>
      </c>
      <c r="E42" s="39" t="s">
        <v>2312</v>
      </c>
    </row>
    <row r="43" spans="1:13" ht="12.75">
      <c r="A43" t="s">
        <v>46</v>
      </c>
      <c r="C43" s="31" t="s">
        <v>67</v>
      </c>
      <c r="E43" s="33" t="s">
        <v>1829</v>
      </c>
      <c r="J43" s="32">
        <f>0</f>
      </c>
      <c s="32">
        <f>0</f>
      </c>
      <c s="32">
        <f>0+L44+L48+L52</f>
      </c>
      <c s="32">
        <f>0+M44+M48+M52</f>
      </c>
    </row>
    <row r="44" spans="1:16" ht="12.75">
      <c r="A44" t="s">
        <v>49</v>
      </c>
      <c s="34" t="s">
        <v>86</v>
      </c>
      <c s="34" t="s">
        <v>1836</v>
      </c>
      <c s="35" t="s">
        <v>5</v>
      </c>
      <c s="6" t="s">
        <v>1837</v>
      </c>
      <c s="36" t="s">
        <v>52</v>
      </c>
      <c s="37">
        <v>6.58</v>
      </c>
      <c s="36">
        <v>0</v>
      </c>
      <c s="36">
        <f>ROUND(G44*H44,6)</f>
      </c>
      <c r="L44" s="38">
        <v>0</v>
      </c>
      <c s="32">
        <f>ROUND(ROUND(L44,2)*ROUND(G44,3),2)</f>
      </c>
      <c s="36" t="s">
        <v>196</v>
      </c>
      <c>
        <f>(M44*21)/100</f>
      </c>
      <c t="s">
        <v>27</v>
      </c>
    </row>
    <row r="45" spans="1:5" ht="12.75">
      <c r="A45" s="35" t="s">
        <v>54</v>
      </c>
      <c r="E45" s="39" t="s">
        <v>5</v>
      </c>
    </row>
    <row r="46" spans="1:5" ht="38.25">
      <c r="A46" s="35" t="s">
        <v>55</v>
      </c>
      <c r="E46" s="40" t="s">
        <v>3510</v>
      </c>
    </row>
    <row r="47" spans="1:5" ht="369.75">
      <c r="A47" t="s">
        <v>56</v>
      </c>
      <c r="E47" s="39" t="s">
        <v>2305</v>
      </c>
    </row>
    <row r="48" spans="1:16" ht="12.75">
      <c r="A48" t="s">
        <v>49</v>
      </c>
      <c s="34" t="s">
        <v>90</v>
      </c>
      <c s="34" t="s">
        <v>1851</v>
      </c>
      <c s="35" t="s">
        <v>5</v>
      </c>
      <c s="6" t="s">
        <v>1852</v>
      </c>
      <c s="36" t="s">
        <v>52</v>
      </c>
      <c s="37">
        <v>13.16</v>
      </c>
      <c s="36">
        <v>0</v>
      </c>
      <c s="36">
        <f>ROUND(G48*H48,6)</f>
      </c>
      <c r="L48" s="38">
        <v>0</v>
      </c>
      <c s="32">
        <f>ROUND(ROUND(L48,2)*ROUND(G48,3),2)</f>
      </c>
      <c s="36" t="s">
        <v>196</v>
      </c>
      <c>
        <f>(M48*21)/100</f>
      </c>
      <c t="s">
        <v>27</v>
      </c>
    </row>
    <row r="49" spans="1:5" ht="12.75">
      <c r="A49" s="35" t="s">
        <v>54</v>
      </c>
      <c r="E49" s="39" t="s">
        <v>5</v>
      </c>
    </row>
    <row r="50" spans="1:5" ht="38.25">
      <c r="A50" s="35" t="s">
        <v>55</v>
      </c>
      <c r="E50" s="40" t="s">
        <v>3511</v>
      </c>
    </row>
    <row r="51" spans="1:5" ht="102">
      <c r="A51" t="s">
        <v>56</v>
      </c>
      <c r="E51" s="39" t="s">
        <v>2533</v>
      </c>
    </row>
    <row r="52" spans="1:16" ht="12.75">
      <c r="A52" t="s">
        <v>49</v>
      </c>
      <c s="34" t="s">
        <v>94</v>
      </c>
      <c s="34" t="s">
        <v>2747</v>
      </c>
      <c s="35" t="s">
        <v>5</v>
      </c>
      <c s="6" t="s">
        <v>2748</v>
      </c>
      <c s="36" t="s">
        <v>52</v>
      </c>
      <c s="37">
        <v>12</v>
      </c>
      <c s="36">
        <v>0</v>
      </c>
      <c s="36">
        <f>ROUND(G52*H52,6)</f>
      </c>
      <c r="L52" s="38">
        <v>0</v>
      </c>
      <c s="32">
        <f>ROUND(ROUND(L52,2)*ROUND(G52,3),2)</f>
      </c>
      <c s="36" t="s">
        <v>196</v>
      </c>
      <c>
        <f>(M52*21)/100</f>
      </c>
      <c t="s">
        <v>27</v>
      </c>
    </row>
    <row r="53" spans="1:5" ht="12.75">
      <c r="A53" s="35" t="s">
        <v>54</v>
      </c>
      <c r="E53" s="39" t="s">
        <v>5</v>
      </c>
    </row>
    <row r="54" spans="1:5" ht="12.75">
      <c r="A54" s="35" t="s">
        <v>55</v>
      </c>
      <c r="E54" s="40" t="s">
        <v>3512</v>
      </c>
    </row>
    <row r="55" spans="1:5" ht="102">
      <c r="A55" t="s">
        <v>56</v>
      </c>
      <c r="E55" s="39" t="s">
        <v>2750</v>
      </c>
    </row>
    <row r="56" spans="1:13" ht="12.75">
      <c r="A56" t="s">
        <v>46</v>
      </c>
      <c r="C56" s="31" t="s">
        <v>77</v>
      </c>
      <c r="E56" s="33" t="s">
        <v>2685</v>
      </c>
      <c r="J56" s="32">
        <f>0</f>
      </c>
      <c s="32">
        <f>0</f>
      </c>
      <c s="32">
        <f>0+L57+L61+L65+L69+L73+L77</f>
      </c>
      <c s="32">
        <f>0+M57+M61+M65+M69+M73+M77</f>
      </c>
    </row>
    <row r="57" spans="1:16" ht="25.5">
      <c r="A57" t="s">
        <v>49</v>
      </c>
      <c s="34" t="s">
        <v>99</v>
      </c>
      <c s="34" t="s">
        <v>2751</v>
      </c>
      <c s="35" t="s">
        <v>5</v>
      </c>
      <c s="6" t="s">
        <v>2752</v>
      </c>
      <c s="36" t="s">
        <v>63</v>
      </c>
      <c s="37">
        <v>31.521</v>
      </c>
      <c s="36">
        <v>0</v>
      </c>
      <c s="36">
        <f>ROUND(G57*H57,6)</f>
      </c>
      <c r="L57" s="38">
        <v>0</v>
      </c>
      <c s="32">
        <f>ROUND(ROUND(L57,2)*ROUND(G57,3),2)</f>
      </c>
      <c s="36" t="s">
        <v>196</v>
      </c>
      <c>
        <f>(M57*21)/100</f>
      </c>
      <c t="s">
        <v>27</v>
      </c>
    </row>
    <row r="58" spans="1:5" ht="12.75">
      <c r="A58" s="35" t="s">
        <v>54</v>
      </c>
      <c r="E58" s="39" t="s">
        <v>3513</v>
      </c>
    </row>
    <row r="59" spans="1:5" ht="51">
      <c r="A59" s="35" t="s">
        <v>55</v>
      </c>
      <c r="E59" s="40" t="s">
        <v>3514</v>
      </c>
    </row>
    <row r="60" spans="1:5" ht="76.5">
      <c r="A60" t="s">
        <v>56</v>
      </c>
      <c r="E60" s="39" t="s">
        <v>2754</v>
      </c>
    </row>
    <row r="61" spans="1:16" ht="25.5">
      <c r="A61" t="s">
        <v>49</v>
      </c>
      <c s="34" t="s">
        <v>102</v>
      </c>
      <c s="34" t="s">
        <v>2755</v>
      </c>
      <c s="35" t="s">
        <v>5</v>
      </c>
      <c s="6" t="s">
        <v>2756</v>
      </c>
      <c s="36" t="s">
        <v>63</v>
      </c>
      <c s="37">
        <v>5.142</v>
      </c>
      <c s="36">
        <v>0</v>
      </c>
      <c s="36">
        <f>ROUND(G61*H61,6)</f>
      </c>
      <c r="L61" s="38">
        <v>0</v>
      </c>
      <c s="32">
        <f>ROUND(ROUND(L61,2)*ROUND(G61,3),2)</f>
      </c>
      <c s="36" t="s">
        <v>196</v>
      </c>
      <c>
        <f>(M61*21)/100</f>
      </c>
      <c t="s">
        <v>27</v>
      </c>
    </row>
    <row r="62" spans="1:5" ht="12.75">
      <c r="A62" s="35" t="s">
        <v>54</v>
      </c>
      <c r="E62" s="39" t="s">
        <v>3515</v>
      </c>
    </row>
    <row r="63" spans="1:5" ht="51">
      <c r="A63" s="35" t="s">
        <v>55</v>
      </c>
      <c r="E63" s="40" t="s">
        <v>3516</v>
      </c>
    </row>
    <row r="64" spans="1:5" ht="76.5">
      <c r="A64" t="s">
        <v>56</v>
      </c>
      <c r="E64" s="39" t="s">
        <v>2754</v>
      </c>
    </row>
    <row r="65" spans="1:16" ht="12.75">
      <c r="A65" t="s">
        <v>49</v>
      </c>
      <c s="34" t="s">
        <v>106</v>
      </c>
      <c s="34" t="s">
        <v>2758</v>
      </c>
      <c s="35" t="s">
        <v>5</v>
      </c>
      <c s="6" t="s">
        <v>2759</v>
      </c>
      <c s="36" t="s">
        <v>63</v>
      </c>
      <c s="37">
        <v>36.663</v>
      </c>
      <c s="36">
        <v>0</v>
      </c>
      <c s="36">
        <f>ROUND(G65*H65,6)</f>
      </c>
      <c r="L65" s="38">
        <v>0</v>
      </c>
      <c s="32">
        <f>ROUND(ROUND(L65,2)*ROUND(G65,3),2)</f>
      </c>
      <c s="36" t="s">
        <v>196</v>
      </c>
      <c>
        <f>(M65*21)/100</f>
      </c>
      <c t="s">
        <v>27</v>
      </c>
    </row>
    <row r="66" spans="1:5" ht="12.75">
      <c r="A66" s="35" t="s">
        <v>54</v>
      </c>
      <c r="E66" s="39" t="s">
        <v>3202</v>
      </c>
    </row>
    <row r="67" spans="1:5" ht="12.75">
      <c r="A67" s="35" t="s">
        <v>55</v>
      </c>
      <c r="E67" s="40" t="s">
        <v>3517</v>
      </c>
    </row>
    <row r="68" spans="1:5" ht="76.5">
      <c r="A68" t="s">
        <v>56</v>
      </c>
      <c r="E68" s="39" t="s">
        <v>2754</v>
      </c>
    </row>
    <row r="69" spans="1:16" ht="12.75">
      <c r="A69" t="s">
        <v>49</v>
      </c>
      <c s="34" t="s">
        <v>110</v>
      </c>
      <c s="34" t="s">
        <v>2761</v>
      </c>
      <c s="35" t="s">
        <v>5</v>
      </c>
      <c s="6" t="s">
        <v>2762</v>
      </c>
      <c s="36" t="s">
        <v>63</v>
      </c>
      <c s="37">
        <v>33.18</v>
      </c>
      <c s="36">
        <v>0</v>
      </c>
      <c s="36">
        <f>ROUND(G69*H69,6)</f>
      </c>
      <c r="L69" s="38">
        <v>0</v>
      </c>
      <c s="32">
        <f>ROUND(ROUND(L69,2)*ROUND(G69,3),2)</f>
      </c>
      <c s="36" t="s">
        <v>196</v>
      </c>
      <c>
        <f>(M69*21)/100</f>
      </c>
      <c t="s">
        <v>27</v>
      </c>
    </row>
    <row r="70" spans="1:5" ht="12.75">
      <c r="A70" s="35" t="s">
        <v>54</v>
      </c>
      <c r="E70" s="39" t="s">
        <v>3202</v>
      </c>
    </row>
    <row r="71" spans="1:5" ht="51">
      <c r="A71" s="35" t="s">
        <v>55</v>
      </c>
      <c r="E71" s="40" t="s">
        <v>3518</v>
      </c>
    </row>
    <row r="72" spans="1:5" ht="76.5">
      <c r="A72" t="s">
        <v>56</v>
      </c>
      <c r="E72" s="39" t="s">
        <v>2754</v>
      </c>
    </row>
    <row r="73" spans="1:16" ht="12.75">
      <c r="A73" t="s">
        <v>49</v>
      </c>
      <c s="34" t="s">
        <v>114</v>
      </c>
      <c s="34" t="s">
        <v>3204</v>
      </c>
      <c s="35" t="s">
        <v>5</v>
      </c>
      <c s="6" t="s">
        <v>3205</v>
      </c>
      <c s="36" t="s">
        <v>70</v>
      </c>
      <c s="37">
        <v>5.2</v>
      </c>
      <c s="36">
        <v>0</v>
      </c>
      <c s="36">
        <f>ROUND(G73*H73,6)</f>
      </c>
      <c r="L73" s="38">
        <v>0</v>
      </c>
      <c s="32">
        <f>ROUND(ROUND(L73,2)*ROUND(G73,3),2)</f>
      </c>
      <c s="36" t="s">
        <v>196</v>
      </c>
      <c>
        <f>(M73*21)/100</f>
      </c>
      <c t="s">
        <v>27</v>
      </c>
    </row>
    <row r="74" spans="1:5" ht="12.75">
      <c r="A74" s="35" t="s">
        <v>54</v>
      </c>
      <c r="E74" s="39" t="s">
        <v>3206</v>
      </c>
    </row>
    <row r="75" spans="1:5" ht="12.75">
      <c r="A75" s="35" t="s">
        <v>55</v>
      </c>
      <c r="E75" s="40" t="s">
        <v>3519</v>
      </c>
    </row>
    <row r="76" spans="1:5" ht="76.5">
      <c r="A76" t="s">
        <v>56</v>
      </c>
      <c r="E76" s="39" t="s">
        <v>3208</v>
      </c>
    </row>
    <row r="77" spans="1:16" ht="12.75">
      <c r="A77" t="s">
        <v>49</v>
      </c>
      <c s="34" t="s">
        <v>118</v>
      </c>
      <c s="34" t="s">
        <v>2686</v>
      </c>
      <c s="35" t="s">
        <v>5</v>
      </c>
      <c s="6" t="s">
        <v>2687</v>
      </c>
      <c s="36" t="s">
        <v>63</v>
      </c>
      <c s="37">
        <v>33.7</v>
      </c>
      <c s="36">
        <v>0</v>
      </c>
      <c s="36">
        <f>ROUND(G77*H77,6)</f>
      </c>
      <c r="L77" s="38">
        <v>0</v>
      </c>
      <c s="32">
        <f>ROUND(ROUND(L77,2)*ROUND(G77,3),2)</f>
      </c>
      <c s="36" t="s">
        <v>196</v>
      </c>
      <c>
        <f>(M77*21)/100</f>
      </c>
      <c t="s">
        <v>27</v>
      </c>
    </row>
    <row r="78" spans="1:5" ht="12.75">
      <c r="A78" s="35" t="s">
        <v>54</v>
      </c>
      <c r="E78" s="39" t="s">
        <v>5</v>
      </c>
    </row>
    <row r="79" spans="1:5" ht="12.75">
      <c r="A79" s="35" t="s">
        <v>55</v>
      </c>
      <c r="E79" s="40" t="s">
        <v>3520</v>
      </c>
    </row>
    <row r="80" spans="1:5" ht="89.25">
      <c r="A80" t="s">
        <v>56</v>
      </c>
      <c r="E80" s="39" t="s">
        <v>2689</v>
      </c>
    </row>
    <row r="81" spans="1:13" ht="12.75">
      <c r="A81" t="s">
        <v>46</v>
      </c>
      <c r="C81" s="31" t="s">
        <v>86</v>
      </c>
      <c r="E81" s="33" t="s">
        <v>729</v>
      </c>
      <c r="J81" s="32">
        <f>0</f>
      </c>
      <c s="32">
        <f>0</f>
      </c>
      <c s="32">
        <f>0+L82+L86+L90+L94</f>
      </c>
      <c s="32">
        <f>0+M82+M86+M90+M94</f>
      </c>
    </row>
    <row r="82" spans="1:16" ht="12.75">
      <c r="A82" t="s">
        <v>49</v>
      </c>
      <c s="34" t="s">
        <v>122</v>
      </c>
      <c s="34" t="s">
        <v>3521</v>
      </c>
      <c s="35" t="s">
        <v>5</v>
      </c>
      <c s="6" t="s">
        <v>3522</v>
      </c>
      <c s="36" t="s">
        <v>63</v>
      </c>
      <c s="37">
        <v>67.4</v>
      </c>
      <c s="36">
        <v>0</v>
      </c>
      <c s="36">
        <f>ROUND(G82*H82,6)</f>
      </c>
      <c r="L82" s="38">
        <v>0</v>
      </c>
      <c s="32">
        <f>ROUND(ROUND(L82,2)*ROUND(G82,3),2)</f>
      </c>
      <c s="36" t="s">
        <v>196</v>
      </c>
      <c>
        <f>(M82*21)/100</f>
      </c>
      <c t="s">
        <v>27</v>
      </c>
    </row>
    <row r="83" spans="1:5" ht="12.75">
      <c r="A83" s="35" t="s">
        <v>54</v>
      </c>
      <c r="E83" s="39" t="s">
        <v>5</v>
      </c>
    </row>
    <row r="84" spans="1:5" ht="12.75">
      <c r="A84" s="35" t="s">
        <v>55</v>
      </c>
      <c r="E84" s="40" t="s">
        <v>3523</v>
      </c>
    </row>
    <row r="85" spans="1:5" ht="25.5">
      <c r="A85" t="s">
        <v>56</v>
      </c>
      <c r="E85" s="39" t="s">
        <v>2702</v>
      </c>
    </row>
    <row r="86" spans="1:16" ht="12.75">
      <c r="A86" t="s">
        <v>49</v>
      </c>
      <c s="34" t="s">
        <v>126</v>
      </c>
      <c s="34" t="s">
        <v>2770</v>
      </c>
      <c s="35" t="s">
        <v>5</v>
      </c>
      <c s="6" t="s">
        <v>2771</v>
      </c>
      <c s="36" t="s">
        <v>63</v>
      </c>
      <c s="37">
        <v>67.4</v>
      </c>
      <c s="36">
        <v>0</v>
      </c>
      <c s="36">
        <f>ROUND(G86*H86,6)</f>
      </c>
      <c r="L86" s="38">
        <v>0</v>
      </c>
      <c s="32">
        <f>ROUND(ROUND(L86,2)*ROUND(G86,3),2)</f>
      </c>
      <c s="36" t="s">
        <v>196</v>
      </c>
      <c>
        <f>(M86*21)/100</f>
      </c>
      <c t="s">
        <v>27</v>
      </c>
    </row>
    <row r="87" spans="1:5" ht="12.75">
      <c r="A87" s="35" t="s">
        <v>54</v>
      </c>
      <c r="E87" s="39" t="s">
        <v>5</v>
      </c>
    </row>
    <row r="88" spans="1:5" ht="38.25">
      <c r="A88" s="35" t="s">
        <v>55</v>
      </c>
      <c r="E88" s="40" t="s">
        <v>3524</v>
      </c>
    </row>
    <row r="89" spans="1:5" ht="25.5">
      <c r="A89" t="s">
        <v>56</v>
      </c>
      <c r="E89" s="39" t="s">
        <v>2702</v>
      </c>
    </row>
    <row r="90" spans="1:16" ht="12.75">
      <c r="A90" t="s">
        <v>49</v>
      </c>
      <c s="34" t="s">
        <v>130</v>
      </c>
      <c s="34" t="s">
        <v>2773</v>
      </c>
      <c s="35" t="s">
        <v>5</v>
      </c>
      <c s="6" t="s">
        <v>2774</v>
      </c>
      <c s="36" t="s">
        <v>63</v>
      </c>
      <c s="37">
        <v>33.18</v>
      </c>
      <c s="36">
        <v>0</v>
      </c>
      <c s="36">
        <f>ROUND(G90*H90,6)</f>
      </c>
      <c r="L90" s="38">
        <v>0</v>
      </c>
      <c s="32">
        <f>ROUND(ROUND(L90,2)*ROUND(G90,3),2)</f>
      </c>
      <c s="36" t="s">
        <v>196</v>
      </c>
      <c>
        <f>(M90*21)/100</f>
      </c>
      <c t="s">
        <v>27</v>
      </c>
    </row>
    <row r="91" spans="1:5" ht="12.75">
      <c r="A91" s="35" t="s">
        <v>54</v>
      </c>
      <c r="E91" s="39" t="s">
        <v>5</v>
      </c>
    </row>
    <row r="92" spans="1:5" ht="38.25">
      <c r="A92" s="35" t="s">
        <v>55</v>
      </c>
      <c r="E92" s="40" t="s">
        <v>3525</v>
      </c>
    </row>
    <row r="93" spans="1:5" ht="25.5">
      <c r="A93" t="s">
        <v>56</v>
      </c>
      <c r="E93" s="39" t="s">
        <v>2702</v>
      </c>
    </row>
    <row r="94" spans="1:16" ht="12.75">
      <c r="A94" t="s">
        <v>49</v>
      </c>
      <c s="34" t="s">
        <v>134</v>
      </c>
      <c s="34" t="s">
        <v>2715</v>
      </c>
      <c s="35" t="s">
        <v>5</v>
      </c>
      <c s="6" t="s">
        <v>2716</v>
      </c>
      <c s="36" t="s">
        <v>97</v>
      </c>
      <c s="37">
        <v>1</v>
      </c>
      <c s="36">
        <v>0</v>
      </c>
      <c s="36">
        <f>ROUND(G94*H94,6)</f>
      </c>
      <c r="L94" s="38">
        <v>0</v>
      </c>
      <c s="32">
        <f>ROUND(ROUND(L94,2)*ROUND(G94,3),2)</f>
      </c>
      <c s="36" t="s">
        <v>196</v>
      </c>
      <c>
        <f>(M94*21)/100</f>
      </c>
      <c t="s">
        <v>27</v>
      </c>
    </row>
    <row r="95" spans="1:5" ht="12.75">
      <c r="A95" s="35" t="s">
        <v>54</v>
      </c>
      <c r="E95" s="39" t="s">
        <v>5</v>
      </c>
    </row>
    <row r="96" spans="1:5" ht="12.75">
      <c r="A96" s="35" t="s">
        <v>55</v>
      </c>
      <c r="E96" s="40" t="s">
        <v>5</v>
      </c>
    </row>
    <row r="97" spans="1:5" ht="89.25">
      <c r="A97" t="s">
        <v>56</v>
      </c>
      <c r="E97" s="39" t="s">
        <v>2717</v>
      </c>
    </row>
    <row r="98" spans="1:13" ht="12.75">
      <c r="A98" t="s">
        <v>46</v>
      </c>
      <c r="C98" s="31" t="s">
        <v>288</v>
      </c>
      <c r="E98" s="33" t="s">
        <v>289</v>
      </c>
      <c r="J98" s="32">
        <f>0</f>
      </c>
      <c s="32">
        <f>0</f>
      </c>
      <c s="32">
        <f>0+L99</f>
      </c>
      <c s="32">
        <f>0+M99</f>
      </c>
    </row>
    <row r="99" spans="1:16" ht="38.25">
      <c r="A99" t="s">
        <v>49</v>
      </c>
      <c s="34" t="s">
        <v>138</v>
      </c>
      <c s="34" t="s">
        <v>1479</v>
      </c>
      <c s="35" t="s">
        <v>292</v>
      </c>
      <c s="6" t="s">
        <v>1480</v>
      </c>
      <c s="36" t="s">
        <v>294</v>
      </c>
      <c s="37">
        <v>54.32</v>
      </c>
      <c s="36">
        <v>0</v>
      </c>
      <c s="36">
        <f>ROUND(G99*H99,6)</f>
      </c>
      <c r="L99" s="38">
        <v>0</v>
      </c>
      <c s="32">
        <f>ROUND(ROUND(L99,2)*ROUND(G99,3),2)</f>
      </c>
      <c s="36" t="s">
        <v>196</v>
      </c>
      <c>
        <f>(M99*21)/100</f>
      </c>
      <c t="s">
        <v>27</v>
      </c>
    </row>
    <row r="100" spans="1:5" ht="12.75">
      <c r="A100" s="35" t="s">
        <v>54</v>
      </c>
      <c r="E100" s="39" t="s">
        <v>295</v>
      </c>
    </row>
    <row r="101" spans="1:5" ht="51">
      <c r="A101" s="35" t="s">
        <v>55</v>
      </c>
      <c r="E101" s="40" t="s">
        <v>3526</v>
      </c>
    </row>
    <row r="102" spans="1:5" ht="165.75">
      <c r="A102" t="s">
        <v>56</v>
      </c>
      <c r="E10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3529</v>
      </c>
      <c r="E8" s="30" t="s">
        <v>3528</v>
      </c>
      <c r="J8" s="29">
        <f>0+J9+J46+J59+J76+J81+J94</f>
      </c>
      <c s="29">
        <f>0+K9+K46+K59+K76+K81+K94</f>
      </c>
      <c s="29">
        <f>0+L9+L46+L59+L76+L81+L94</f>
      </c>
      <c s="29">
        <f>0+M9+M46+M59+M76+M81+M94</f>
      </c>
    </row>
    <row r="9" spans="1:13" ht="12.75">
      <c r="A9" t="s">
        <v>46</v>
      </c>
      <c r="C9" s="31" t="s">
        <v>47</v>
      </c>
      <c r="E9" s="33" t="s">
        <v>48</v>
      </c>
      <c r="J9" s="32">
        <f>0</f>
      </c>
      <c s="32">
        <f>0</f>
      </c>
      <c s="32">
        <f>0+L10+L14+L18+L22+L26+L30+L34+L38+L42</f>
      </c>
      <c s="32">
        <f>0+M10+M14+M18+M22+M26+M30+M34+M38+M42</f>
      </c>
    </row>
    <row r="10" spans="1:16" ht="12.75">
      <c r="A10" t="s">
        <v>49</v>
      </c>
      <c s="34" t="s">
        <v>47</v>
      </c>
      <c s="34" t="s">
        <v>2394</v>
      </c>
      <c s="35" t="s">
        <v>5</v>
      </c>
      <c s="6" t="s">
        <v>2395</v>
      </c>
      <c s="36" t="s">
        <v>52</v>
      </c>
      <c s="37">
        <v>4.95</v>
      </c>
      <c s="36">
        <v>0</v>
      </c>
      <c s="36">
        <f>ROUND(G10*H10,6)</f>
      </c>
      <c r="L10" s="38">
        <v>0</v>
      </c>
      <c s="32">
        <f>ROUND(ROUND(L10,2)*ROUND(G10,3),2)</f>
      </c>
      <c s="36" t="s">
        <v>196</v>
      </c>
      <c>
        <f>(M10*21)/100</f>
      </c>
      <c t="s">
        <v>27</v>
      </c>
    </row>
    <row r="11" spans="1:5" ht="12.75">
      <c r="A11" s="35" t="s">
        <v>54</v>
      </c>
      <c r="E11" s="39" t="s">
        <v>2395</v>
      </c>
    </row>
    <row r="12" spans="1:5" ht="12.75">
      <c r="A12" s="35" t="s">
        <v>55</v>
      </c>
      <c r="E12" s="40" t="s">
        <v>3530</v>
      </c>
    </row>
    <row r="13" spans="1:5" ht="25.5">
      <c r="A13" t="s">
        <v>56</v>
      </c>
      <c r="E13" s="39" t="s">
        <v>3032</v>
      </c>
    </row>
    <row r="14" spans="1:16" ht="12.75">
      <c r="A14" t="s">
        <v>49</v>
      </c>
      <c s="34" t="s">
        <v>27</v>
      </c>
      <c s="34" t="s">
        <v>3033</v>
      </c>
      <c s="35" t="s">
        <v>5</v>
      </c>
      <c s="6" t="s">
        <v>3034</v>
      </c>
      <c s="36" t="s">
        <v>52</v>
      </c>
      <c s="37">
        <v>105.317</v>
      </c>
      <c s="36">
        <v>0</v>
      </c>
      <c s="36">
        <f>ROUND(G14*H14,6)</f>
      </c>
      <c r="L14" s="38">
        <v>0</v>
      </c>
      <c s="32">
        <f>ROUND(ROUND(L14,2)*ROUND(G14,3),2)</f>
      </c>
      <c s="36" t="s">
        <v>196</v>
      </c>
      <c>
        <f>(M14*21)/100</f>
      </c>
      <c t="s">
        <v>27</v>
      </c>
    </row>
    <row r="15" spans="1:5" ht="12.75">
      <c r="A15" s="35" t="s">
        <v>54</v>
      </c>
      <c r="E15" s="39" t="s">
        <v>3034</v>
      </c>
    </row>
    <row r="16" spans="1:5" ht="12.75">
      <c r="A16" s="35" t="s">
        <v>55</v>
      </c>
      <c r="E16" s="40" t="s">
        <v>3531</v>
      </c>
    </row>
    <row r="17" spans="1:5" ht="306">
      <c r="A17" t="s">
        <v>56</v>
      </c>
      <c r="E17" s="39" t="s">
        <v>3036</v>
      </c>
    </row>
    <row r="18" spans="1:16" ht="12.75">
      <c r="A18" t="s">
        <v>49</v>
      </c>
      <c s="34" t="s">
        <v>26</v>
      </c>
      <c s="34" t="s">
        <v>2404</v>
      </c>
      <c s="35" t="s">
        <v>5</v>
      </c>
      <c s="6" t="s">
        <v>2405</v>
      </c>
      <c s="36" t="s">
        <v>52</v>
      </c>
      <c s="37">
        <v>501.837</v>
      </c>
      <c s="36">
        <v>0</v>
      </c>
      <c s="36">
        <f>ROUND(G18*H18,6)</f>
      </c>
      <c r="L18" s="38">
        <v>0</v>
      </c>
      <c s="32">
        <f>ROUND(ROUND(L18,2)*ROUND(G18,3),2)</f>
      </c>
      <c s="36" t="s">
        <v>196</v>
      </c>
      <c>
        <f>(M18*21)/100</f>
      </c>
      <c t="s">
        <v>27</v>
      </c>
    </row>
    <row r="19" spans="1:5" ht="12.75">
      <c r="A19" s="35" t="s">
        <v>54</v>
      </c>
      <c r="E19" s="39" t="s">
        <v>2405</v>
      </c>
    </row>
    <row r="20" spans="1:5" ht="12.75">
      <c r="A20" s="35" t="s">
        <v>55</v>
      </c>
      <c r="E20" s="40" t="s">
        <v>3532</v>
      </c>
    </row>
    <row r="21" spans="1:5" ht="318.75">
      <c r="A21" t="s">
        <v>56</v>
      </c>
      <c r="E21" s="39" t="s">
        <v>3038</v>
      </c>
    </row>
    <row r="22" spans="1:16" ht="12.75">
      <c r="A22" t="s">
        <v>49</v>
      </c>
      <c s="34" t="s">
        <v>67</v>
      </c>
      <c s="34" t="s">
        <v>1595</v>
      </c>
      <c s="35" t="s">
        <v>5</v>
      </c>
      <c s="6" t="s">
        <v>1596</v>
      </c>
      <c s="36" t="s">
        <v>52</v>
      </c>
      <c s="37">
        <v>105.317</v>
      </c>
      <c s="36">
        <v>0</v>
      </c>
      <c s="36">
        <f>ROUND(G22*H22,6)</f>
      </c>
      <c r="L22" s="38">
        <v>0</v>
      </c>
      <c s="32">
        <f>ROUND(ROUND(L22,2)*ROUND(G22,3),2)</f>
      </c>
      <c s="36" t="s">
        <v>196</v>
      </c>
      <c>
        <f>(M22*21)/100</f>
      </c>
      <c t="s">
        <v>27</v>
      </c>
    </row>
    <row r="23" spans="1:5" ht="12.75">
      <c r="A23" s="35" t="s">
        <v>54</v>
      </c>
      <c r="E23" s="39" t="s">
        <v>1596</v>
      </c>
    </row>
    <row r="24" spans="1:5" ht="38.25">
      <c r="A24" s="35" t="s">
        <v>55</v>
      </c>
      <c r="E24" s="40" t="s">
        <v>3533</v>
      </c>
    </row>
    <row r="25" spans="1:5" ht="127.5">
      <c r="A25" t="s">
        <v>56</v>
      </c>
      <c r="E25" s="39" t="s">
        <v>3040</v>
      </c>
    </row>
    <row r="26" spans="1:16" ht="12.75">
      <c r="A26" t="s">
        <v>49</v>
      </c>
      <c s="34" t="s">
        <v>72</v>
      </c>
      <c s="34" t="s">
        <v>3421</v>
      </c>
      <c s="35" t="s">
        <v>5</v>
      </c>
      <c s="6" t="s">
        <v>3422</v>
      </c>
      <c s="36" t="s">
        <v>52</v>
      </c>
      <c s="37">
        <v>100.367</v>
      </c>
      <c s="36">
        <v>0</v>
      </c>
      <c s="36">
        <f>ROUND(G26*H26,6)</f>
      </c>
      <c r="L26" s="38">
        <v>0</v>
      </c>
      <c s="32">
        <f>ROUND(ROUND(L26,2)*ROUND(G26,3),2)</f>
      </c>
      <c s="36" t="s">
        <v>196</v>
      </c>
      <c>
        <f>(M26*21)/100</f>
      </c>
      <c t="s">
        <v>27</v>
      </c>
    </row>
    <row r="27" spans="1:5" ht="12.75">
      <c r="A27" s="35" t="s">
        <v>54</v>
      </c>
      <c r="E27" s="39" t="s">
        <v>3422</v>
      </c>
    </row>
    <row r="28" spans="1:5" ht="12.75">
      <c r="A28" s="35" t="s">
        <v>55</v>
      </c>
      <c r="E28" s="40" t="s">
        <v>3534</v>
      </c>
    </row>
    <row r="29" spans="1:5" ht="12.75">
      <c r="A29" t="s">
        <v>56</v>
      </c>
      <c r="E29" s="39" t="s">
        <v>64</v>
      </c>
    </row>
    <row r="30" spans="1:16" ht="12.75">
      <c r="A30" t="s">
        <v>49</v>
      </c>
      <c s="34" t="s">
        <v>77</v>
      </c>
      <c s="34" t="s">
        <v>2801</v>
      </c>
      <c s="35" t="s">
        <v>5</v>
      </c>
      <c s="6" t="s">
        <v>2802</v>
      </c>
      <c s="36" t="s">
        <v>52</v>
      </c>
      <c s="37">
        <v>4.95</v>
      </c>
      <c s="36">
        <v>0</v>
      </c>
      <c s="36">
        <f>ROUND(G30*H30,6)</f>
      </c>
      <c r="L30" s="38">
        <v>0</v>
      </c>
      <c s="32">
        <f>ROUND(ROUND(L30,2)*ROUND(G30,3),2)</f>
      </c>
      <c s="36" t="s">
        <v>196</v>
      </c>
      <c>
        <f>(M30*21)/100</f>
      </c>
      <c t="s">
        <v>27</v>
      </c>
    </row>
    <row r="31" spans="1:5" ht="12.75">
      <c r="A31" s="35" t="s">
        <v>54</v>
      </c>
      <c r="E31" s="39" t="s">
        <v>2802</v>
      </c>
    </row>
    <row r="32" spans="1:5" ht="12.75">
      <c r="A32" s="35" t="s">
        <v>55</v>
      </c>
      <c r="E32" s="40" t="s">
        <v>3535</v>
      </c>
    </row>
    <row r="33" spans="1:5" ht="51">
      <c r="A33" t="s">
        <v>56</v>
      </c>
      <c r="E33" s="39" t="s">
        <v>3046</v>
      </c>
    </row>
    <row r="34" spans="1:16" ht="12.75">
      <c r="A34" t="s">
        <v>49</v>
      </c>
      <c s="34" t="s">
        <v>65</v>
      </c>
      <c s="34" t="s">
        <v>2166</v>
      </c>
      <c s="35" t="s">
        <v>5</v>
      </c>
      <c s="6" t="s">
        <v>2167</v>
      </c>
      <c s="36" t="s">
        <v>63</v>
      </c>
      <c s="37">
        <v>27.5</v>
      </c>
      <c s="36">
        <v>0</v>
      </c>
      <c s="36">
        <f>ROUND(G34*H34,6)</f>
      </c>
      <c r="L34" s="38">
        <v>0</v>
      </c>
      <c s="32">
        <f>ROUND(ROUND(L34,2)*ROUND(G34,3),2)</f>
      </c>
      <c s="36" t="s">
        <v>196</v>
      </c>
      <c>
        <f>(M34*21)/100</f>
      </c>
      <c t="s">
        <v>27</v>
      </c>
    </row>
    <row r="35" spans="1:5" ht="12.75">
      <c r="A35" s="35" t="s">
        <v>54</v>
      </c>
      <c r="E35" s="39" t="s">
        <v>2167</v>
      </c>
    </row>
    <row r="36" spans="1:5" ht="12.75">
      <c r="A36" s="35" t="s">
        <v>55</v>
      </c>
      <c r="E36" s="40" t="s">
        <v>3536</v>
      </c>
    </row>
    <row r="37" spans="1:5" ht="25.5">
      <c r="A37" t="s">
        <v>56</v>
      </c>
      <c r="E37" s="39" t="s">
        <v>2168</v>
      </c>
    </row>
    <row r="38" spans="1:16" ht="12.75">
      <c r="A38" t="s">
        <v>49</v>
      </c>
      <c s="34" t="s">
        <v>82</v>
      </c>
      <c s="34" t="s">
        <v>3048</v>
      </c>
      <c s="35" t="s">
        <v>5</v>
      </c>
      <c s="6" t="s">
        <v>3049</v>
      </c>
      <c s="36" t="s">
        <v>52</v>
      </c>
      <c s="37">
        <v>4.95</v>
      </c>
      <c s="36">
        <v>0</v>
      </c>
      <c s="36">
        <f>ROUND(G38*H38,6)</f>
      </c>
      <c r="L38" s="38">
        <v>0</v>
      </c>
      <c s="32">
        <f>ROUND(ROUND(L38,2)*ROUND(G38,3),2)</f>
      </c>
      <c s="36" t="s">
        <v>196</v>
      </c>
      <c>
        <f>(M38*21)/100</f>
      </c>
      <c t="s">
        <v>27</v>
      </c>
    </row>
    <row r="39" spans="1:5" ht="12.75">
      <c r="A39" s="35" t="s">
        <v>54</v>
      </c>
      <c r="E39" s="39" t="s">
        <v>3049</v>
      </c>
    </row>
    <row r="40" spans="1:5" ht="12.75">
      <c r="A40" s="35" t="s">
        <v>55</v>
      </c>
      <c r="E40" s="40" t="s">
        <v>3537</v>
      </c>
    </row>
    <row r="41" spans="1:5" ht="51">
      <c r="A41" t="s">
        <v>56</v>
      </c>
      <c r="E41" s="39" t="s">
        <v>3050</v>
      </c>
    </row>
    <row r="42" spans="1:16" ht="12.75">
      <c r="A42" t="s">
        <v>49</v>
      </c>
      <c s="34" t="s">
        <v>86</v>
      </c>
      <c s="34" t="s">
        <v>3538</v>
      </c>
      <c s="35" t="s">
        <v>5</v>
      </c>
      <c s="6" t="s">
        <v>3539</v>
      </c>
      <c s="36" t="s">
        <v>70</v>
      </c>
      <c s="37">
        <v>40</v>
      </c>
      <c s="36">
        <v>0</v>
      </c>
      <c s="36">
        <f>ROUND(G42*H42,6)</f>
      </c>
      <c r="L42" s="38">
        <v>0</v>
      </c>
      <c s="32">
        <f>ROUND(ROUND(L42,2)*ROUND(G42,3),2)</f>
      </c>
      <c s="36" t="s">
        <v>196</v>
      </c>
      <c>
        <f>(M42*21)/100</f>
      </c>
      <c t="s">
        <v>27</v>
      </c>
    </row>
    <row r="43" spans="1:5" ht="51">
      <c r="A43" s="35" t="s">
        <v>54</v>
      </c>
      <c r="E43" s="39" t="s">
        <v>3540</v>
      </c>
    </row>
    <row r="44" spans="1:5" ht="12.75">
      <c r="A44" s="35" t="s">
        <v>55</v>
      </c>
      <c r="E44" s="40" t="s">
        <v>3123</v>
      </c>
    </row>
    <row r="45" spans="1:5" ht="12.75">
      <c r="A45" t="s">
        <v>56</v>
      </c>
      <c r="E45" s="39" t="s">
        <v>64</v>
      </c>
    </row>
    <row r="46" spans="1:13" ht="12.75">
      <c r="A46" t="s">
        <v>46</v>
      </c>
      <c r="C46" s="31" t="s">
        <v>27</v>
      </c>
      <c r="E46" s="33" t="s">
        <v>2051</v>
      </c>
      <c r="J46" s="32">
        <f>0</f>
      </c>
      <c s="32">
        <f>0</f>
      </c>
      <c s="32">
        <f>0+L47+L51+L55</f>
      </c>
      <c s="32">
        <f>0+M47+M51+M55</f>
      </c>
    </row>
    <row r="47" spans="1:16" ht="12.75">
      <c r="A47" t="s">
        <v>49</v>
      </c>
      <c s="34" t="s">
        <v>90</v>
      </c>
      <c s="34" t="s">
        <v>1779</v>
      </c>
      <c s="35" t="s">
        <v>5</v>
      </c>
      <c s="6" t="s">
        <v>1780</v>
      </c>
      <c s="36" t="s">
        <v>52</v>
      </c>
      <c s="37">
        <v>9.312</v>
      </c>
      <c s="36">
        <v>0</v>
      </c>
      <c s="36">
        <f>ROUND(G47*H47,6)</f>
      </c>
      <c r="L47" s="38">
        <v>0</v>
      </c>
      <c s="32">
        <f>ROUND(ROUND(L47,2)*ROUND(G47,3),2)</f>
      </c>
      <c s="36" t="s">
        <v>196</v>
      </c>
      <c>
        <f>(M47*21)/100</f>
      </c>
      <c t="s">
        <v>27</v>
      </c>
    </row>
    <row r="48" spans="1:5" ht="12.75">
      <c r="A48" s="35" t="s">
        <v>54</v>
      </c>
      <c r="E48" s="39" t="s">
        <v>1780</v>
      </c>
    </row>
    <row r="49" spans="1:5" ht="12.75">
      <c r="A49" s="35" t="s">
        <v>55</v>
      </c>
      <c r="E49" s="40" t="s">
        <v>3541</v>
      </c>
    </row>
    <row r="50" spans="1:5" ht="369.75">
      <c r="A50" t="s">
        <v>56</v>
      </c>
      <c r="E50" s="39" t="s">
        <v>3319</v>
      </c>
    </row>
    <row r="51" spans="1:16" ht="12.75">
      <c r="A51" t="s">
        <v>49</v>
      </c>
      <c s="34" t="s">
        <v>94</v>
      </c>
      <c s="34" t="s">
        <v>2452</v>
      </c>
      <c s="35" t="s">
        <v>5</v>
      </c>
      <c s="6" t="s">
        <v>2453</v>
      </c>
      <c s="36" t="s">
        <v>294</v>
      </c>
      <c s="37">
        <v>0.167</v>
      </c>
      <c s="36">
        <v>0</v>
      </c>
      <c s="36">
        <f>ROUND(G51*H51,6)</f>
      </c>
      <c r="L51" s="38">
        <v>0</v>
      </c>
      <c s="32">
        <f>ROUND(ROUND(L51,2)*ROUND(G51,3),2)</f>
      </c>
      <c s="36" t="s">
        <v>196</v>
      </c>
      <c>
        <f>(M51*21)/100</f>
      </c>
      <c t="s">
        <v>27</v>
      </c>
    </row>
    <row r="52" spans="1:5" ht="12.75">
      <c r="A52" s="35" t="s">
        <v>54</v>
      </c>
      <c r="E52" s="39" t="s">
        <v>2453</v>
      </c>
    </row>
    <row r="53" spans="1:5" ht="12.75">
      <c r="A53" s="35" t="s">
        <v>55</v>
      </c>
      <c r="E53" s="40" t="s">
        <v>3542</v>
      </c>
    </row>
    <row r="54" spans="1:5" ht="267.75">
      <c r="A54" t="s">
        <v>56</v>
      </c>
      <c r="E54" s="39" t="s">
        <v>3073</v>
      </c>
    </row>
    <row r="55" spans="1:16" ht="12.75">
      <c r="A55" t="s">
        <v>49</v>
      </c>
      <c s="34" t="s">
        <v>99</v>
      </c>
      <c s="34" t="s">
        <v>1782</v>
      </c>
      <c s="35" t="s">
        <v>5</v>
      </c>
      <c s="6" t="s">
        <v>1783</v>
      </c>
      <c s="36" t="s">
        <v>294</v>
      </c>
      <c s="37">
        <v>0.778</v>
      </c>
      <c s="36">
        <v>0</v>
      </c>
      <c s="36">
        <f>ROUND(G55*H55,6)</f>
      </c>
      <c r="L55" s="38">
        <v>0</v>
      </c>
      <c s="32">
        <f>ROUND(ROUND(L55,2)*ROUND(G55,3),2)</f>
      </c>
      <c s="36" t="s">
        <v>196</v>
      </c>
      <c>
        <f>(M55*21)/100</f>
      </c>
      <c t="s">
        <v>27</v>
      </c>
    </row>
    <row r="56" spans="1:5" ht="12.75">
      <c r="A56" s="35" t="s">
        <v>54</v>
      </c>
      <c r="E56" s="39" t="s">
        <v>1783</v>
      </c>
    </row>
    <row r="57" spans="1:5" ht="12.75">
      <c r="A57" s="35" t="s">
        <v>55</v>
      </c>
      <c r="E57" s="40" t="s">
        <v>3543</v>
      </c>
    </row>
    <row r="58" spans="1:5" ht="267.75">
      <c r="A58" t="s">
        <v>56</v>
      </c>
      <c r="E58" s="39" t="s">
        <v>3322</v>
      </c>
    </row>
    <row r="59" spans="1:13" ht="12.75">
      <c r="A59" t="s">
        <v>46</v>
      </c>
      <c r="C59" s="31" t="s">
        <v>67</v>
      </c>
      <c r="E59" s="33" t="s">
        <v>1829</v>
      </c>
      <c r="J59" s="32">
        <f>0</f>
      </c>
      <c s="32">
        <f>0</f>
      </c>
      <c s="32">
        <f>0+L60+L64+L68+L72</f>
      </c>
      <c s="32">
        <f>0+M60+M64+M68+M72</f>
      </c>
    </row>
    <row r="60" spans="1:16" ht="12.75">
      <c r="A60" t="s">
        <v>49</v>
      </c>
      <c s="34" t="s">
        <v>102</v>
      </c>
      <c s="34" t="s">
        <v>1830</v>
      </c>
      <c s="35" t="s">
        <v>5</v>
      </c>
      <c s="6" t="s">
        <v>1831</v>
      </c>
      <c s="36" t="s">
        <v>52</v>
      </c>
      <c s="37">
        <v>4.037</v>
      </c>
      <c s="36">
        <v>0</v>
      </c>
      <c s="36">
        <f>ROUND(G60*H60,6)</f>
      </c>
      <c r="L60" s="38">
        <v>0</v>
      </c>
      <c s="32">
        <f>ROUND(ROUND(L60,2)*ROUND(G60,3),2)</f>
      </c>
      <c s="36" t="s">
        <v>196</v>
      </c>
      <c>
        <f>(M60*21)/100</f>
      </c>
      <c t="s">
        <v>27</v>
      </c>
    </row>
    <row r="61" spans="1:5" ht="12.75">
      <c r="A61" s="35" t="s">
        <v>54</v>
      </c>
      <c r="E61" s="39" t="s">
        <v>1831</v>
      </c>
    </row>
    <row r="62" spans="1:5" ht="12.75">
      <c r="A62" s="35" t="s">
        <v>55</v>
      </c>
      <c r="E62" s="40" t="s">
        <v>3544</v>
      </c>
    </row>
    <row r="63" spans="1:5" ht="369.75">
      <c r="A63" t="s">
        <v>56</v>
      </c>
      <c r="E63" s="39" t="s">
        <v>3324</v>
      </c>
    </row>
    <row r="64" spans="1:16" ht="12.75">
      <c r="A64" t="s">
        <v>49</v>
      </c>
      <c s="34" t="s">
        <v>106</v>
      </c>
      <c s="34" t="s">
        <v>1840</v>
      </c>
      <c s="35" t="s">
        <v>5</v>
      </c>
      <c s="6" t="s">
        <v>1841</v>
      </c>
      <c s="36" t="s">
        <v>52</v>
      </c>
      <c s="37">
        <v>4.388</v>
      </c>
      <c s="36">
        <v>0</v>
      </c>
      <c s="36">
        <f>ROUND(G64*H64,6)</f>
      </c>
      <c r="L64" s="38">
        <v>0</v>
      </c>
      <c s="32">
        <f>ROUND(ROUND(L64,2)*ROUND(G64,3),2)</f>
      </c>
      <c s="36" t="s">
        <v>196</v>
      </c>
      <c>
        <f>(M64*21)/100</f>
      </c>
      <c t="s">
        <v>27</v>
      </c>
    </row>
    <row r="65" spans="1:5" ht="12.75">
      <c r="A65" s="35" t="s">
        <v>54</v>
      </c>
      <c r="E65" s="39" t="s">
        <v>1841</v>
      </c>
    </row>
    <row r="66" spans="1:5" ht="12.75">
      <c r="A66" s="35" t="s">
        <v>55</v>
      </c>
      <c r="E66" s="40" t="s">
        <v>3545</v>
      </c>
    </row>
    <row r="67" spans="1:5" ht="369.75">
      <c r="A67" t="s">
        <v>56</v>
      </c>
      <c r="E67" s="39" t="s">
        <v>3071</v>
      </c>
    </row>
    <row r="68" spans="1:16" ht="12.75">
      <c r="A68" t="s">
        <v>49</v>
      </c>
      <c s="34" t="s">
        <v>110</v>
      </c>
      <c s="34" t="s">
        <v>2522</v>
      </c>
      <c s="35" t="s">
        <v>5</v>
      </c>
      <c s="6" t="s">
        <v>2523</v>
      </c>
      <c s="36" t="s">
        <v>52</v>
      </c>
      <c s="37">
        <v>366.3</v>
      </c>
      <c s="36">
        <v>0</v>
      </c>
      <c s="36">
        <f>ROUND(G68*H68,6)</f>
      </c>
      <c r="L68" s="38">
        <v>0</v>
      </c>
      <c s="32">
        <f>ROUND(ROUND(L68,2)*ROUND(G68,3),2)</f>
      </c>
      <c s="36" t="s">
        <v>196</v>
      </c>
      <c>
        <f>(M68*21)/100</f>
      </c>
      <c t="s">
        <v>27</v>
      </c>
    </row>
    <row r="69" spans="1:5" ht="12.75">
      <c r="A69" s="35" t="s">
        <v>54</v>
      </c>
      <c r="E69" s="39" t="s">
        <v>2523</v>
      </c>
    </row>
    <row r="70" spans="1:5" ht="12.75">
      <c r="A70" s="35" t="s">
        <v>55</v>
      </c>
      <c r="E70" s="40" t="s">
        <v>3546</v>
      </c>
    </row>
    <row r="71" spans="1:5" ht="38.25">
      <c r="A71" t="s">
        <v>56</v>
      </c>
      <c r="E71" s="39" t="s">
        <v>3086</v>
      </c>
    </row>
    <row r="72" spans="1:16" ht="12.75">
      <c r="A72" t="s">
        <v>49</v>
      </c>
      <c s="34" t="s">
        <v>114</v>
      </c>
      <c s="34" t="s">
        <v>1851</v>
      </c>
      <c s="35" t="s">
        <v>5</v>
      </c>
      <c s="6" t="s">
        <v>1852</v>
      </c>
      <c s="36" t="s">
        <v>52</v>
      </c>
      <c s="37">
        <v>6.469</v>
      </c>
      <c s="36">
        <v>0</v>
      </c>
      <c s="36">
        <f>ROUND(G72*H72,6)</f>
      </c>
      <c r="L72" s="38">
        <v>0</v>
      </c>
      <c s="32">
        <f>ROUND(ROUND(L72,2)*ROUND(G72,3),2)</f>
      </c>
      <c s="36" t="s">
        <v>196</v>
      </c>
      <c>
        <f>(M72*21)/100</f>
      </c>
      <c t="s">
        <v>27</v>
      </c>
    </row>
    <row r="73" spans="1:5" ht="12.75">
      <c r="A73" s="35" t="s">
        <v>54</v>
      </c>
      <c r="E73" s="39" t="s">
        <v>1852</v>
      </c>
    </row>
    <row r="74" spans="1:5" ht="12.75">
      <c r="A74" s="35" t="s">
        <v>55</v>
      </c>
      <c r="E74" s="40" t="s">
        <v>3547</v>
      </c>
    </row>
    <row r="75" spans="1:5" ht="102">
      <c r="A75" t="s">
        <v>56</v>
      </c>
      <c r="E75" s="39" t="s">
        <v>3094</v>
      </c>
    </row>
    <row r="76" spans="1:13" ht="12.75">
      <c r="A76" t="s">
        <v>46</v>
      </c>
      <c r="C76" s="31" t="s">
        <v>2086</v>
      </c>
      <c r="E76" s="33" t="s">
        <v>2087</v>
      </c>
      <c r="J76" s="32">
        <f>0</f>
      </c>
      <c s="32">
        <f>0</f>
      </c>
      <c s="32">
        <f>0+L77</f>
      </c>
      <c s="32">
        <f>0+M77</f>
      </c>
    </row>
    <row r="77" spans="1:16" ht="25.5">
      <c r="A77" t="s">
        <v>49</v>
      </c>
      <c s="34" t="s">
        <v>118</v>
      </c>
      <c s="34" t="s">
        <v>1880</v>
      </c>
      <c s="35" t="s">
        <v>5</v>
      </c>
      <c s="6" t="s">
        <v>1881</v>
      </c>
      <c s="36" t="s">
        <v>63</v>
      </c>
      <c s="37">
        <v>123.552</v>
      </c>
      <c s="36">
        <v>0</v>
      </c>
      <c s="36">
        <f>ROUND(G77*H77,6)</f>
      </c>
      <c r="L77" s="38">
        <v>0</v>
      </c>
      <c s="32">
        <f>ROUND(ROUND(L77,2)*ROUND(G77,3),2)</f>
      </c>
      <c s="36" t="s">
        <v>196</v>
      </c>
      <c>
        <f>(M77*21)/100</f>
      </c>
      <c t="s">
        <v>27</v>
      </c>
    </row>
    <row r="78" spans="1:5" ht="25.5">
      <c r="A78" s="35" t="s">
        <v>54</v>
      </c>
      <c r="E78" s="39" t="s">
        <v>1881</v>
      </c>
    </row>
    <row r="79" spans="1:5" ht="12.75">
      <c r="A79" s="35" t="s">
        <v>55</v>
      </c>
      <c r="E79" s="40" t="s">
        <v>3548</v>
      </c>
    </row>
    <row r="80" spans="1:5" ht="191.25">
      <c r="A80" t="s">
        <v>56</v>
      </c>
      <c r="E80" s="39" t="s">
        <v>3112</v>
      </c>
    </row>
    <row r="81" spans="1:13" ht="12.75">
      <c r="A81" t="s">
        <v>46</v>
      </c>
      <c r="C81" s="31" t="s">
        <v>86</v>
      </c>
      <c r="E81" s="33" t="s">
        <v>2115</v>
      </c>
      <c r="J81" s="32">
        <f>0</f>
      </c>
      <c s="32">
        <f>0</f>
      </c>
      <c s="32">
        <f>0+L82+L86+L90</f>
      </c>
      <c s="32">
        <f>0+M82+M86+M90</f>
      </c>
    </row>
    <row r="82" spans="1:16" ht="12.75">
      <c r="A82" t="s">
        <v>49</v>
      </c>
      <c s="34" t="s">
        <v>122</v>
      </c>
      <c s="34" t="s">
        <v>2599</v>
      </c>
      <c s="35" t="s">
        <v>5</v>
      </c>
      <c s="6" t="s">
        <v>2600</v>
      </c>
      <c s="36" t="s">
        <v>97</v>
      </c>
      <c s="37">
        <v>1</v>
      </c>
      <c s="36">
        <v>0</v>
      </c>
      <c s="36">
        <f>ROUND(G82*H82,6)</f>
      </c>
      <c r="L82" s="38">
        <v>0</v>
      </c>
      <c s="32">
        <f>ROUND(ROUND(L82,2)*ROUND(G82,3),2)</f>
      </c>
      <c s="36" t="s">
        <v>196</v>
      </c>
      <c>
        <f>(M82*21)/100</f>
      </c>
      <c t="s">
        <v>27</v>
      </c>
    </row>
    <row r="83" spans="1:5" ht="12.75">
      <c r="A83" s="35" t="s">
        <v>54</v>
      </c>
      <c r="E83" s="39" t="s">
        <v>2600</v>
      </c>
    </row>
    <row r="84" spans="1:5" ht="12.75">
      <c r="A84" s="35" t="s">
        <v>55</v>
      </c>
      <c r="E84" s="40" t="s">
        <v>5</v>
      </c>
    </row>
    <row r="85" spans="1:5" ht="25.5">
      <c r="A85" t="s">
        <v>56</v>
      </c>
      <c r="E85" s="39" t="s">
        <v>2602</v>
      </c>
    </row>
    <row r="86" spans="1:16" ht="12.75">
      <c r="A86" t="s">
        <v>49</v>
      </c>
      <c s="34" t="s">
        <v>126</v>
      </c>
      <c s="34" t="s">
        <v>3401</v>
      </c>
      <c s="35" t="s">
        <v>5</v>
      </c>
      <c s="6" t="s">
        <v>3402</v>
      </c>
      <c s="36" t="s">
        <v>70</v>
      </c>
      <c s="37">
        <v>20.8</v>
      </c>
      <c s="36">
        <v>0</v>
      </c>
      <c s="36">
        <f>ROUND(G86*H86,6)</f>
      </c>
      <c r="L86" s="38">
        <v>0</v>
      </c>
      <c s="32">
        <f>ROUND(ROUND(L86,2)*ROUND(G86,3),2)</f>
      </c>
      <c s="36" t="s">
        <v>196</v>
      </c>
      <c>
        <f>(M86*21)/100</f>
      </c>
      <c t="s">
        <v>27</v>
      </c>
    </row>
    <row r="87" spans="1:5" ht="12.75">
      <c r="A87" s="35" t="s">
        <v>54</v>
      </c>
      <c r="E87" s="39" t="s">
        <v>3402</v>
      </c>
    </row>
    <row r="88" spans="1:5" ht="12.75">
      <c r="A88" s="35" t="s">
        <v>55</v>
      </c>
      <c r="E88" s="40" t="s">
        <v>3549</v>
      </c>
    </row>
    <row r="89" spans="1:5" ht="63.75">
      <c r="A89" t="s">
        <v>56</v>
      </c>
      <c r="E89" s="39" t="s">
        <v>3337</v>
      </c>
    </row>
    <row r="90" spans="1:16" ht="12.75">
      <c r="A90" t="s">
        <v>49</v>
      </c>
      <c s="34" t="s">
        <v>130</v>
      </c>
      <c s="34" t="s">
        <v>1944</v>
      </c>
      <c s="35" t="s">
        <v>5</v>
      </c>
      <c s="6" t="s">
        <v>1945</v>
      </c>
      <c s="36" t="s">
        <v>52</v>
      </c>
      <c s="37">
        <v>39.208</v>
      </c>
      <c s="36">
        <v>0</v>
      </c>
      <c s="36">
        <f>ROUND(G90*H90,6)</f>
      </c>
      <c r="L90" s="38">
        <v>0</v>
      </c>
      <c s="32">
        <f>ROUND(ROUND(L90,2)*ROUND(G90,3),2)</f>
      </c>
      <c s="36" t="s">
        <v>196</v>
      </c>
      <c>
        <f>(M90*21)/100</f>
      </c>
      <c t="s">
        <v>27</v>
      </c>
    </row>
    <row r="91" spans="1:5" ht="12.75">
      <c r="A91" s="35" t="s">
        <v>54</v>
      </c>
      <c r="E91" s="39" t="s">
        <v>1945</v>
      </c>
    </row>
    <row r="92" spans="1:5" ht="12.75">
      <c r="A92" s="35" t="s">
        <v>55</v>
      </c>
      <c r="E92" s="40" t="s">
        <v>3550</v>
      </c>
    </row>
    <row r="93" spans="1:5" ht="114.75">
      <c r="A93" t="s">
        <v>56</v>
      </c>
      <c r="E93" s="39" t="s">
        <v>3126</v>
      </c>
    </row>
    <row r="94" spans="1:13" ht="12.75">
      <c r="A94" t="s">
        <v>46</v>
      </c>
      <c r="C94" s="31" t="s">
        <v>288</v>
      </c>
      <c r="E94" s="33" t="s">
        <v>289</v>
      </c>
      <c r="J94" s="32">
        <f>0</f>
      </c>
      <c s="32">
        <f>0</f>
      </c>
      <c s="32">
        <f>0+L95+L99</f>
      </c>
      <c s="32">
        <f>0+M95+M99</f>
      </c>
    </row>
    <row r="95" spans="1:16" ht="38.25">
      <c r="A95" t="s">
        <v>49</v>
      </c>
      <c s="34" t="s">
        <v>134</v>
      </c>
      <c s="34" t="s">
        <v>1479</v>
      </c>
      <c s="35" t="s">
        <v>292</v>
      </c>
      <c s="6" t="s">
        <v>1480</v>
      </c>
      <c s="36" t="s">
        <v>294</v>
      </c>
      <c s="37">
        <v>722.645</v>
      </c>
      <c s="36">
        <v>0</v>
      </c>
      <c s="36">
        <f>ROUND(G95*H95,6)</f>
      </c>
      <c r="L95" s="38">
        <v>0</v>
      </c>
      <c s="32">
        <f>ROUND(ROUND(L95,2)*ROUND(G95,3),2)</f>
      </c>
      <c s="36" t="s">
        <v>196</v>
      </c>
      <c>
        <f>(M95*21)/100</f>
      </c>
      <c t="s">
        <v>27</v>
      </c>
    </row>
    <row r="96" spans="1:5" ht="165.75">
      <c r="A96" s="35" t="s">
        <v>54</v>
      </c>
      <c r="E96" s="39" t="s">
        <v>3130</v>
      </c>
    </row>
    <row r="97" spans="1:5" ht="12.75">
      <c r="A97" s="35" t="s">
        <v>55</v>
      </c>
      <c r="E97" s="40" t="s">
        <v>3551</v>
      </c>
    </row>
    <row r="98" spans="1:5" ht="165.75">
      <c r="A98" t="s">
        <v>56</v>
      </c>
      <c r="E98" s="39" t="s">
        <v>2375</v>
      </c>
    </row>
    <row r="99" spans="1:16" ht="38.25">
      <c r="A99" t="s">
        <v>49</v>
      </c>
      <c s="34" t="s">
        <v>138</v>
      </c>
      <c s="34" t="s">
        <v>298</v>
      </c>
      <c s="35" t="s">
        <v>292</v>
      </c>
      <c s="6" t="s">
        <v>299</v>
      </c>
      <c s="36" t="s">
        <v>294</v>
      </c>
      <c s="37">
        <v>98.02</v>
      </c>
      <c s="36">
        <v>0</v>
      </c>
      <c s="36">
        <f>ROUND(G99*H99,6)</f>
      </c>
      <c r="L99" s="38">
        <v>0</v>
      </c>
      <c s="32">
        <f>ROUND(ROUND(L99,2)*ROUND(G99,3),2)</f>
      </c>
      <c s="36" t="s">
        <v>196</v>
      </c>
      <c>
        <f>(M99*21)/100</f>
      </c>
      <c t="s">
        <v>27</v>
      </c>
    </row>
    <row r="100" spans="1:5" ht="25.5">
      <c r="A100" s="35" t="s">
        <v>54</v>
      </c>
      <c r="E100" s="39" t="s">
        <v>3133</v>
      </c>
    </row>
    <row r="101" spans="1:5" ht="12.75">
      <c r="A101" s="35" t="s">
        <v>55</v>
      </c>
      <c r="E101" s="40" t="s">
        <v>3552</v>
      </c>
    </row>
    <row r="102" spans="1:5" ht="12.75">
      <c r="A102" t="s">
        <v>56</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3555</v>
      </c>
      <c r="E8" s="30" t="s">
        <v>3554</v>
      </c>
      <c r="J8" s="29">
        <f>0+J9+J42+J59+J72+J81+J98+J111</f>
      </c>
      <c s="29">
        <f>0+K9+K42+K59+K72+K81+K98+K111</f>
      </c>
      <c s="29">
        <f>0+L9+L42+L59+L72+L81+L98+L111</f>
      </c>
      <c s="29">
        <f>0+M9+M42+M59+M72+M81+M98+M111</f>
      </c>
    </row>
    <row r="9" spans="1:13" ht="12.75">
      <c r="A9" t="s">
        <v>46</v>
      </c>
      <c r="C9" s="31" t="s">
        <v>47</v>
      </c>
      <c r="E9" s="33" t="s">
        <v>48</v>
      </c>
      <c r="J9" s="32">
        <f>0</f>
      </c>
      <c s="32">
        <f>0</f>
      </c>
      <c s="32">
        <f>0+L10+L14+L18+L22+L26+L30+L34+L38</f>
      </c>
      <c s="32">
        <f>0+M10+M14+M18+M22+M26+M30+M34+M38</f>
      </c>
    </row>
    <row r="10" spans="1:16" ht="12.75">
      <c r="A10" t="s">
        <v>49</v>
      </c>
      <c s="34" t="s">
        <v>47</v>
      </c>
      <c s="34" t="s">
        <v>3436</v>
      </c>
      <c s="35" t="s">
        <v>5</v>
      </c>
      <c s="6" t="s">
        <v>3437</v>
      </c>
      <c s="36" t="s">
        <v>70</v>
      </c>
      <c s="37">
        <v>30</v>
      </c>
      <c s="36">
        <v>0</v>
      </c>
      <c s="36">
        <f>ROUND(G10*H10,6)</f>
      </c>
      <c r="L10" s="38">
        <v>0</v>
      </c>
      <c s="32">
        <f>ROUND(ROUND(L10,2)*ROUND(G10,3),2)</f>
      </c>
      <c s="36" t="s">
        <v>196</v>
      </c>
      <c>
        <f>(M10*21)/100</f>
      </c>
      <c t="s">
        <v>27</v>
      </c>
    </row>
    <row r="11" spans="1:5" ht="12.75">
      <c r="A11" s="35" t="s">
        <v>54</v>
      </c>
      <c r="E11" s="39" t="s">
        <v>3437</v>
      </c>
    </row>
    <row r="12" spans="1:5" ht="12.75">
      <c r="A12" s="35" t="s">
        <v>55</v>
      </c>
      <c r="E12" s="40" t="s">
        <v>3556</v>
      </c>
    </row>
    <row r="13" spans="1:5" ht="38.25">
      <c r="A13" t="s">
        <v>56</v>
      </c>
      <c r="E13" s="39" t="s">
        <v>2729</v>
      </c>
    </row>
    <row r="14" spans="1:16" ht="12.75">
      <c r="A14" t="s">
        <v>49</v>
      </c>
      <c s="34" t="s">
        <v>27</v>
      </c>
      <c s="34" t="s">
        <v>3033</v>
      </c>
      <c s="35" t="s">
        <v>5</v>
      </c>
      <c s="6" t="s">
        <v>3034</v>
      </c>
      <c s="36" t="s">
        <v>52</v>
      </c>
      <c s="37">
        <v>7.537</v>
      </c>
      <c s="36">
        <v>0</v>
      </c>
      <c s="36">
        <f>ROUND(G14*H14,6)</f>
      </c>
      <c r="L14" s="38">
        <v>0</v>
      </c>
      <c s="32">
        <f>ROUND(ROUND(L14,2)*ROUND(G14,3),2)</f>
      </c>
      <c s="36" t="s">
        <v>196</v>
      </c>
      <c>
        <f>(M14*21)/100</f>
      </c>
      <c t="s">
        <v>27</v>
      </c>
    </row>
    <row r="15" spans="1:5" ht="12.75">
      <c r="A15" s="35" t="s">
        <v>54</v>
      </c>
      <c r="E15" s="39" t="s">
        <v>3034</v>
      </c>
    </row>
    <row r="16" spans="1:5" ht="12.75">
      <c r="A16" s="35" t="s">
        <v>55</v>
      </c>
      <c r="E16" s="40" t="s">
        <v>3557</v>
      </c>
    </row>
    <row r="17" spans="1:5" ht="306">
      <c r="A17" t="s">
        <v>56</v>
      </c>
      <c r="E17" s="39" t="s">
        <v>3036</v>
      </c>
    </row>
    <row r="18" spans="1:16" ht="12.75">
      <c r="A18" t="s">
        <v>49</v>
      </c>
      <c s="34" t="s">
        <v>26</v>
      </c>
      <c s="34" t="s">
        <v>3502</v>
      </c>
      <c s="35" t="s">
        <v>5</v>
      </c>
      <c s="6" t="s">
        <v>3503</v>
      </c>
      <c s="36" t="s">
        <v>52</v>
      </c>
      <c s="37">
        <v>4.02</v>
      </c>
      <c s="36">
        <v>0</v>
      </c>
      <c s="36">
        <f>ROUND(G18*H18,6)</f>
      </c>
      <c r="L18" s="38">
        <v>0</v>
      </c>
      <c s="32">
        <f>ROUND(ROUND(L18,2)*ROUND(G18,3),2)</f>
      </c>
      <c s="36" t="s">
        <v>196</v>
      </c>
      <c>
        <f>(M18*21)/100</f>
      </c>
      <c t="s">
        <v>27</v>
      </c>
    </row>
    <row r="19" spans="1:5" ht="12.75">
      <c r="A19" s="35" t="s">
        <v>54</v>
      </c>
      <c r="E19" s="39" t="s">
        <v>3503</v>
      </c>
    </row>
    <row r="20" spans="1:5" ht="12.75">
      <c r="A20" s="35" t="s">
        <v>55</v>
      </c>
      <c r="E20" s="40" t="s">
        <v>3558</v>
      </c>
    </row>
    <row r="21" spans="1:5" ht="63.75">
      <c r="A21" t="s">
        <v>56</v>
      </c>
      <c r="E21" s="39" t="s">
        <v>3419</v>
      </c>
    </row>
    <row r="22" spans="1:16" ht="12.75">
      <c r="A22" t="s">
        <v>49</v>
      </c>
      <c s="34" t="s">
        <v>67</v>
      </c>
      <c s="34" t="s">
        <v>2730</v>
      </c>
      <c s="35" t="s">
        <v>5</v>
      </c>
      <c s="6" t="s">
        <v>2731</v>
      </c>
      <c s="36" t="s">
        <v>52</v>
      </c>
      <c s="37">
        <v>2.4</v>
      </c>
      <c s="36">
        <v>0</v>
      </c>
      <c s="36">
        <f>ROUND(G22*H22,6)</f>
      </c>
      <c r="L22" s="38">
        <v>0</v>
      </c>
      <c s="32">
        <f>ROUND(ROUND(L22,2)*ROUND(G22,3),2)</f>
      </c>
      <c s="36" t="s">
        <v>196</v>
      </c>
      <c>
        <f>(M22*21)/100</f>
      </c>
      <c t="s">
        <v>27</v>
      </c>
    </row>
    <row r="23" spans="1:5" ht="12.75">
      <c r="A23" s="35" t="s">
        <v>54</v>
      </c>
      <c r="E23" s="39" t="s">
        <v>2731</v>
      </c>
    </row>
    <row r="24" spans="1:5" ht="12.75">
      <c r="A24" s="35" t="s">
        <v>55</v>
      </c>
      <c r="E24" s="40" t="s">
        <v>3559</v>
      </c>
    </row>
    <row r="25" spans="1:5" ht="63.75">
      <c r="A25" t="s">
        <v>56</v>
      </c>
      <c r="E25" s="39" t="s">
        <v>3419</v>
      </c>
    </row>
    <row r="26" spans="1:16" ht="12.75">
      <c r="A26" t="s">
        <v>49</v>
      </c>
      <c s="34" t="s">
        <v>72</v>
      </c>
      <c s="34" t="s">
        <v>2404</v>
      </c>
      <c s="35" t="s">
        <v>5</v>
      </c>
      <c s="6" t="s">
        <v>2405</v>
      </c>
      <c s="36" t="s">
        <v>52</v>
      </c>
      <c s="37">
        <v>37.683</v>
      </c>
      <c s="36">
        <v>0</v>
      </c>
      <c s="36">
        <f>ROUND(G26*H26,6)</f>
      </c>
      <c r="L26" s="38">
        <v>0</v>
      </c>
      <c s="32">
        <f>ROUND(ROUND(L26,2)*ROUND(G26,3),2)</f>
      </c>
      <c s="36" t="s">
        <v>196</v>
      </c>
      <c>
        <f>(M26*21)/100</f>
      </c>
      <c t="s">
        <v>27</v>
      </c>
    </row>
    <row r="27" spans="1:5" ht="12.75">
      <c r="A27" s="35" t="s">
        <v>54</v>
      </c>
      <c r="E27" s="39" t="s">
        <v>2405</v>
      </c>
    </row>
    <row r="28" spans="1:5" ht="12.75">
      <c r="A28" s="35" t="s">
        <v>55</v>
      </c>
      <c r="E28" s="40" t="s">
        <v>3560</v>
      </c>
    </row>
    <row r="29" spans="1:5" ht="318.75">
      <c r="A29" t="s">
        <v>56</v>
      </c>
      <c r="E29" s="39" t="s">
        <v>3038</v>
      </c>
    </row>
    <row r="30" spans="1:16" ht="12.75">
      <c r="A30" t="s">
        <v>49</v>
      </c>
      <c s="34" t="s">
        <v>77</v>
      </c>
      <c s="34" t="s">
        <v>1595</v>
      </c>
      <c s="35" t="s">
        <v>5</v>
      </c>
      <c s="6" t="s">
        <v>1596</v>
      </c>
      <c s="36" t="s">
        <v>52</v>
      </c>
      <c s="37">
        <v>7.537</v>
      </c>
      <c s="36">
        <v>0</v>
      </c>
      <c s="36">
        <f>ROUND(G30*H30,6)</f>
      </c>
      <c r="L30" s="38">
        <v>0</v>
      </c>
      <c s="32">
        <f>ROUND(ROUND(L30,2)*ROUND(G30,3),2)</f>
      </c>
      <c s="36" t="s">
        <v>196</v>
      </c>
      <c>
        <f>(M30*21)/100</f>
      </c>
      <c t="s">
        <v>27</v>
      </c>
    </row>
    <row r="31" spans="1:5" ht="12.75">
      <c r="A31" s="35" t="s">
        <v>54</v>
      </c>
      <c r="E31" s="39" t="s">
        <v>1596</v>
      </c>
    </row>
    <row r="32" spans="1:5" ht="12.75">
      <c r="A32" s="35" t="s">
        <v>55</v>
      </c>
      <c r="E32" s="40" t="s">
        <v>3557</v>
      </c>
    </row>
    <row r="33" spans="1:5" ht="191.25">
      <c r="A33" t="s">
        <v>56</v>
      </c>
      <c r="E33" s="39" t="s">
        <v>3561</v>
      </c>
    </row>
    <row r="34" spans="1:16" ht="12.75">
      <c r="A34" t="s">
        <v>49</v>
      </c>
      <c s="34" t="s">
        <v>65</v>
      </c>
      <c s="34" t="s">
        <v>3141</v>
      </c>
      <c s="35" t="s">
        <v>5</v>
      </c>
      <c s="6" t="s">
        <v>3142</v>
      </c>
      <c s="36" t="s">
        <v>52</v>
      </c>
      <c s="37">
        <v>142.396</v>
      </c>
      <c s="36">
        <v>0</v>
      </c>
      <c s="36">
        <f>ROUND(G34*H34,6)</f>
      </c>
      <c r="L34" s="38">
        <v>0</v>
      </c>
      <c s="32">
        <f>ROUND(ROUND(L34,2)*ROUND(G34,3),2)</f>
      </c>
      <c s="36" t="s">
        <v>196</v>
      </c>
      <c>
        <f>(M34*21)/100</f>
      </c>
      <c t="s">
        <v>27</v>
      </c>
    </row>
    <row r="35" spans="1:5" ht="12.75">
      <c r="A35" s="35" t="s">
        <v>54</v>
      </c>
      <c r="E35" s="39" t="s">
        <v>3142</v>
      </c>
    </row>
    <row r="36" spans="1:5" ht="12.75">
      <c r="A36" s="35" t="s">
        <v>55</v>
      </c>
      <c r="E36" s="40" t="s">
        <v>3562</v>
      </c>
    </row>
    <row r="37" spans="1:5" ht="280.5">
      <c r="A37" t="s">
        <v>56</v>
      </c>
      <c r="E37" s="39" t="s">
        <v>3563</v>
      </c>
    </row>
    <row r="38" spans="1:16" ht="12.75">
      <c r="A38" t="s">
        <v>49</v>
      </c>
      <c s="34" t="s">
        <v>82</v>
      </c>
      <c s="34" t="s">
        <v>3421</v>
      </c>
      <c s="35" t="s">
        <v>5</v>
      </c>
      <c s="6" t="s">
        <v>3422</v>
      </c>
      <c s="36" t="s">
        <v>52</v>
      </c>
      <c s="37">
        <v>7.537</v>
      </c>
      <c s="36">
        <v>0</v>
      </c>
      <c s="36">
        <f>ROUND(G38*H38,6)</f>
      </c>
      <c r="L38" s="38">
        <v>0</v>
      </c>
      <c s="32">
        <f>ROUND(ROUND(L38,2)*ROUND(G38,3),2)</f>
      </c>
      <c s="36" t="s">
        <v>196</v>
      </c>
      <c>
        <f>(M38*21)/100</f>
      </c>
      <c t="s">
        <v>27</v>
      </c>
    </row>
    <row r="39" spans="1:5" ht="12.75">
      <c r="A39" s="35" t="s">
        <v>54</v>
      </c>
      <c r="E39" s="39" t="s">
        <v>3422</v>
      </c>
    </row>
    <row r="40" spans="1:5" ht="12.75">
      <c r="A40" s="35" t="s">
        <v>55</v>
      </c>
      <c r="E40" s="40" t="s">
        <v>3557</v>
      </c>
    </row>
    <row r="41" spans="1:5" ht="12.75">
      <c r="A41" t="s">
        <v>56</v>
      </c>
      <c r="E41" s="39" t="s">
        <v>64</v>
      </c>
    </row>
    <row r="42" spans="1:13" ht="12.75">
      <c r="A42" t="s">
        <v>46</v>
      </c>
      <c r="C42" s="31" t="s">
        <v>27</v>
      </c>
      <c r="E42" s="33" t="s">
        <v>2051</v>
      </c>
      <c r="J42" s="32">
        <f>0</f>
      </c>
      <c s="32">
        <f>0</f>
      </c>
      <c s="32">
        <f>0+L43+L47+L51+L55</f>
      </c>
      <c s="32">
        <f>0+M43+M47+M51+M55</f>
      </c>
    </row>
    <row r="43" spans="1:16" ht="25.5">
      <c r="A43" t="s">
        <v>49</v>
      </c>
      <c s="34" t="s">
        <v>86</v>
      </c>
      <c s="34" t="s">
        <v>3564</v>
      </c>
      <c s="35" t="s">
        <v>5</v>
      </c>
      <c s="6" t="s">
        <v>3565</v>
      </c>
      <c s="36" t="s">
        <v>70</v>
      </c>
      <c s="37">
        <v>34</v>
      </c>
      <c s="36">
        <v>0</v>
      </c>
      <c s="36">
        <f>ROUND(G43*H43,6)</f>
      </c>
      <c r="L43" s="38">
        <v>0</v>
      </c>
      <c s="32">
        <f>ROUND(ROUND(L43,2)*ROUND(G43,3),2)</f>
      </c>
      <c s="36" t="s">
        <v>196</v>
      </c>
      <c>
        <f>(M43*21)/100</f>
      </c>
      <c t="s">
        <v>27</v>
      </c>
    </row>
    <row r="44" spans="1:5" ht="25.5">
      <c r="A44" s="35" t="s">
        <v>54</v>
      </c>
      <c r="E44" s="39" t="s">
        <v>3565</v>
      </c>
    </row>
    <row r="45" spans="1:5" ht="12.75">
      <c r="A45" s="35" t="s">
        <v>55</v>
      </c>
      <c r="E45" s="40" t="s">
        <v>3566</v>
      </c>
    </row>
    <row r="46" spans="1:5" ht="51">
      <c r="A46" t="s">
        <v>56</v>
      </c>
      <c r="E46" s="39" t="s">
        <v>3567</v>
      </c>
    </row>
    <row r="47" spans="1:16" ht="12.75">
      <c r="A47" t="s">
        <v>49</v>
      </c>
      <c s="34" t="s">
        <v>90</v>
      </c>
      <c s="34" t="s">
        <v>1782</v>
      </c>
      <c s="35" t="s">
        <v>5</v>
      </c>
      <c s="6" t="s">
        <v>1783</v>
      </c>
      <c s="36" t="s">
        <v>294</v>
      </c>
      <c s="37">
        <v>0.25</v>
      </c>
      <c s="36">
        <v>0</v>
      </c>
      <c s="36">
        <f>ROUND(G47*H47,6)</f>
      </c>
      <c r="L47" s="38">
        <v>0</v>
      </c>
      <c s="32">
        <f>ROUND(ROUND(L47,2)*ROUND(G47,3),2)</f>
      </c>
      <c s="36" t="s">
        <v>196</v>
      </c>
      <c>
        <f>(M47*21)/100</f>
      </c>
      <c t="s">
        <v>27</v>
      </c>
    </row>
    <row r="48" spans="1:5" ht="12.75">
      <c r="A48" s="35" t="s">
        <v>54</v>
      </c>
      <c r="E48" s="39" t="s">
        <v>1783</v>
      </c>
    </row>
    <row r="49" spans="1:5" ht="12.75">
      <c r="A49" s="35" t="s">
        <v>55</v>
      </c>
      <c r="E49" s="40" t="s">
        <v>3568</v>
      </c>
    </row>
    <row r="50" spans="1:5" ht="267.75">
      <c r="A50" t="s">
        <v>56</v>
      </c>
      <c r="E50" s="39" t="s">
        <v>3322</v>
      </c>
    </row>
    <row r="51" spans="1:16" ht="12.75">
      <c r="A51" t="s">
        <v>49</v>
      </c>
      <c s="34" t="s">
        <v>94</v>
      </c>
      <c s="34" t="s">
        <v>3569</v>
      </c>
      <c s="35" t="s">
        <v>5</v>
      </c>
      <c s="6" t="s">
        <v>3570</v>
      </c>
      <c s="36" t="s">
        <v>97</v>
      </c>
      <c s="37">
        <v>4</v>
      </c>
      <c s="36">
        <v>0</v>
      </c>
      <c s="36">
        <f>ROUND(G51*H51,6)</f>
      </c>
      <c r="L51" s="38">
        <v>0</v>
      </c>
      <c s="32">
        <f>ROUND(ROUND(L51,2)*ROUND(G51,3),2)</f>
      </c>
      <c s="36" t="s">
        <v>196</v>
      </c>
      <c>
        <f>(M51*21)/100</f>
      </c>
      <c t="s">
        <v>27</v>
      </c>
    </row>
    <row r="52" spans="1:5" ht="12.75">
      <c r="A52" s="35" t="s">
        <v>54</v>
      </c>
      <c r="E52" s="39" t="s">
        <v>3570</v>
      </c>
    </row>
    <row r="53" spans="1:5" ht="12.75">
      <c r="A53" s="35" t="s">
        <v>55</v>
      </c>
      <c r="E53" s="40" t="s">
        <v>2580</v>
      </c>
    </row>
    <row r="54" spans="1:5" ht="25.5">
      <c r="A54" t="s">
        <v>56</v>
      </c>
      <c r="E54" s="39" t="s">
        <v>3571</v>
      </c>
    </row>
    <row r="55" spans="1:16" ht="25.5">
      <c r="A55" t="s">
        <v>49</v>
      </c>
      <c s="34" t="s">
        <v>99</v>
      </c>
      <c s="34" t="s">
        <v>3572</v>
      </c>
      <c s="35" t="s">
        <v>5</v>
      </c>
      <c s="6" t="s">
        <v>3573</v>
      </c>
      <c s="36" t="s">
        <v>97</v>
      </c>
      <c s="37">
        <v>104</v>
      </c>
      <c s="36">
        <v>0</v>
      </c>
      <c s="36">
        <f>ROUND(G55*H55,6)</f>
      </c>
      <c r="L55" s="38">
        <v>0</v>
      </c>
      <c s="32">
        <f>ROUND(ROUND(L55,2)*ROUND(G55,3),2)</f>
      </c>
      <c s="36" t="s">
        <v>196</v>
      </c>
      <c>
        <f>(M55*21)/100</f>
      </c>
      <c t="s">
        <v>27</v>
      </c>
    </row>
    <row r="56" spans="1:5" ht="25.5">
      <c r="A56" s="35" t="s">
        <v>54</v>
      </c>
      <c r="E56" s="39" t="s">
        <v>3573</v>
      </c>
    </row>
    <row r="57" spans="1:5" ht="12.75">
      <c r="A57" s="35" t="s">
        <v>55</v>
      </c>
      <c r="E57" s="40" t="s">
        <v>3574</v>
      </c>
    </row>
    <row r="58" spans="1:5" ht="12.75">
      <c r="A58" t="s">
        <v>56</v>
      </c>
      <c r="E58" s="39" t="s">
        <v>5</v>
      </c>
    </row>
    <row r="59" spans="1:13" ht="12.75">
      <c r="A59" t="s">
        <v>46</v>
      </c>
      <c r="C59" s="31" t="s">
        <v>26</v>
      </c>
      <c r="E59" s="33" t="s">
        <v>3069</v>
      </c>
      <c r="J59" s="32">
        <f>0</f>
      </c>
      <c s="32">
        <f>0</f>
      </c>
      <c s="32">
        <f>0+L60+L64+L68</f>
      </c>
      <c s="32">
        <f>0+M60+M64+M68</f>
      </c>
    </row>
    <row r="60" spans="1:16" ht="12.75">
      <c r="A60" t="s">
        <v>49</v>
      </c>
      <c s="34" t="s">
        <v>102</v>
      </c>
      <c s="34" t="s">
        <v>2460</v>
      </c>
      <c s="35" t="s">
        <v>5</v>
      </c>
      <c s="6" t="s">
        <v>2461</v>
      </c>
      <c s="36" t="s">
        <v>52</v>
      </c>
      <c s="37">
        <v>23.3</v>
      </c>
      <c s="36">
        <v>0</v>
      </c>
      <c s="36">
        <f>ROUND(G60*H60,6)</f>
      </c>
      <c r="L60" s="38">
        <v>0</v>
      </c>
      <c s="32">
        <f>ROUND(ROUND(L60,2)*ROUND(G60,3),2)</f>
      </c>
      <c s="36" t="s">
        <v>196</v>
      </c>
      <c>
        <f>(M60*21)/100</f>
      </c>
      <c t="s">
        <v>27</v>
      </c>
    </row>
    <row r="61" spans="1:5" ht="12.75">
      <c r="A61" s="35" t="s">
        <v>54</v>
      </c>
      <c r="E61" s="39" t="s">
        <v>2461</v>
      </c>
    </row>
    <row r="62" spans="1:5" ht="12.75">
      <c r="A62" s="35" t="s">
        <v>55</v>
      </c>
      <c r="E62" s="40" t="s">
        <v>3575</v>
      </c>
    </row>
    <row r="63" spans="1:5" ht="382.5">
      <c r="A63" t="s">
        <v>56</v>
      </c>
      <c r="E63" s="39" t="s">
        <v>3576</v>
      </c>
    </row>
    <row r="64" spans="1:16" ht="12.75">
      <c r="A64" t="s">
        <v>49</v>
      </c>
      <c s="34" t="s">
        <v>106</v>
      </c>
      <c s="34" t="s">
        <v>2465</v>
      </c>
      <c s="35" t="s">
        <v>5</v>
      </c>
      <c s="6" t="s">
        <v>2466</v>
      </c>
      <c s="36" t="s">
        <v>294</v>
      </c>
      <c s="37">
        <v>2.094</v>
      </c>
      <c s="36">
        <v>0</v>
      </c>
      <c s="36">
        <f>ROUND(G64*H64,6)</f>
      </c>
      <c r="L64" s="38">
        <v>0</v>
      </c>
      <c s="32">
        <f>ROUND(ROUND(L64,2)*ROUND(G64,3),2)</f>
      </c>
      <c s="36" t="s">
        <v>196</v>
      </c>
      <c>
        <f>(M64*21)/100</f>
      </c>
      <c t="s">
        <v>27</v>
      </c>
    </row>
    <row r="65" spans="1:5" ht="12.75">
      <c r="A65" s="35" t="s">
        <v>54</v>
      </c>
      <c r="E65" s="39" t="s">
        <v>2466</v>
      </c>
    </row>
    <row r="66" spans="1:5" ht="12.75">
      <c r="A66" s="35" t="s">
        <v>55</v>
      </c>
      <c r="E66" s="40" t="s">
        <v>3577</v>
      </c>
    </row>
    <row r="67" spans="1:5" ht="242.25">
      <c r="A67" t="s">
        <v>56</v>
      </c>
      <c r="E67" s="39" t="s">
        <v>3578</v>
      </c>
    </row>
    <row r="68" spans="1:16" ht="12.75">
      <c r="A68" t="s">
        <v>49</v>
      </c>
      <c s="34" t="s">
        <v>110</v>
      </c>
      <c s="34" t="s">
        <v>2189</v>
      </c>
      <c s="35" t="s">
        <v>5</v>
      </c>
      <c s="6" t="s">
        <v>2190</v>
      </c>
      <c s="36" t="s">
        <v>1503</v>
      </c>
      <c s="37">
        <v>765</v>
      </c>
      <c s="36">
        <v>0</v>
      </c>
      <c s="36">
        <f>ROUND(G68*H68,6)</f>
      </c>
      <c r="L68" s="38">
        <v>0</v>
      </c>
      <c s="32">
        <f>ROUND(ROUND(L68,2)*ROUND(G68,3),2)</f>
      </c>
      <c s="36" t="s">
        <v>196</v>
      </c>
      <c>
        <f>(M68*21)/100</f>
      </c>
      <c t="s">
        <v>27</v>
      </c>
    </row>
    <row r="69" spans="1:5" ht="12.75">
      <c r="A69" s="35" t="s">
        <v>54</v>
      </c>
      <c r="E69" s="39" t="s">
        <v>2190</v>
      </c>
    </row>
    <row r="70" spans="1:5" ht="12.75">
      <c r="A70" s="35" t="s">
        <v>55</v>
      </c>
      <c r="E70" s="40" t="s">
        <v>3579</v>
      </c>
    </row>
    <row r="71" spans="1:5" ht="306">
      <c r="A71" t="s">
        <v>56</v>
      </c>
      <c r="E71" s="39" t="s">
        <v>3580</v>
      </c>
    </row>
    <row r="72" spans="1:13" ht="12.75">
      <c r="A72" t="s">
        <v>46</v>
      </c>
      <c r="C72" s="31" t="s">
        <v>67</v>
      </c>
      <c r="E72" s="33" t="s">
        <v>1829</v>
      </c>
      <c r="J72" s="32">
        <f>0</f>
      </c>
      <c s="32">
        <f>0</f>
      </c>
      <c s="32">
        <f>0+L73+L77</f>
      </c>
      <c s="32">
        <f>0+M73+M77</f>
      </c>
    </row>
    <row r="73" spans="1:16" ht="12.75">
      <c r="A73" t="s">
        <v>49</v>
      </c>
      <c s="34" t="s">
        <v>114</v>
      </c>
      <c s="34" t="s">
        <v>1836</v>
      </c>
      <c s="35" t="s">
        <v>5</v>
      </c>
      <c s="6" t="s">
        <v>1837</v>
      </c>
      <c s="36" t="s">
        <v>52</v>
      </c>
      <c s="37">
        <v>1.157</v>
      </c>
      <c s="36">
        <v>0</v>
      </c>
      <c s="36">
        <f>ROUND(G73*H73,6)</f>
      </c>
      <c r="L73" s="38">
        <v>0</v>
      </c>
      <c s="32">
        <f>ROUND(ROUND(L73,2)*ROUND(G73,3),2)</f>
      </c>
      <c s="36" t="s">
        <v>196</v>
      </c>
      <c>
        <f>(M73*21)/100</f>
      </c>
      <c t="s">
        <v>27</v>
      </c>
    </row>
    <row r="74" spans="1:5" ht="12.75">
      <c r="A74" s="35" t="s">
        <v>54</v>
      </c>
      <c r="E74" s="39" t="s">
        <v>1837</v>
      </c>
    </row>
    <row r="75" spans="1:5" ht="12.75">
      <c r="A75" s="35" t="s">
        <v>55</v>
      </c>
      <c r="E75" s="40" t="s">
        <v>3581</v>
      </c>
    </row>
    <row r="76" spans="1:5" ht="369.75">
      <c r="A76" t="s">
        <v>56</v>
      </c>
      <c r="E76" s="39" t="s">
        <v>3071</v>
      </c>
    </row>
    <row r="77" spans="1:16" ht="12.75">
      <c r="A77" t="s">
        <v>49</v>
      </c>
      <c s="34" t="s">
        <v>118</v>
      </c>
      <c s="34" t="s">
        <v>1851</v>
      </c>
      <c s="35" t="s">
        <v>5</v>
      </c>
      <c s="6" t="s">
        <v>1852</v>
      </c>
      <c s="36" t="s">
        <v>52</v>
      </c>
      <c s="37">
        <v>2.559</v>
      </c>
      <c s="36">
        <v>0</v>
      </c>
      <c s="36">
        <f>ROUND(G77*H77,6)</f>
      </c>
      <c r="L77" s="38">
        <v>0</v>
      </c>
      <c s="32">
        <f>ROUND(ROUND(L77,2)*ROUND(G77,3),2)</f>
      </c>
      <c s="36" t="s">
        <v>196</v>
      </c>
      <c>
        <f>(M77*21)/100</f>
      </c>
      <c t="s">
        <v>27</v>
      </c>
    </row>
    <row r="78" spans="1:5" ht="12.75">
      <c r="A78" s="35" t="s">
        <v>54</v>
      </c>
      <c r="E78" s="39" t="s">
        <v>1852</v>
      </c>
    </row>
    <row r="79" spans="1:5" ht="12.75">
      <c r="A79" s="35" t="s">
        <v>55</v>
      </c>
      <c r="E79" s="40" t="s">
        <v>3582</v>
      </c>
    </row>
    <row r="80" spans="1:5" ht="102">
      <c r="A80" t="s">
        <v>56</v>
      </c>
      <c r="E80" s="39" t="s">
        <v>3094</v>
      </c>
    </row>
    <row r="81" spans="1:13" ht="12.75">
      <c r="A81" t="s">
        <v>46</v>
      </c>
      <c r="C81" s="31" t="s">
        <v>77</v>
      </c>
      <c r="E81" s="33" t="s">
        <v>3328</v>
      </c>
      <c r="J81" s="32">
        <f>0</f>
      </c>
      <c s="32">
        <f>0</f>
      </c>
      <c s="32">
        <f>0+L82+L86+L90+L94</f>
      </c>
      <c s="32">
        <f>0+M82+M86+M90+M94</f>
      </c>
    </row>
    <row r="82" spans="1:16" ht="25.5">
      <c r="A82" t="s">
        <v>49</v>
      </c>
      <c s="34" t="s">
        <v>122</v>
      </c>
      <c s="34" t="s">
        <v>3426</v>
      </c>
      <c s="35" t="s">
        <v>5</v>
      </c>
      <c s="6" t="s">
        <v>3427</v>
      </c>
      <c s="36" t="s">
        <v>63</v>
      </c>
      <c s="37">
        <v>51.456</v>
      </c>
      <c s="36">
        <v>0</v>
      </c>
      <c s="36">
        <f>ROUND(G82*H82,6)</f>
      </c>
      <c r="L82" s="38">
        <v>0</v>
      </c>
      <c s="32">
        <f>ROUND(ROUND(L82,2)*ROUND(G82,3),2)</f>
      </c>
      <c s="36" t="s">
        <v>196</v>
      </c>
      <c>
        <f>(M82*21)/100</f>
      </c>
      <c t="s">
        <v>27</v>
      </c>
    </row>
    <row r="83" spans="1:5" ht="25.5">
      <c r="A83" s="35" t="s">
        <v>54</v>
      </c>
      <c r="E83" s="39" t="s">
        <v>3427</v>
      </c>
    </row>
    <row r="84" spans="1:5" ht="12.75">
      <c r="A84" s="35" t="s">
        <v>55</v>
      </c>
      <c r="E84" s="40" t="s">
        <v>3583</v>
      </c>
    </row>
    <row r="85" spans="1:5" ht="76.5">
      <c r="A85" t="s">
        <v>56</v>
      </c>
      <c r="E85" s="39" t="s">
        <v>3332</v>
      </c>
    </row>
    <row r="86" spans="1:16" ht="12.75">
      <c r="A86" t="s">
        <v>49</v>
      </c>
      <c s="34" t="s">
        <v>126</v>
      </c>
      <c s="34" t="s">
        <v>2761</v>
      </c>
      <c s="35" t="s">
        <v>5</v>
      </c>
      <c s="6" t="s">
        <v>2762</v>
      </c>
      <c s="36" t="s">
        <v>63</v>
      </c>
      <c s="37">
        <v>64.32</v>
      </c>
      <c s="36">
        <v>0</v>
      </c>
      <c s="36">
        <f>ROUND(G86*H86,6)</f>
      </c>
      <c r="L86" s="38">
        <v>0</v>
      </c>
      <c s="32">
        <f>ROUND(ROUND(L86,2)*ROUND(G86,3),2)</f>
      </c>
      <c s="36" t="s">
        <v>196</v>
      </c>
      <c>
        <f>(M86*21)/100</f>
      </c>
      <c t="s">
        <v>27</v>
      </c>
    </row>
    <row r="87" spans="1:5" ht="12.75">
      <c r="A87" s="35" t="s">
        <v>54</v>
      </c>
      <c r="E87" s="39" t="s">
        <v>2762</v>
      </c>
    </row>
    <row r="88" spans="1:5" ht="12.75">
      <c r="A88" s="35" t="s">
        <v>55</v>
      </c>
      <c r="E88" s="40" t="s">
        <v>3584</v>
      </c>
    </row>
    <row r="89" spans="1:5" ht="51">
      <c r="A89" t="s">
        <v>56</v>
      </c>
      <c r="E89" s="39" t="s">
        <v>3429</v>
      </c>
    </row>
    <row r="90" spans="1:16" ht="12.75">
      <c r="A90" t="s">
        <v>49</v>
      </c>
      <c s="34" t="s">
        <v>130</v>
      </c>
      <c s="34" t="s">
        <v>2686</v>
      </c>
      <c s="35" t="s">
        <v>5</v>
      </c>
      <c s="6" t="s">
        <v>2687</v>
      </c>
      <c s="36" t="s">
        <v>63</v>
      </c>
      <c s="37">
        <v>145.792</v>
      </c>
      <c s="36">
        <v>0</v>
      </c>
      <c s="36">
        <f>ROUND(G90*H90,6)</f>
      </c>
      <c r="L90" s="38">
        <v>0</v>
      </c>
      <c s="32">
        <f>ROUND(ROUND(L90,2)*ROUND(G90,3),2)</f>
      </c>
      <c s="36" t="s">
        <v>196</v>
      </c>
      <c>
        <f>(M90*21)/100</f>
      </c>
      <c t="s">
        <v>27</v>
      </c>
    </row>
    <row r="91" spans="1:5" ht="12.75">
      <c r="A91" s="35" t="s">
        <v>54</v>
      </c>
      <c r="E91" s="39" t="s">
        <v>2687</v>
      </c>
    </row>
    <row r="92" spans="1:5" ht="12.75">
      <c r="A92" s="35" t="s">
        <v>55</v>
      </c>
      <c r="E92" s="40" t="s">
        <v>3585</v>
      </c>
    </row>
    <row r="93" spans="1:5" ht="89.25">
      <c r="A93" t="s">
        <v>56</v>
      </c>
      <c r="E93" s="39" t="s">
        <v>3586</v>
      </c>
    </row>
    <row r="94" spans="1:16" ht="12.75">
      <c r="A94" t="s">
        <v>49</v>
      </c>
      <c s="34" t="s">
        <v>134</v>
      </c>
      <c s="34" t="s">
        <v>3587</v>
      </c>
      <c s="35" t="s">
        <v>5</v>
      </c>
      <c s="6" t="s">
        <v>3588</v>
      </c>
      <c s="36" t="s">
        <v>63</v>
      </c>
      <c s="37">
        <v>32.16</v>
      </c>
      <c s="36">
        <v>0</v>
      </c>
      <c s="36">
        <f>ROUND(G94*H94,6)</f>
      </c>
      <c r="L94" s="38">
        <v>0</v>
      </c>
      <c s="32">
        <f>ROUND(ROUND(L94,2)*ROUND(G94,3),2)</f>
      </c>
      <c s="36" t="s">
        <v>196</v>
      </c>
      <c>
        <f>(M94*21)/100</f>
      </c>
      <c t="s">
        <v>27</v>
      </c>
    </row>
    <row r="95" spans="1:5" ht="12.75">
      <c r="A95" s="35" t="s">
        <v>54</v>
      </c>
      <c r="E95" s="39" t="s">
        <v>3588</v>
      </c>
    </row>
    <row r="96" spans="1:5" ht="12.75">
      <c r="A96" s="35" t="s">
        <v>55</v>
      </c>
      <c r="E96" s="40" t="s">
        <v>3589</v>
      </c>
    </row>
    <row r="97" spans="1:5" ht="89.25">
      <c r="A97" t="s">
        <v>56</v>
      </c>
      <c r="E97" s="39" t="s">
        <v>3586</v>
      </c>
    </row>
    <row r="98" spans="1:13" ht="12.75">
      <c r="A98" t="s">
        <v>46</v>
      </c>
      <c r="C98" s="31" t="s">
        <v>86</v>
      </c>
      <c r="E98" s="33" t="s">
        <v>2115</v>
      </c>
      <c r="J98" s="32">
        <f>0</f>
      </c>
      <c s="32">
        <f>0</f>
      </c>
      <c s="32">
        <f>0+L99+L103+L107</f>
      </c>
      <c s="32">
        <f>0+M99+M103+M107</f>
      </c>
    </row>
    <row r="99" spans="1:16" ht="12.75">
      <c r="A99" t="s">
        <v>49</v>
      </c>
      <c s="34" t="s">
        <v>138</v>
      </c>
      <c s="34" t="s">
        <v>3590</v>
      </c>
      <c s="35" t="s">
        <v>5</v>
      </c>
      <c s="6" t="s">
        <v>3591</v>
      </c>
      <c s="36" t="s">
        <v>63</v>
      </c>
      <c s="37">
        <v>462.32</v>
      </c>
      <c s="36">
        <v>0</v>
      </c>
      <c s="36">
        <f>ROUND(G99*H99,6)</f>
      </c>
      <c r="L99" s="38">
        <v>0</v>
      </c>
      <c s="32">
        <f>ROUND(ROUND(L99,2)*ROUND(G99,3),2)</f>
      </c>
      <c s="36" t="s">
        <v>196</v>
      </c>
      <c>
        <f>(M99*21)/100</f>
      </c>
      <c t="s">
        <v>27</v>
      </c>
    </row>
    <row r="100" spans="1:5" ht="12.75">
      <c r="A100" s="35" t="s">
        <v>54</v>
      </c>
      <c r="E100" s="39" t="s">
        <v>5</v>
      </c>
    </row>
    <row r="101" spans="1:5" ht="38.25">
      <c r="A101" s="35" t="s">
        <v>55</v>
      </c>
      <c r="E101" s="40" t="s">
        <v>3592</v>
      </c>
    </row>
    <row r="102" spans="1:5" ht="25.5">
      <c r="A102" t="s">
        <v>56</v>
      </c>
      <c r="E102" s="39" t="s">
        <v>2702</v>
      </c>
    </row>
    <row r="103" spans="1:16" ht="12.75">
      <c r="A103" t="s">
        <v>49</v>
      </c>
      <c s="34" t="s">
        <v>142</v>
      </c>
      <c s="34" t="s">
        <v>2708</v>
      </c>
      <c s="35" t="s">
        <v>5</v>
      </c>
      <c s="6" t="s">
        <v>2709</v>
      </c>
      <c s="36" t="s">
        <v>52</v>
      </c>
      <c s="37">
        <v>5.82</v>
      </c>
      <c s="36">
        <v>0</v>
      </c>
      <c s="36">
        <f>ROUND(G103*H103,6)</f>
      </c>
      <c r="L103" s="38">
        <v>0</v>
      </c>
      <c s="32">
        <f>ROUND(ROUND(L103,2)*ROUND(G103,3),2)</f>
      </c>
      <c s="36" t="s">
        <v>196</v>
      </c>
      <c>
        <f>(M103*21)/100</f>
      </c>
      <c t="s">
        <v>27</v>
      </c>
    </row>
    <row r="104" spans="1:5" ht="12.75">
      <c r="A104" s="35" t="s">
        <v>54</v>
      </c>
      <c r="E104" s="39" t="s">
        <v>2709</v>
      </c>
    </row>
    <row r="105" spans="1:5" ht="12.75">
      <c r="A105" s="35" t="s">
        <v>55</v>
      </c>
      <c r="E105" s="40" t="s">
        <v>3593</v>
      </c>
    </row>
    <row r="106" spans="1:5" ht="114.75">
      <c r="A106" t="s">
        <v>56</v>
      </c>
      <c r="E106" s="39" t="s">
        <v>3126</v>
      </c>
    </row>
    <row r="107" spans="1:16" ht="12.75">
      <c r="A107" t="s">
        <v>49</v>
      </c>
      <c s="34" t="s">
        <v>146</v>
      </c>
      <c s="34" t="s">
        <v>2254</v>
      </c>
      <c s="35" t="s">
        <v>5</v>
      </c>
      <c s="6" t="s">
        <v>2255</v>
      </c>
      <c s="36" t="s">
        <v>52</v>
      </c>
      <c s="37">
        <v>4.85</v>
      </c>
      <c s="36">
        <v>0</v>
      </c>
      <c s="36">
        <f>ROUND(G107*H107,6)</f>
      </c>
      <c r="L107" s="38">
        <v>0</v>
      </c>
      <c s="32">
        <f>ROUND(ROUND(L107,2)*ROUND(G107,3),2)</f>
      </c>
      <c s="36" t="s">
        <v>196</v>
      </c>
      <c>
        <f>(M107*21)/100</f>
      </c>
      <c t="s">
        <v>27</v>
      </c>
    </row>
    <row r="108" spans="1:5" ht="12.75">
      <c r="A108" s="35" t="s">
        <v>54</v>
      </c>
      <c r="E108" s="39" t="s">
        <v>2255</v>
      </c>
    </row>
    <row r="109" spans="1:5" ht="12.75">
      <c r="A109" s="35" t="s">
        <v>55</v>
      </c>
      <c r="E109" s="40" t="s">
        <v>3594</v>
      </c>
    </row>
    <row r="110" spans="1:5" ht="114.75">
      <c r="A110" t="s">
        <v>56</v>
      </c>
      <c r="E110" s="39" t="s">
        <v>3126</v>
      </c>
    </row>
    <row r="111" spans="1:13" ht="12.75">
      <c r="A111" t="s">
        <v>46</v>
      </c>
      <c r="C111" s="31" t="s">
        <v>288</v>
      </c>
      <c r="E111" s="33" t="s">
        <v>289</v>
      </c>
      <c r="J111" s="32">
        <f>0</f>
      </c>
      <c s="32">
        <f>0</f>
      </c>
      <c s="32">
        <f>0+L112+L116+L120</f>
      </c>
      <c s="32">
        <f>0+M112+M116+M120</f>
      </c>
    </row>
    <row r="112" spans="1:16" ht="38.25">
      <c r="A112" t="s">
        <v>49</v>
      </c>
      <c s="34" t="s">
        <v>150</v>
      </c>
      <c s="34" t="s">
        <v>1479</v>
      </c>
      <c s="35" t="s">
        <v>292</v>
      </c>
      <c s="6" t="s">
        <v>1480</v>
      </c>
      <c s="36" t="s">
        <v>294</v>
      </c>
      <c s="37">
        <v>65.82</v>
      </c>
      <c s="36">
        <v>0</v>
      </c>
      <c s="36">
        <f>ROUND(G112*H112,6)</f>
      </c>
      <c r="L112" s="38">
        <v>0</v>
      </c>
      <c s="32">
        <f>ROUND(ROUND(L112,2)*ROUND(G112,3),2)</f>
      </c>
      <c s="36" t="s">
        <v>196</v>
      </c>
      <c>
        <f>(M112*21)/100</f>
      </c>
      <c t="s">
        <v>27</v>
      </c>
    </row>
    <row r="113" spans="1:5" ht="165.75">
      <c r="A113" s="35" t="s">
        <v>54</v>
      </c>
      <c r="E113" s="39" t="s">
        <v>3130</v>
      </c>
    </row>
    <row r="114" spans="1:5" ht="51">
      <c r="A114" s="35" t="s">
        <v>55</v>
      </c>
      <c r="E114" s="40" t="s">
        <v>3595</v>
      </c>
    </row>
    <row r="115" spans="1:5" ht="165.75">
      <c r="A115" t="s">
        <v>56</v>
      </c>
      <c r="E115" s="39" t="s">
        <v>2375</v>
      </c>
    </row>
    <row r="116" spans="1:16" ht="25.5">
      <c r="A116" t="s">
        <v>49</v>
      </c>
      <c s="34" t="s">
        <v>154</v>
      </c>
      <c s="34" t="s">
        <v>510</v>
      </c>
      <c s="35" t="s">
        <v>292</v>
      </c>
      <c s="6" t="s">
        <v>511</v>
      </c>
      <c s="36" t="s">
        <v>294</v>
      </c>
      <c s="37">
        <v>14.55</v>
      </c>
      <c s="36">
        <v>0</v>
      </c>
      <c s="36">
        <f>ROUND(G116*H116,6)</f>
      </c>
      <c r="L116" s="38">
        <v>0</v>
      </c>
      <c s="32">
        <f>ROUND(ROUND(L116,2)*ROUND(G116,3),2)</f>
      </c>
      <c s="36" t="s">
        <v>196</v>
      </c>
      <c>
        <f>(M116*21)/100</f>
      </c>
      <c t="s">
        <v>27</v>
      </c>
    </row>
    <row r="117" spans="1:5" ht="12.75">
      <c r="A117" s="35" t="s">
        <v>54</v>
      </c>
      <c r="E117" s="39" t="s">
        <v>295</v>
      </c>
    </row>
    <row r="118" spans="1:5" ht="12.75">
      <c r="A118" s="35" t="s">
        <v>55</v>
      </c>
      <c r="E118" s="40" t="s">
        <v>3596</v>
      </c>
    </row>
    <row r="119" spans="1:5" ht="165.75">
      <c r="A119" t="s">
        <v>56</v>
      </c>
      <c r="E119" s="39" t="s">
        <v>1481</v>
      </c>
    </row>
    <row r="120" spans="1:16" ht="38.25">
      <c r="A120" t="s">
        <v>49</v>
      </c>
      <c s="34" t="s">
        <v>158</v>
      </c>
      <c s="34" t="s">
        <v>298</v>
      </c>
      <c s="35" t="s">
        <v>292</v>
      </c>
      <c s="6" t="s">
        <v>299</v>
      </c>
      <c s="36" t="s">
        <v>294</v>
      </c>
      <c s="37">
        <v>11.155</v>
      </c>
      <c s="36">
        <v>0</v>
      </c>
      <c s="36">
        <f>ROUND(G120*H120,6)</f>
      </c>
      <c r="L120" s="38">
        <v>0</v>
      </c>
      <c s="32">
        <f>ROUND(ROUND(L120,2)*ROUND(G120,3),2)</f>
      </c>
      <c s="36" t="s">
        <v>196</v>
      </c>
      <c>
        <f>(M120*21)/100</f>
      </c>
      <c t="s">
        <v>27</v>
      </c>
    </row>
    <row r="121" spans="1:5" ht="25.5">
      <c r="A121" s="35" t="s">
        <v>54</v>
      </c>
      <c r="E121" s="39" t="s">
        <v>3133</v>
      </c>
    </row>
    <row r="122" spans="1:5" ht="12.75">
      <c r="A122" s="35" t="s">
        <v>55</v>
      </c>
      <c r="E122" s="40" t="s">
        <v>3597</v>
      </c>
    </row>
    <row r="123" spans="1:5" ht="12.75">
      <c r="A123" t="s">
        <v>56</v>
      </c>
      <c r="E1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3600</v>
      </c>
      <c r="E8" s="30" t="s">
        <v>3599</v>
      </c>
      <c r="J8" s="29">
        <f>0+J9+J42+J55+J72+J77+J90</f>
      </c>
      <c s="29">
        <f>0+K9+K42+K55+K72+K77+K90</f>
      </c>
      <c s="29">
        <f>0+L9+L42+L55+L72+L77+L90</f>
      </c>
      <c s="29">
        <f>0+M9+M42+M55+M72+M77+M90</f>
      </c>
    </row>
    <row r="9" spans="1:13" ht="12.75">
      <c r="A9" t="s">
        <v>46</v>
      </c>
      <c r="C9" s="31" t="s">
        <v>47</v>
      </c>
      <c r="E9" s="33" t="s">
        <v>48</v>
      </c>
      <c r="J9" s="32">
        <f>0</f>
      </c>
      <c s="32">
        <f>0</f>
      </c>
      <c s="32">
        <f>0+L10+L14+L18+L22+L26+L30+L34+L38</f>
      </c>
      <c s="32">
        <f>0+M10+M14+M18+M22+M26+M30+M34+M38</f>
      </c>
    </row>
    <row r="10" spans="1:16" ht="12.75">
      <c r="A10" t="s">
        <v>49</v>
      </c>
      <c s="34" t="s">
        <v>47</v>
      </c>
      <c s="34" t="s">
        <v>2394</v>
      </c>
      <c s="35" t="s">
        <v>5</v>
      </c>
      <c s="6" t="s">
        <v>2395</v>
      </c>
      <c s="36" t="s">
        <v>52</v>
      </c>
      <c s="37">
        <v>4.8</v>
      </c>
      <c s="36">
        <v>0</v>
      </c>
      <c s="36">
        <f>ROUND(G10*H10,6)</f>
      </c>
      <c r="L10" s="38">
        <v>0</v>
      </c>
      <c s="32">
        <f>ROUND(ROUND(L10,2)*ROUND(G10,3),2)</f>
      </c>
      <c s="36" t="s">
        <v>196</v>
      </c>
      <c>
        <f>(M10*21)/100</f>
      </c>
      <c t="s">
        <v>27</v>
      </c>
    </row>
    <row r="11" spans="1:5" ht="12.75">
      <c r="A11" s="35" t="s">
        <v>54</v>
      </c>
      <c r="E11" s="39" t="s">
        <v>2395</v>
      </c>
    </row>
    <row r="12" spans="1:5" ht="12.75">
      <c r="A12" s="35" t="s">
        <v>55</v>
      </c>
      <c r="E12" s="40" t="s">
        <v>3601</v>
      </c>
    </row>
    <row r="13" spans="1:5" ht="25.5">
      <c r="A13" t="s">
        <v>56</v>
      </c>
      <c r="E13" s="39" t="s">
        <v>3032</v>
      </c>
    </row>
    <row r="14" spans="1:16" ht="12.75">
      <c r="A14" t="s">
        <v>49</v>
      </c>
      <c s="34" t="s">
        <v>27</v>
      </c>
      <c s="34" t="s">
        <v>3033</v>
      </c>
      <c s="35" t="s">
        <v>5</v>
      </c>
      <c s="6" t="s">
        <v>3034</v>
      </c>
      <c s="36" t="s">
        <v>52</v>
      </c>
      <c s="37">
        <v>104.02</v>
      </c>
      <c s="36">
        <v>0</v>
      </c>
      <c s="36">
        <f>ROUND(G14*H14,6)</f>
      </c>
      <c r="L14" s="38">
        <v>0</v>
      </c>
      <c s="32">
        <f>ROUND(ROUND(L14,2)*ROUND(G14,3),2)</f>
      </c>
      <c s="36" t="s">
        <v>196</v>
      </c>
      <c>
        <f>(M14*21)/100</f>
      </c>
      <c t="s">
        <v>27</v>
      </c>
    </row>
    <row r="15" spans="1:5" ht="12.75">
      <c r="A15" s="35" t="s">
        <v>54</v>
      </c>
      <c r="E15" s="39" t="s">
        <v>3034</v>
      </c>
    </row>
    <row r="16" spans="1:5" ht="12.75">
      <c r="A16" s="35" t="s">
        <v>55</v>
      </c>
      <c r="E16" s="40" t="s">
        <v>3602</v>
      </c>
    </row>
    <row r="17" spans="1:5" ht="306">
      <c r="A17" t="s">
        <v>56</v>
      </c>
      <c r="E17" s="39" t="s">
        <v>3036</v>
      </c>
    </row>
    <row r="18" spans="1:16" ht="12.75">
      <c r="A18" t="s">
        <v>49</v>
      </c>
      <c s="34" t="s">
        <v>26</v>
      </c>
      <c s="34" t="s">
        <v>2404</v>
      </c>
      <c s="35" t="s">
        <v>5</v>
      </c>
      <c s="6" t="s">
        <v>2405</v>
      </c>
      <c s="36" t="s">
        <v>52</v>
      </c>
      <c s="37">
        <v>496.1</v>
      </c>
      <c s="36">
        <v>0</v>
      </c>
      <c s="36">
        <f>ROUND(G18*H18,6)</f>
      </c>
      <c r="L18" s="38">
        <v>0</v>
      </c>
      <c s="32">
        <f>ROUND(ROUND(L18,2)*ROUND(G18,3),2)</f>
      </c>
      <c s="36" t="s">
        <v>196</v>
      </c>
      <c>
        <f>(M18*21)/100</f>
      </c>
      <c t="s">
        <v>27</v>
      </c>
    </row>
    <row r="19" spans="1:5" ht="12.75">
      <c r="A19" s="35" t="s">
        <v>54</v>
      </c>
      <c r="E19" s="39" t="s">
        <v>2405</v>
      </c>
    </row>
    <row r="20" spans="1:5" ht="12.75">
      <c r="A20" s="35" t="s">
        <v>55</v>
      </c>
      <c r="E20" s="40" t="s">
        <v>3603</v>
      </c>
    </row>
    <row r="21" spans="1:5" ht="318.75">
      <c r="A21" t="s">
        <v>56</v>
      </c>
      <c r="E21" s="39" t="s">
        <v>3038</v>
      </c>
    </row>
    <row r="22" spans="1:16" ht="12.75">
      <c r="A22" t="s">
        <v>49</v>
      </c>
      <c s="34" t="s">
        <v>67</v>
      </c>
      <c s="34" t="s">
        <v>1595</v>
      </c>
      <c s="35" t="s">
        <v>5</v>
      </c>
      <c s="6" t="s">
        <v>1596</v>
      </c>
      <c s="36" t="s">
        <v>52</v>
      </c>
      <c s="37">
        <v>104.02</v>
      </c>
      <c s="36">
        <v>0</v>
      </c>
      <c s="36">
        <f>ROUND(G22*H22,6)</f>
      </c>
      <c r="L22" s="38">
        <v>0</v>
      </c>
      <c s="32">
        <f>ROUND(ROUND(L22,2)*ROUND(G22,3),2)</f>
      </c>
      <c s="36" t="s">
        <v>196</v>
      </c>
      <c>
        <f>(M22*21)/100</f>
      </c>
      <c t="s">
        <v>27</v>
      </c>
    </row>
    <row r="23" spans="1:5" ht="12.75">
      <c r="A23" s="35" t="s">
        <v>54</v>
      </c>
      <c r="E23" s="39" t="s">
        <v>1596</v>
      </c>
    </row>
    <row r="24" spans="1:5" ht="38.25">
      <c r="A24" s="35" t="s">
        <v>55</v>
      </c>
      <c r="E24" s="40" t="s">
        <v>3604</v>
      </c>
    </row>
    <row r="25" spans="1:5" ht="127.5">
      <c r="A25" t="s">
        <v>56</v>
      </c>
      <c r="E25" s="39" t="s">
        <v>3040</v>
      </c>
    </row>
    <row r="26" spans="1:16" ht="12.75">
      <c r="A26" t="s">
        <v>49</v>
      </c>
      <c s="34" t="s">
        <v>72</v>
      </c>
      <c s="34" t="s">
        <v>3421</v>
      </c>
      <c s="35" t="s">
        <v>5</v>
      </c>
      <c s="6" t="s">
        <v>3422</v>
      </c>
      <c s="36" t="s">
        <v>52</v>
      </c>
      <c s="37">
        <v>99.22</v>
      </c>
      <c s="36">
        <v>0</v>
      </c>
      <c s="36">
        <f>ROUND(G26*H26,6)</f>
      </c>
      <c r="L26" s="38">
        <v>0</v>
      </c>
      <c s="32">
        <f>ROUND(ROUND(L26,2)*ROUND(G26,3),2)</f>
      </c>
      <c s="36" t="s">
        <v>196</v>
      </c>
      <c>
        <f>(M26*21)/100</f>
      </c>
      <c t="s">
        <v>27</v>
      </c>
    </row>
    <row r="27" spans="1:5" ht="12.75">
      <c r="A27" s="35" t="s">
        <v>54</v>
      </c>
      <c r="E27" s="39" t="s">
        <v>3422</v>
      </c>
    </row>
    <row r="28" spans="1:5" ht="12.75">
      <c r="A28" s="35" t="s">
        <v>55</v>
      </c>
      <c r="E28" s="40" t="s">
        <v>3605</v>
      </c>
    </row>
    <row r="29" spans="1:5" ht="12.75">
      <c r="A29" t="s">
        <v>56</v>
      </c>
      <c r="E29" s="39" t="s">
        <v>64</v>
      </c>
    </row>
    <row r="30" spans="1:16" ht="12.75">
      <c r="A30" t="s">
        <v>49</v>
      </c>
      <c s="34" t="s">
        <v>77</v>
      </c>
      <c s="34" t="s">
        <v>2801</v>
      </c>
      <c s="35" t="s">
        <v>5</v>
      </c>
      <c s="6" t="s">
        <v>2802</v>
      </c>
      <c s="36" t="s">
        <v>52</v>
      </c>
      <c s="37">
        <v>4.8</v>
      </c>
      <c s="36">
        <v>0</v>
      </c>
      <c s="36">
        <f>ROUND(G30*H30,6)</f>
      </c>
      <c r="L30" s="38">
        <v>0</v>
      </c>
      <c s="32">
        <f>ROUND(ROUND(L30,2)*ROUND(G30,3),2)</f>
      </c>
      <c s="36" t="s">
        <v>196</v>
      </c>
      <c>
        <f>(M30*21)/100</f>
      </c>
      <c t="s">
        <v>27</v>
      </c>
    </row>
    <row r="31" spans="1:5" ht="12.75">
      <c r="A31" s="35" t="s">
        <v>54</v>
      </c>
      <c r="E31" s="39" t="s">
        <v>2802</v>
      </c>
    </row>
    <row r="32" spans="1:5" ht="12.75">
      <c r="A32" s="35" t="s">
        <v>55</v>
      </c>
      <c r="E32" s="40" t="s">
        <v>3606</v>
      </c>
    </row>
    <row r="33" spans="1:5" ht="51">
      <c r="A33" t="s">
        <v>56</v>
      </c>
      <c r="E33" s="39" t="s">
        <v>3046</v>
      </c>
    </row>
    <row r="34" spans="1:16" ht="12.75">
      <c r="A34" t="s">
        <v>49</v>
      </c>
      <c s="34" t="s">
        <v>65</v>
      </c>
      <c s="34" t="s">
        <v>2166</v>
      </c>
      <c s="35" t="s">
        <v>5</v>
      </c>
      <c s="6" t="s">
        <v>2167</v>
      </c>
      <c s="36" t="s">
        <v>63</v>
      </c>
      <c s="37">
        <v>16</v>
      </c>
      <c s="36">
        <v>0</v>
      </c>
      <c s="36">
        <f>ROUND(G34*H34,6)</f>
      </c>
      <c r="L34" s="38">
        <v>0</v>
      </c>
      <c s="32">
        <f>ROUND(ROUND(L34,2)*ROUND(G34,3),2)</f>
      </c>
      <c s="36" t="s">
        <v>196</v>
      </c>
      <c>
        <f>(M34*21)/100</f>
      </c>
      <c t="s">
        <v>27</v>
      </c>
    </row>
    <row r="35" spans="1:5" ht="12.75">
      <c r="A35" s="35" t="s">
        <v>54</v>
      </c>
      <c r="E35" s="39" t="s">
        <v>2167</v>
      </c>
    </row>
    <row r="36" spans="1:5" ht="12.75">
      <c r="A36" s="35" t="s">
        <v>55</v>
      </c>
      <c r="E36" s="40" t="s">
        <v>2506</v>
      </c>
    </row>
    <row r="37" spans="1:5" ht="25.5">
      <c r="A37" t="s">
        <v>56</v>
      </c>
      <c r="E37" s="39" t="s">
        <v>2168</v>
      </c>
    </row>
    <row r="38" spans="1:16" ht="12.75">
      <c r="A38" t="s">
        <v>49</v>
      </c>
      <c s="34" t="s">
        <v>82</v>
      </c>
      <c s="34" t="s">
        <v>3048</v>
      </c>
      <c s="35" t="s">
        <v>5</v>
      </c>
      <c s="6" t="s">
        <v>3049</v>
      </c>
      <c s="36" t="s">
        <v>52</v>
      </c>
      <c s="37">
        <v>4.8</v>
      </c>
      <c s="36">
        <v>0</v>
      </c>
      <c s="36">
        <f>ROUND(G38*H38,6)</f>
      </c>
      <c r="L38" s="38">
        <v>0</v>
      </c>
      <c s="32">
        <f>ROUND(ROUND(L38,2)*ROUND(G38,3),2)</f>
      </c>
      <c s="36" t="s">
        <v>196</v>
      </c>
      <c>
        <f>(M38*21)/100</f>
      </c>
      <c t="s">
        <v>27</v>
      </c>
    </row>
    <row r="39" spans="1:5" ht="12.75">
      <c r="A39" s="35" t="s">
        <v>54</v>
      </c>
      <c r="E39" s="39" t="s">
        <v>3049</v>
      </c>
    </row>
    <row r="40" spans="1:5" ht="12.75">
      <c r="A40" s="35" t="s">
        <v>55</v>
      </c>
      <c r="E40" s="40" t="s">
        <v>3601</v>
      </c>
    </row>
    <row r="41" spans="1:5" ht="51">
      <c r="A41" t="s">
        <v>56</v>
      </c>
      <c r="E41" s="39" t="s">
        <v>3050</v>
      </c>
    </row>
    <row r="42" spans="1:13" ht="12.75">
      <c r="A42" t="s">
        <v>46</v>
      </c>
      <c r="C42" s="31" t="s">
        <v>27</v>
      </c>
      <c r="E42" s="33" t="s">
        <v>2051</v>
      </c>
      <c r="J42" s="32">
        <f>0</f>
      </c>
      <c s="32">
        <f>0</f>
      </c>
      <c s="32">
        <f>0+L43+L47+L51</f>
      </c>
      <c s="32">
        <f>0+M43+M47+M51</f>
      </c>
    </row>
    <row r="43" spans="1:16" ht="12.75">
      <c r="A43" t="s">
        <v>49</v>
      </c>
      <c s="34" t="s">
        <v>86</v>
      </c>
      <c s="34" t="s">
        <v>1779</v>
      </c>
      <c s="35" t="s">
        <v>5</v>
      </c>
      <c s="6" t="s">
        <v>1780</v>
      </c>
      <c s="36" t="s">
        <v>52</v>
      </c>
      <c s="37">
        <v>14.329</v>
      </c>
      <c s="36">
        <v>0</v>
      </c>
      <c s="36">
        <f>ROUND(G43*H43,6)</f>
      </c>
      <c r="L43" s="38">
        <v>0</v>
      </c>
      <c s="32">
        <f>ROUND(ROUND(L43,2)*ROUND(G43,3),2)</f>
      </c>
      <c s="36" t="s">
        <v>196</v>
      </c>
      <c>
        <f>(M43*21)/100</f>
      </c>
      <c t="s">
        <v>27</v>
      </c>
    </row>
    <row r="44" spans="1:5" ht="12.75">
      <c r="A44" s="35" t="s">
        <v>54</v>
      </c>
      <c r="E44" s="39" t="s">
        <v>1780</v>
      </c>
    </row>
    <row r="45" spans="1:5" ht="38.25">
      <c r="A45" s="35" t="s">
        <v>55</v>
      </c>
      <c r="E45" s="40" t="s">
        <v>3607</v>
      </c>
    </row>
    <row r="46" spans="1:5" ht="369.75">
      <c r="A46" t="s">
        <v>56</v>
      </c>
      <c r="E46" s="39" t="s">
        <v>3319</v>
      </c>
    </row>
    <row r="47" spans="1:16" ht="12.75">
      <c r="A47" t="s">
        <v>49</v>
      </c>
      <c s="34" t="s">
        <v>90</v>
      </c>
      <c s="34" t="s">
        <v>2452</v>
      </c>
      <c s="35" t="s">
        <v>5</v>
      </c>
      <c s="6" t="s">
        <v>2453</v>
      </c>
      <c s="36" t="s">
        <v>294</v>
      </c>
      <c s="37">
        <v>0.12</v>
      </c>
      <c s="36">
        <v>0</v>
      </c>
      <c s="36">
        <f>ROUND(G47*H47,6)</f>
      </c>
      <c r="L47" s="38">
        <v>0</v>
      </c>
      <c s="32">
        <f>ROUND(ROUND(L47,2)*ROUND(G47,3),2)</f>
      </c>
      <c s="36" t="s">
        <v>196</v>
      </c>
      <c>
        <f>(M47*21)/100</f>
      </c>
      <c t="s">
        <v>27</v>
      </c>
    </row>
    <row r="48" spans="1:5" ht="12.75">
      <c r="A48" s="35" t="s">
        <v>54</v>
      </c>
      <c r="E48" s="39" t="s">
        <v>2453</v>
      </c>
    </row>
    <row r="49" spans="1:5" ht="38.25">
      <c r="A49" s="35" t="s">
        <v>55</v>
      </c>
      <c r="E49" s="40" t="s">
        <v>3608</v>
      </c>
    </row>
    <row r="50" spans="1:5" ht="267.75">
      <c r="A50" t="s">
        <v>56</v>
      </c>
      <c r="E50" s="39" t="s">
        <v>3322</v>
      </c>
    </row>
    <row r="51" spans="1:16" ht="12.75">
      <c r="A51" t="s">
        <v>49</v>
      </c>
      <c s="34" t="s">
        <v>94</v>
      </c>
      <c s="34" t="s">
        <v>1782</v>
      </c>
      <c s="35" t="s">
        <v>5</v>
      </c>
      <c s="6" t="s">
        <v>1783</v>
      </c>
      <c s="36" t="s">
        <v>294</v>
      </c>
      <c s="37">
        <v>0.839</v>
      </c>
      <c s="36">
        <v>0</v>
      </c>
      <c s="36">
        <f>ROUND(G51*H51,6)</f>
      </c>
      <c r="L51" s="38">
        <v>0</v>
      </c>
      <c s="32">
        <f>ROUND(ROUND(L51,2)*ROUND(G51,3),2)</f>
      </c>
      <c s="36" t="s">
        <v>196</v>
      </c>
      <c>
        <f>(M51*21)/100</f>
      </c>
      <c t="s">
        <v>27</v>
      </c>
    </row>
    <row r="52" spans="1:5" ht="12.75">
      <c r="A52" s="35" t="s">
        <v>54</v>
      </c>
      <c r="E52" s="39" t="s">
        <v>1783</v>
      </c>
    </row>
    <row r="53" spans="1:5" ht="38.25">
      <c r="A53" s="35" t="s">
        <v>55</v>
      </c>
      <c r="E53" s="40" t="s">
        <v>3609</v>
      </c>
    </row>
    <row r="54" spans="1:5" ht="267.75">
      <c r="A54" t="s">
        <v>56</v>
      </c>
      <c r="E54" s="39" t="s">
        <v>3322</v>
      </c>
    </row>
    <row r="55" spans="1:13" ht="12.75">
      <c r="A55" t="s">
        <v>46</v>
      </c>
      <c r="C55" s="31" t="s">
        <v>67</v>
      </c>
      <c r="E55" s="33" t="s">
        <v>1829</v>
      </c>
      <c r="J55" s="32">
        <f>0</f>
      </c>
      <c s="32">
        <f>0</f>
      </c>
      <c s="32">
        <f>0+L56+L60+L64+L68</f>
      </c>
      <c s="32">
        <f>0+M56+M60+M64+M68</f>
      </c>
    </row>
    <row r="56" spans="1:16" ht="12.75">
      <c r="A56" t="s">
        <v>49</v>
      </c>
      <c s="34" t="s">
        <v>99</v>
      </c>
      <c s="34" t="s">
        <v>1830</v>
      </c>
      <c s="35" t="s">
        <v>5</v>
      </c>
      <c s="6" t="s">
        <v>1831</v>
      </c>
      <c s="36" t="s">
        <v>52</v>
      </c>
      <c s="37">
        <v>4.848</v>
      </c>
      <c s="36">
        <v>0</v>
      </c>
      <c s="36">
        <f>ROUND(G56*H56,6)</f>
      </c>
      <c r="L56" s="38">
        <v>0</v>
      </c>
      <c s="32">
        <f>ROUND(ROUND(L56,2)*ROUND(G56,3),2)</f>
      </c>
      <c s="36" t="s">
        <v>196</v>
      </c>
      <c>
        <f>(M56*21)/100</f>
      </c>
      <c t="s">
        <v>27</v>
      </c>
    </row>
    <row r="57" spans="1:5" ht="12.75">
      <c r="A57" s="35" t="s">
        <v>54</v>
      </c>
      <c r="E57" s="39" t="s">
        <v>1831</v>
      </c>
    </row>
    <row r="58" spans="1:5" ht="12.75">
      <c r="A58" s="35" t="s">
        <v>55</v>
      </c>
      <c r="E58" s="40" t="s">
        <v>3610</v>
      </c>
    </row>
    <row r="59" spans="1:5" ht="369.75">
      <c r="A59" t="s">
        <v>56</v>
      </c>
      <c r="E59" s="39" t="s">
        <v>3071</v>
      </c>
    </row>
    <row r="60" spans="1:16" ht="12.75">
      <c r="A60" t="s">
        <v>49</v>
      </c>
      <c s="34" t="s">
        <v>102</v>
      </c>
      <c s="34" t="s">
        <v>1836</v>
      </c>
      <c s="35" t="s">
        <v>5</v>
      </c>
      <c s="6" t="s">
        <v>1837</v>
      </c>
      <c s="36" t="s">
        <v>52</v>
      </c>
      <c s="37">
        <v>3.548</v>
      </c>
      <c s="36">
        <v>0</v>
      </c>
      <c s="36">
        <f>ROUND(G60*H60,6)</f>
      </c>
      <c r="L60" s="38">
        <v>0</v>
      </c>
      <c s="32">
        <f>ROUND(ROUND(L60,2)*ROUND(G60,3),2)</f>
      </c>
      <c s="36" t="s">
        <v>196</v>
      </c>
      <c>
        <f>(M60*21)/100</f>
      </c>
      <c t="s">
        <v>27</v>
      </c>
    </row>
    <row r="61" spans="1:5" ht="12.75">
      <c r="A61" s="35" t="s">
        <v>54</v>
      </c>
      <c r="E61" s="39" t="s">
        <v>1837</v>
      </c>
    </row>
    <row r="62" spans="1:5" ht="38.25">
      <c r="A62" s="35" t="s">
        <v>55</v>
      </c>
      <c r="E62" s="40" t="s">
        <v>3611</v>
      </c>
    </row>
    <row r="63" spans="1:5" ht="369.75">
      <c r="A63" t="s">
        <v>56</v>
      </c>
      <c r="E63" s="39" t="s">
        <v>3071</v>
      </c>
    </row>
    <row r="64" spans="1:16" ht="12.75">
      <c r="A64" t="s">
        <v>49</v>
      </c>
      <c s="34" t="s">
        <v>106</v>
      </c>
      <c s="34" t="s">
        <v>2522</v>
      </c>
      <c s="35" t="s">
        <v>5</v>
      </c>
      <c s="6" t="s">
        <v>2523</v>
      </c>
      <c s="36" t="s">
        <v>52</v>
      </c>
      <c s="37">
        <v>447.7</v>
      </c>
      <c s="36">
        <v>0</v>
      </c>
      <c s="36">
        <f>ROUND(G64*H64,6)</f>
      </c>
      <c r="L64" s="38">
        <v>0</v>
      </c>
      <c s="32">
        <f>ROUND(ROUND(L64,2)*ROUND(G64,3),2)</f>
      </c>
      <c s="36" t="s">
        <v>196</v>
      </c>
      <c>
        <f>(M64*21)/100</f>
      </c>
      <c t="s">
        <v>27</v>
      </c>
    </row>
    <row r="65" spans="1:5" ht="12.75">
      <c r="A65" s="35" t="s">
        <v>54</v>
      </c>
      <c r="E65" s="39" t="s">
        <v>2523</v>
      </c>
    </row>
    <row r="66" spans="1:5" ht="12.75">
      <c r="A66" s="35" t="s">
        <v>55</v>
      </c>
      <c r="E66" s="40" t="s">
        <v>3612</v>
      </c>
    </row>
    <row r="67" spans="1:5" ht="38.25">
      <c r="A67" t="s">
        <v>56</v>
      </c>
      <c r="E67" s="39" t="s">
        <v>3086</v>
      </c>
    </row>
    <row r="68" spans="1:16" ht="12.75">
      <c r="A68" t="s">
        <v>49</v>
      </c>
      <c s="34" t="s">
        <v>110</v>
      </c>
      <c s="34" t="s">
        <v>1851</v>
      </c>
      <c s="35" t="s">
        <v>5</v>
      </c>
      <c s="6" t="s">
        <v>1852</v>
      </c>
      <c s="36" t="s">
        <v>52</v>
      </c>
      <c s="37">
        <v>4.73</v>
      </c>
      <c s="36">
        <v>0</v>
      </c>
      <c s="36">
        <f>ROUND(G68*H68,6)</f>
      </c>
      <c r="L68" s="38">
        <v>0</v>
      </c>
      <c s="32">
        <f>ROUND(ROUND(L68,2)*ROUND(G68,3),2)</f>
      </c>
      <c s="36" t="s">
        <v>196</v>
      </c>
      <c>
        <f>(M68*21)/100</f>
      </c>
      <c t="s">
        <v>27</v>
      </c>
    </row>
    <row r="69" spans="1:5" ht="12.75">
      <c r="A69" s="35" t="s">
        <v>54</v>
      </c>
      <c r="E69" s="39" t="s">
        <v>1852</v>
      </c>
    </row>
    <row r="70" spans="1:5" ht="38.25">
      <c r="A70" s="35" t="s">
        <v>55</v>
      </c>
      <c r="E70" s="40" t="s">
        <v>3613</v>
      </c>
    </row>
    <row r="71" spans="1:5" ht="102">
      <c r="A71" t="s">
        <v>56</v>
      </c>
      <c r="E71" s="39" t="s">
        <v>3094</v>
      </c>
    </row>
    <row r="72" spans="1:13" ht="12.75">
      <c r="A72" t="s">
        <v>46</v>
      </c>
      <c r="C72" s="31" t="s">
        <v>2086</v>
      </c>
      <c r="E72" s="33" t="s">
        <v>2087</v>
      </c>
      <c r="J72" s="32">
        <f>0</f>
      </c>
      <c s="32">
        <f>0</f>
      </c>
      <c s="32">
        <f>0+L73</f>
      </c>
      <c s="32">
        <f>0+M73</f>
      </c>
    </row>
    <row r="73" spans="1:16" ht="25.5">
      <c r="A73" t="s">
        <v>49</v>
      </c>
      <c s="34" t="s">
        <v>114</v>
      </c>
      <c s="34" t="s">
        <v>1880</v>
      </c>
      <c s="35" t="s">
        <v>5</v>
      </c>
      <c s="6" t="s">
        <v>1881</v>
      </c>
      <c s="36" t="s">
        <v>63</v>
      </c>
      <c s="37">
        <v>148.5</v>
      </c>
      <c s="36">
        <v>0</v>
      </c>
      <c s="36">
        <f>ROUND(G73*H73,6)</f>
      </c>
      <c r="L73" s="38">
        <v>0</v>
      </c>
      <c s="32">
        <f>ROUND(ROUND(L73,2)*ROUND(G73,3),2)</f>
      </c>
      <c s="36" t="s">
        <v>196</v>
      </c>
      <c>
        <f>(M73*21)/100</f>
      </c>
      <c t="s">
        <v>27</v>
      </c>
    </row>
    <row r="74" spans="1:5" ht="25.5">
      <c r="A74" s="35" t="s">
        <v>54</v>
      </c>
      <c r="E74" s="39" t="s">
        <v>1881</v>
      </c>
    </row>
    <row r="75" spans="1:5" ht="12.75">
      <c r="A75" s="35" t="s">
        <v>55</v>
      </c>
      <c r="E75" s="40" t="s">
        <v>3614</v>
      </c>
    </row>
    <row r="76" spans="1:5" ht="191.25">
      <c r="A76" t="s">
        <v>56</v>
      </c>
      <c r="E76" s="39" t="s">
        <v>3112</v>
      </c>
    </row>
    <row r="77" spans="1:13" ht="12.75">
      <c r="A77" t="s">
        <v>46</v>
      </c>
      <c r="C77" s="31" t="s">
        <v>86</v>
      </c>
      <c r="E77" s="33" t="s">
        <v>2115</v>
      </c>
      <c r="J77" s="32">
        <f>0</f>
      </c>
      <c s="32">
        <f>0</f>
      </c>
      <c s="32">
        <f>0+L78+L82+L86</f>
      </c>
      <c s="32">
        <f>0+M78+M82+M86</f>
      </c>
    </row>
    <row r="78" spans="1:16" ht="12.75">
      <c r="A78" t="s">
        <v>49</v>
      </c>
      <c s="34" t="s">
        <v>118</v>
      </c>
      <c s="34" t="s">
        <v>2599</v>
      </c>
      <c s="35" t="s">
        <v>5</v>
      </c>
      <c s="6" t="s">
        <v>2600</v>
      </c>
      <c s="36" t="s">
        <v>97</v>
      </c>
      <c s="37">
        <v>1</v>
      </c>
      <c s="36">
        <v>0</v>
      </c>
      <c s="36">
        <f>ROUND(G78*H78,6)</f>
      </c>
      <c r="L78" s="38">
        <v>0</v>
      </c>
      <c s="32">
        <f>ROUND(ROUND(L78,2)*ROUND(G78,3),2)</f>
      </c>
      <c s="36" t="s">
        <v>196</v>
      </c>
      <c>
        <f>(M78*21)/100</f>
      </c>
      <c t="s">
        <v>27</v>
      </c>
    </row>
    <row r="79" spans="1:5" ht="12.75">
      <c r="A79" s="35" t="s">
        <v>54</v>
      </c>
      <c r="E79" s="39" t="s">
        <v>2600</v>
      </c>
    </row>
    <row r="80" spans="1:5" ht="12.75">
      <c r="A80" s="35" t="s">
        <v>55</v>
      </c>
      <c r="E80" s="40" t="s">
        <v>5</v>
      </c>
    </row>
    <row r="81" spans="1:5" ht="25.5">
      <c r="A81" t="s">
        <v>56</v>
      </c>
      <c r="E81" s="39" t="s">
        <v>2602</v>
      </c>
    </row>
    <row r="82" spans="1:16" ht="12.75">
      <c r="A82" t="s">
        <v>49</v>
      </c>
      <c s="34" t="s">
        <v>122</v>
      </c>
      <c s="34" t="s">
        <v>3401</v>
      </c>
      <c s="35" t="s">
        <v>5</v>
      </c>
      <c s="6" t="s">
        <v>3402</v>
      </c>
      <c s="36" t="s">
        <v>70</v>
      </c>
      <c s="37">
        <v>24.8</v>
      </c>
      <c s="36">
        <v>0</v>
      </c>
      <c s="36">
        <f>ROUND(G82*H82,6)</f>
      </c>
      <c r="L82" s="38">
        <v>0</v>
      </c>
      <c s="32">
        <f>ROUND(ROUND(L82,2)*ROUND(G82,3),2)</f>
      </c>
      <c s="36" t="s">
        <v>196</v>
      </c>
      <c>
        <f>(M82*21)/100</f>
      </c>
      <c t="s">
        <v>27</v>
      </c>
    </row>
    <row r="83" spans="1:5" ht="12.75">
      <c r="A83" s="35" t="s">
        <v>54</v>
      </c>
      <c r="E83" s="39" t="s">
        <v>3402</v>
      </c>
    </row>
    <row r="84" spans="1:5" ht="12.75">
      <c r="A84" s="35" t="s">
        <v>55</v>
      </c>
      <c r="E84" s="40" t="s">
        <v>3615</v>
      </c>
    </row>
    <row r="85" spans="1:5" ht="63.75">
      <c r="A85" t="s">
        <v>56</v>
      </c>
      <c r="E85" s="39" t="s">
        <v>3337</v>
      </c>
    </row>
    <row r="86" spans="1:16" ht="12.75">
      <c r="A86" t="s">
        <v>49</v>
      </c>
      <c s="34" t="s">
        <v>126</v>
      </c>
      <c s="34" t="s">
        <v>1944</v>
      </c>
      <c s="35" t="s">
        <v>5</v>
      </c>
      <c s="6" t="s">
        <v>1945</v>
      </c>
      <c s="36" t="s">
        <v>52</v>
      </c>
      <c s="37">
        <v>30.745</v>
      </c>
      <c s="36">
        <v>0</v>
      </c>
      <c s="36">
        <f>ROUND(G86*H86,6)</f>
      </c>
      <c r="L86" s="38">
        <v>0</v>
      </c>
      <c s="32">
        <f>ROUND(ROUND(L86,2)*ROUND(G86,3),2)</f>
      </c>
      <c s="36" t="s">
        <v>196</v>
      </c>
      <c>
        <f>(M86*21)/100</f>
      </c>
      <c t="s">
        <v>27</v>
      </c>
    </row>
    <row r="87" spans="1:5" ht="12.75">
      <c r="A87" s="35" t="s">
        <v>54</v>
      </c>
      <c r="E87" s="39" t="s">
        <v>1945</v>
      </c>
    </row>
    <row r="88" spans="1:5" ht="12.75">
      <c r="A88" s="35" t="s">
        <v>55</v>
      </c>
      <c r="E88" s="40" t="s">
        <v>3616</v>
      </c>
    </row>
    <row r="89" spans="1:5" ht="114.75">
      <c r="A89" t="s">
        <v>56</v>
      </c>
      <c r="E89" s="39" t="s">
        <v>3126</v>
      </c>
    </row>
    <row r="90" spans="1:13" ht="12.75">
      <c r="A90" t="s">
        <v>46</v>
      </c>
      <c r="C90" s="31" t="s">
        <v>288</v>
      </c>
      <c r="E90" s="33" t="s">
        <v>289</v>
      </c>
      <c r="J90" s="32">
        <f>0</f>
      </c>
      <c s="32">
        <f>0</f>
      </c>
      <c s="32">
        <f>0+L91+L95</f>
      </c>
      <c s="32">
        <f>0+M91+M95</f>
      </c>
    </row>
    <row r="91" spans="1:16" ht="38.25">
      <c r="A91" t="s">
        <v>49</v>
      </c>
      <c s="34" t="s">
        <v>130</v>
      </c>
      <c s="34" t="s">
        <v>1479</v>
      </c>
      <c s="35" t="s">
        <v>292</v>
      </c>
      <c s="6" t="s">
        <v>1480</v>
      </c>
      <c s="36" t="s">
        <v>294</v>
      </c>
      <c s="37">
        <v>714.384</v>
      </c>
      <c s="36">
        <v>0</v>
      </c>
      <c s="36">
        <f>ROUND(G91*H91,6)</f>
      </c>
      <c r="L91" s="38">
        <v>0</v>
      </c>
      <c s="32">
        <f>ROUND(ROUND(L91,2)*ROUND(G91,3),2)</f>
      </c>
      <c s="36" t="s">
        <v>196</v>
      </c>
      <c>
        <f>(M91*21)/100</f>
      </c>
      <c t="s">
        <v>27</v>
      </c>
    </row>
    <row r="92" spans="1:5" ht="165.75">
      <c r="A92" s="35" t="s">
        <v>54</v>
      </c>
      <c r="E92" s="39" t="s">
        <v>3130</v>
      </c>
    </row>
    <row r="93" spans="1:5" ht="12.75">
      <c r="A93" s="35" t="s">
        <v>55</v>
      </c>
      <c r="E93" s="40" t="s">
        <v>3617</v>
      </c>
    </row>
    <row r="94" spans="1:5" ht="165.75">
      <c r="A94" t="s">
        <v>56</v>
      </c>
      <c r="E94" s="39" t="s">
        <v>2375</v>
      </c>
    </row>
    <row r="95" spans="1:16" ht="38.25">
      <c r="A95" t="s">
        <v>49</v>
      </c>
      <c s="34" t="s">
        <v>134</v>
      </c>
      <c s="34" t="s">
        <v>298</v>
      </c>
      <c s="35" t="s">
        <v>292</v>
      </c>
      <c s="6" t="s">
        <v>299</v>
      </c>
      <c s="36" t="s">
        <v>294</v>
      </c>
      <c s="37">
        <v>76.863</v>
      </c>
      <c s="36">
        <v>0</v>
      </c>
      <c s="36">
        <f>ROUND(G95*H95,6)</f>
      </c>
      <c r="L95" s="38">
        <v>0</v>
      </c>
      <c s="32">
        <f>ROUND(ROUND(L95,2)*ROUND(G95,3),2)</f>
      </c>
      <c s="36" t="s">
        <v>196</v>
      </c>
      <c>
        <f>(M95*21)/100</f>
      </c>
      <c t="s">
        <v>27</v>
      </c>
    </row>
    <row r="96" spans="1:5" ht="25.5">
      <c r="A96" s="35" t="s">
        <v>54</v>
      </c>
      <c r="E96" s="39" t="s">
        <v>3133</v>
      </c>
    </row>
    <row r="97" spans="1:5" ht="12.75">
      <c r="A97" s="35" t="s">
        <v>55</v>
      </c>
      <c r="E97" s="40" t="s">
        <v>3618</v>
      </c>
    </row>
    <row r="98" spans="1:5" ht="12.75">
      <c r="A98" t="s">
        <v>56</v>
      </c>
      <c r="E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3621</v>
      </c>
      <c r="E8" s="30" t="s">
        <v>3620</v>
      </c>
      <c r="J8" s="29">
        <f>0+J9+J18+J39+J44</f>
      </c>
      <c s="29">
        <f>0+K9+K18+K39+K44</f>
      </c>
      <c s="29">
        <f>0+L9+L18+L39+L44</f>
      </c>
      <c s="29">
        <f>0+M9+M18+M39+M44</f>
      </c>
    </row>
    <row r="9" spans="1:13" ht="12.75">
      <c r="A9" t="s">
        <v>46</v>
      </c>
      <c r="C9" s="31" t="s">
        <v>47</v>
      </c>
      <c r="E9" s="33" t="s">
        <v>48</v>
      </c>
      <c r="J9" s="32">
        <f>0</f>
      </c>
      <c s="32">
        <f>0</f>
      </c>
      <c s="32">
        <f>0+L10+L14</f>
      </c>
      <c s="32">
        <f>0+M10+M14</f>
      </c>
    </row>
    <row r="10" spans="1:16" ht="12.75">
      <c r="A10" t="s">
        <v>49</v>
      </c>
      <c s="34" t="s">
        <v>47</v>
      </c>
      <c s="34" t="s">
        <v>2975</v>
      </c>
      <c s="35" t="s">
        <v>5</v>
      </c>
      <c s="6" t="s">
        <v>2976</v>
      </c>
      <c s="36" t="s">
        <v>70</v>
      </c>
      <c s="37">
        <v>56</v>
      </c>
      <c s="36">
        <v>0</v>
      </c>
      <c s="36">
        <f>ROUND(G10*H10,6)</f>
      </c>
      <c r="L10" s="38">
        <v>0</v>
      </c>
      <c s="32">
        <f>ROUND(ROUND(L10,2)*ROUND(G10,3),2)</f>
      </c>
      <c s="36" t="s">
        <v>196</v>
      </c>
      <c>
        <f>(M10*21)/100</f>
      </c>
      <c t="s">
        <v>27</v>
      </c>
    </row>
    <row r="11" spans="1:5" ht="12.75">
      <c r="A11" s="35" t="s">
        <v>54</v>
      </c>
      <c r="E11" s="39" t="s">
        <v>5</v>
      </c>
    </row>
    <row r="12" spans="1:5" ht="12.75">
      <c r="A12" s="35" t="s">
        <v>55</v>
      </c>
      <c r="E12" s="40" t="s">
        <v>3622</v>
      </c>
    </row>
    <row r="13" spans="1:5" ht="38.25">
      <c r="A13" t="s">
        <v>56</v>
      </c>
      <c r="E13" s="39" t="s">
        <v>2729</v>
      </c>
    </row>
    <row r="14" spans="1:16" ht="12.75">
      <c r="A14" t="s">
        <v>49</v>
      </c>
      <c s="34" t="s">
        <v>27</v>
      </c>
      <c s="34" t="s">
        <v>3502</v>
      </c>
      <c s="35" t="s">
        <v>5</v>
      </c>
      <c s="6" t="s">
        <v>3503</v>
      </c>
      <c s="36" t="s">
        <v>52</v>
      </c>
      <c s="37">
        <v>13.75</v>
      </c>
      <c s="36">
        <v>0</v>
      </c>
      <c s="36">
        <f>ROUND(G14*H14,6)</f>
      </c>
      <c r="L14" s="38">
        <v>0</v>
      </c>
      <c s="32">
        <f>ROUND(ROUND(L14,2)*ROUND(G14,3),2)</f>
      </c>
      <c s="36" t="s">
        <v>196</v>
      </c>
      <c>
        <f>(M14*21)/100</f>
      </c>
      <c t="s">
        <v>27</v>
      </c>
    </row>
    <row r="15" spans="1:5" ht="12.75">
      <c r="A15" s="35" t="s">
        <v>54</v>
      </c>
      <c r="E15" s="39" t="s">
        <v>5</v>
      </c>
    </row>
    <row r="16" spans="1:5" ht="12.75">
      <c r="A16" s="35" t="s">
        <v>55</v>
      </c>
      <c r="E16" s="40" t="s">
        <v>3623</v>
      </c>
    </row>
    <row r="17" spans="1:5" ht="63.75">
      <c r="A17" t="s">
        <v>56</v>
      </c>
      <c r="E17" s="39" t="s">
        <v>2733</v>
      </c>
    </row>
    <row r="18" spans="1:13" ht="12.75">
      <c r="A18" t="s">
        <v>46</v>
      </c>
      <c r="C18" s="31" t="s">
        <v>77</v>
      </c>
      <c r="E18" s="33" t="s">
        <v>2685</v>
      </c>
      <c r="J18" s="32">
        <f>0</f>
      </c>
      <c s="32">
        <f>0</f>
      </c>
      <c s="32">
        <f>0+L19+L23+L27+L31+L35</f>
      </c>
      <c s="32">
        <f>0+M19+M23+M27+M31+M35</f>
      </c>
    </row>
    <row r="19" spans="1:16" ht="25.5">
      <c r="A19" t="s">
        <v>49</v>
      </c>
      <c s="34" t="s">
        <v>26</v>
      </c>
      <c s="34" t="s">
        <v>2751</v>
      </c>
      <c s="35" t="s">
        <v>5</v>
      </c>
      <c s="6" t="s">
        <v>2752</v>
      </c>
      <c s="36" t="s">
        <v>63</v>
      </c>
      <c s="37">
        <v>71.064</v>
      </c>
      <c s="36">
        <v>0</v>
      </c>
      <c s="36">
        <f>ROUND(G19*H19,6)</f>
      </c>
      <c r="L19" s="38">
        <v>0</v>
      </c>
      <c s="32">
        <f>ROUND(ROUND(L19,2)*ROUND(G19,3),2)</f>
      </c>
      <c s="36" t="s">
        <v>196</v>
      </c>
      <c>
        <f>(M19*21)/100</f>
      </c>
      <c t="s">
        <v>27</v>
      </c>
    </row>
    <row r="20" spans="1:5" ht="12.75">
      <c r="A20" s="35" t="s">
        <v>54</v>
      </c>
      <c r="E20" s="39" t="s">
        <v>5</v>
      </c>
    </row>
    <row r="21" spans="1:5" ht="51">
      <c r="A21" s="35" t="s">
        <v>55</v>
      </c>
      <c r="E21" s="40" t="s">
        <v>3624</v>
      </c>
    </row>
    <row r="22" spans="1:5" ht="76.5">
      <c r="A22" t="s">
        <v>56</v>
      </c>
      <c r="E22" s="39" t="s">
        <v>2754</v>
      </c>
    </row>
    <row r="23" spans="1:16" ht="12.75">
      <c r="A23" t="s">
        <v>49</v>
      </c>
      <c s="34" t="s">
        <v>67</v>
      </c>
      <c s="34" t="s">
        <v>2758</v>
      </c>
      <c s="35" t="s">
        <v>5</v>
      </c>
      <c s="6" t="s">
        <v>2759</v>
      </c>
      <c s="36" t="s">
        <v>63</v>
      </c>
      <c s="37">
        <v>71.064</v>
      </c>
      <c s="36">
        <v>0</v>
      </c>
      <c s="36">
        <f>ROUND(G23*H23,6)</f>
      </c>
      <c r="L23" s="38">
        <v>0</v>
      </c>
      <c s="32">
        <f>ROUND(ROUND(L23,2)*ROUND(G23,3),2)</f>
      </c>
      <c s="36" t="s">
        <v>196</v>
      </c>
      <c>
        <f>(M23*21)/100</f>
      </c>
      <c t="s">
        <v>27</v>
      </c>
    </row>
    <row r="24" spans="1:5" ht="12.75">
      <c r="A24" s="35" t="s">
        <v>54</v>
      </c>
      <c r="E24" s="39" t="s">
        <v>5</v>
      </c>
    </row>
    <row r="25" spans="1:5" ht="51">
      <c r="A25" s="35" t="s">
        <v>55</v>
      </c>
      <c r="E25" s="40" t="s">
        <v>3624</v>
      </c>
    </row>
    <row r="26" spans="1:5" ht="76.5">
      <c r="A26" t="s">
        <v>56</v>
      </c>
      <c r="E26" s="39" t="s">
        <v>3332</v>
      </c>
    </row>
    <row r="27" spans="1:16" ht="12.75">
      <c r="A27" t="s">
        <v>49</v>
      </c>
      <c s="34" t="s">
        <v>72</v>
      </c>
      <c s="34" t="s">
        <v>2761</v>
      </c>
      <c s="35" t="s">
        <v>5</v>
      </c>
      <c s="6" t="s">
        <v>2762</v>
      </c>
      <c s="36" t="s">
        <v>63</v>
      </c>
      <c s="37">
        <v>236.88</v>
      </c>
      <c s="36">
        <v>0</v>
      </c>
      <c s="36">
        <f>ROUND(G27*H27,6)</f>
      </c>
      <c r="L27" s="38">
        <v>0</v>
      </c>
      <c s="32">
        <f>ROUND(ROUND(L27,2)*ROUND(G27,3),2)</f>
      </c>
      <c s="36" t="s">
        <v>196</v>
      </c>
      <c>
        <f>(M27*21)/100</f>
      </c>
      <c t="s">
        <v>27</v>
      </c>
    </row>
    <row r="28" spans="1:5" ht="12.75">
      <c r="A28" s="35" t="s">
        <v>54</v>
      </c>
      <c r="E28" s="39" t="s">
        <v>5</v>
      </c>
    </row>
    <row r="29" spans="1:5" ht="51">
      <c r="A29" s="35" t="s">
        <v>55</v>
      </c>
      <c r="E29" s="40" t="s">
        <v>3625</v>
      </c>
    </row>
    <row r="30" spans="1:5" ht="76.5">
      <c r="A30" t="s">
        <v>56</v>
      </c>
      <c r="E30" s="39" t="s">
        <v>3332</v>
      </c>
    </row>
    <row r="31" spans="1:16" ht="12.75">
      <c r="A31" t="s">
        <v>49</v>
      </c>
      <c s="34" t="s">
        <v>77</v>
      </c>
      <c s="34" t="s">
        <v>3204</v>
      </c>
      <c s="35" t="s">
        <v>5</v>
      </c>
      <c s="6" t="s">
        <v>3205</v>
      </c>
      <c s="36" t="s">
        <v>70</v>
      </c>
      <c s="37">
        <v>40</v>
      </c>
      <c s="36">
        <v>0</v>
      </c>
      <c s="36">
        <f>ROUND(G31*H31,6)</f>
      </c>
      <c r="L31" s="38">
        <v>0</v>
      </c>
      <c s="32">
        <f>ROUND(ROUND(L31,2)*ROUND(G31,3),2)</f>
      </c>
      <c s="36" t="s">
        <v>196</v>
      </c>
      <c>
        <f>(M31*21)/100</f>
      </c>
      <c t="s">
        <v>27</v>
      </c>
    </row>
    <row r="32" spans="1:5" ht="12.75">
      <c r="A32" s="35" t="s">
        <v>54</v>
      </c>
      <c r="E32" s="39" t="s">
        <v>5</v>
      </c>
    </row>
    <row r="33" spans="1:5" ht="12.75">
      <c r="A33" s="35" t="s">
        <v>55</v>
      </c>
      <c r="E33" s="40" t="s">
        <v>3123</v>
      </c>
    </row>
    <row r="34" spans="1:5" ht="76.5">
      <c r="A34" t="s">
        <v>56</v>
      </c>
      <c r="E34" s="39" t="s">
        <v>3626</v>
      </c>
    </row>
    <row r="35" spans="1:16" ht="12.75">
      <c r="A35" t="s">
        <v>49</v>
      </c>
      <c s="34" t="s">
        <v>65</v>
      </c>
      <c s="34" t="s">
        <v>3587</v>
      </c>
      <c s="35" t="s">
        <v>5</v>
      </c>
      <c s="6" t="s">
        <v>3588</v>
      </c>
      <c s="36" t="s">
        <v>63</v>
      </c>
      <c s="37">
        <v>45</v>
      </c>
      <c s="36">
        <v>0</v>
      </c>
      <c s="36">
        <f>ROUND(G35*H35,6)</f>
      </c>
      <c r="L35" s="38">
        <v>0</v>
      </c>
      <c s="32">
        <f>ROUND(ROUND(L35,2)*ROUND(G35,3),2)</f>
      </c>
      <c s="36" t="s">
        <v>196</v>
      </c>
      <c>
        <f>(M35*21)/100</f>
      </c>
      <c t="s">
        <v>27</v>
      </c>
    </row>
    <row r="36" spans="1:5" ht="12.75">
      <c r="A36" s="35" t="s">
        <v>54</v>
      </c>
      <c r="E36" s="39" t="s">
        <v>5</v>
      </c>
    </row>
    <row r="37" spans="1:5" ht="12.75">
      <c r="A37" s="35" t="s">
        <v>55</v>
      </c>
      <c r="E37" s="40" t="s">
        <v>3627</v>
      </c>
    </row>
    <row r="38" spans="1:5" ht="89.25">
      <c r="A38" t="s">
        <v>56</v>
      </c>
      <c r="E38" s="39" t="s">
        <v>2689</v>
      </c>
    </row>
    <row r="39" spans="1:13" ht="12.75">
      <c r="A39" t="s">
        <v>46</v>
      </c>
      <c r="C39" s="31" t="s">
        <v>65</v>
      </c>
      <c r="E39" s="33" t="s">
        <v>66</v>
      </c>
      <c r="J39" s="32">
        <f>0</f>
      </c>
      <c s="32">
        <f>0</f>
      </c>
      <c s="32">
        <f>0+L40</f>
      </c>
      <c s="32">
        <f>0+M40</f>
      </c>
    </row>
    <row r="40" spans="1:16" ht="12.75">
      <c r="A40" t="s">
        <v>49</v>
      </c>
      <c s="34" t="s">
        <v>82</v>
      </c>
      <c s="34" t="s">
        <v>3628</v>
      </c>
      <c s="35" t="s">
        <v>5</v>
      </c>
      <c s="6" t="s">
        <v>3629</v>
      </c>
      <c s="36" t="s">
        <v>63</v>
      </c>
      <c s="37">
        <v>11.55</v>
      </c>
      <c s="36">
        <v>0</v>
      </c>
      <c s="36">
        <f>ROUND(G40*H40,6)</f>
      </c>
      <c r="L40" s="38">
        <v>0</v>
      </c>
      <c s="32">
        <f>ROUND(ROUND(L40,2)*ROUND(G40,3),2)</f>
      </c>
      <c s="36" t="s">
        <v>196</v>
      </c>
      <c>
        <f>(M40*21)/100</f>
      </c>
      <c t="s">
        <v>27</v>
      </c>
    </row>
    <row r="41" spans="1:5" ht="12.75">
      <c r="A41" s="35" t="s">
        <v>54</v>
      </c>
      <c r="E41" s="39" t="s">
        <v>5</v>
      </c>
    </row>
    <row r="42" spans="1:5" ht="25.5">
      <c r="A42" s="35" t="s">
        <v>55</v>
      </c>
      <c r="E42" s="40" t="s">
        <v>3630</v>
      </c>
    </row>
    <row r="43" spans="1:5" ht="51">
      <c r="A43" t="s">
        <v>56</v>
      </c>
      <c r="E43" s="39" t="s">
        <v>3631</v>
      </c>
    </row>
    <row r="44" spans="1:13" ht="12.75">
      <c r="A44" t="s">
        <v>46</v>
      </c>
      <c r="C44" s="31" t="s">
        <v>86</v>
      </c>
      <c r="E44" s="33" t="s">
        <v>729</v>
      </c>
      <c r="J44" s="32">
        <f>0</f>
      </c>
      <c s="32">
        <f>0</f>
      </c>
      <c s="32">
        <f>0+L45+L49</f>
      </c>
      <c s="32">
        <f>0+M45+M49</f>
      </c>
    </row>
    <row r="45" spans="1:16" ht="12.75">
      <c r="A45" t="s">
        <v>49</v>
      </c>
      <c s="34" t="s">
        <v>86</v>
      </c>
      <c s="34" t="s">
        <v>3219</v>
      </c>
      <c s="35" t="s">
        <v>5</v>
      </c>
      <c s="6" t="s">
        <v>3220</v>
      </c>
      <c s="36" t="s">
        <v>63</v>
      </c>
      <c s="37">
        <v>236.88</v>
      </c>
      <c s="36">
        <v>0</v>
      </c>
      <c s="36">
        <f>ROUND(G45*H45,6)</f>
      </c>
      <c r="L45" s="38">
        <v>0</v>
      </c>
      <c s="32">
        <f>ROUND(ROUND(L45,2)*ROUND(G45,3),2)</f>
      </c>
      <c s="36" t="s">
        <v>196</v>
      </c>
      <c>
        <f>(M45*21)/100</f>
      </c>
      <c t="s">
        <v>27</v>
      </c>
    </row>
    <row r="46" spans="1:5" ht="12.75">
      <c r="A46" s="35" t="s">
        <v>54</v>
      </c>
      <c r="E46" s="39" t="s">
        <v>5</v>
      </c>
    </row>
    <row r="47" spans="1:5" ht="51">
      <c r="A47" s="35" t="s">
        <v>55</v>
      </c>
      <c r="E47" s="40" t="s">
        <v>3625</v>
      </c>
    </row>
    <row r="48" spans="1:5" ht="25.5">
      <c r="A48" t="s">
        <v>56</v>
      </c>
      <c r="E48" s="39" t="s">
        <v>2702</v>
      </c>
    </row>
    <row r="49" spans="1:16" ht="38.25">
      <c r="A49" t="s">
        <v>49</v>
      </c>
      <c s="34" t="s">
        <v>90</v>
      </c>
      <c s="34" t="s">
        <v>1479</v>
      </c>
      <c s="35" t="s">
        <v>292</v>
      </c>
      <c s="6" t="s">
        <v>1480</v>
      </c>
      <c s="36" t="s">
        <v>294</v>
      </c>
      <c s="37">
        <v>24.75</v>
      </c>
      <c s="36">
        <v>0</v>
      </c>
      <c s="36">
        <f>ROUND(G49*H49,6)</f>
      </c>
      <c r="L49" s="38">
        <v>0</v>
      </c>
      <c s="32">
        <f>ROUND(ROUND(L49,2)*ROUND(G49,3),2)</f>
      </c>
      <c s="36" t="s">
        <v>196</v>
      </c>
      <c>
        <f>(M49*21)/100</f>
      </c>
      <c t="s">
        <v>27</v>
      </c>
    </row>
    <row r="50" spans="1:5" ht="12.75">
      <c r="A50" s="35" t="s">
        <v>54</v>
      </c>
      <c r="E50" s="39" t="s">
        <v>295</v>
      </c>
    </row>
    <row r="51" spans="1:5" ht="25.5">
      <c r="A51" s="35" t="s">
        <v>55</v>
      </c>
      <c r="E51" s="40" t="s">
        <v>3632</v>
      </c>
    </row>
    <row r="52" spans="1:5" ht="165.75">
      <c r="A52" t="s">
        <v>56</v>
      </c>
      <c r="E5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v>
      </c>
      <c s="41">
        <f>Rekapitulace!C13</f>
      </c>
      <c s="20" t="s">
        <v>0</v>
      </c>
      <c t="s">
        <v>23</v>
      </c>
      <c t="s">
        <v>27</v>
      </c>
    </row>
    <row r="4" spans="1:16" ht="32" customHeight="1">
      <c r="A4" s="24" t="s">
        <v>20</v>
      </c>
      <c s="25" t="s">
        <v>28</v>
      </c>
      <c s="27" t="s">
        <v>210</v>
      </c>
      <c r="E4" s="26" t="s">
        <v>211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311</v>
      </c>
      <c r="E8" s="30" t="s">
        <v>310</v>
      </c>
      <c r="J8" s="29">
        <f>0+J9</f>
      </c>
      <c s="29">
        <f>0+K9</f>
      </c>
      <c s="29">
        <f>0+L9</f>
      </c>
      <c s="29">
        <f>0+M9</f>
      </c>
    </row>
    <row r="9" spans="1:13" ht="12.75">
      <c r="A9" t="s">
        <v>46</v>
      </c>
      <c r="C9" s="31" t="s">
        <v>65</v>
      </c>
      <c r="E9" s="33" t="s">
        <v>66</v>
      </c>
      <c r="J9" s="32">
        <f>0</f>
      </c>
      <c s="32">
        <f>0</f>
      </c>
      <c s="32">
        <f>0+L10+L14+L18+L22+L26+L30+L34+L38+L42</f>
      </c>
      <c s="32">
        <f>0+M10+M14+M18+M22+M26+M30+M34+M38+M42</f>
      </c>
    </row>
    <row r="10" spans="1:16" ht="12.75">
      <c r="A10" t="s">
        <v>49</v>
      </c>
      <c s="34" t="s">
        <v>47</v>
      </c>
      <c s="34" t="s">
        <v>312</v>
      </c>
      <c s="35" t="s">
        <v>5</v>
      </c>
      <c s="6" t="s">
        <v>313</v>
      </c>
      <c s="36" t="s">
        <v>75</v>
      </c>
      <c s="37">
        <v>1.4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314</v>
      </c>
    </row>
    <row r="14" spans="1:16" ht="12.75">
      <c r="A14" t="s">
        <v>49</v>
      </c>
      <c s="34" t="s">
        <v>27</v>
      </c>
      <c s="34" t="s">
        <v>315</v>
      </c>
      <c s="35" t="s">
        <v>5</v>
      </c>
      <c s="6" t="s">
        <v>316</v>
      </c>
      <c s="36" t="s">
        <v>97</v>
      </c>
      <c s="37">
        <v>7</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53">
      <c r="A17" t="s">
        <v>56</v>
      </c>
      <c r="E17" s="39" t="s">
        <v>317</v>
      </c>
    </row>
    <row r="18" spans="1:16" ht="12.75">
      <c r="A18" t="s">
        <v>49</v>
      </c>
      <c s="34" t="s">
        <v>26</v>
      </c>
      <c s="34" t="s">
        <v>318</v>
      </c>
      <c s="35" t="s">
        <v>5</v>
      </c>
      <c s="6" t="s">
        <v>319</v>
      </c>
      <c s="36" t="s">
        <v>97</v>
      </c>
      <c s="37">
        <v>11</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53">
      <c r="A21" t="s">
        <v>56</v>
      </c>
      <c r="E21" s="39" t="s">
        <v>320</v>
      </c>
    </row>
    <row r="22" spans="1:16" ht="12.75">
      <c r="A22" t="s">
        <v>49</v>
      </c>
      <c s="34" t="s">
        <v>67</v>
      </c>
      <c s="34" t="s">
        <v>321</v>
      </c>
      <c s="35" t="s">
        <v>5</v>
      </c>
      <c s="6" t="s">
        <v>322</v>
      </c>
      <c s="36" t="s">
        <v>97</v>
      </c>
      <c s="37">
        <v>29</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40.25">
      <c r="A25" t="s">
        <v>56</v>
      </c>
      <c r="E25" s="39" t="s">
        <v>323</v>
      </c>
    </row>
    <row r="26" spans="1:16" ht="25.5">
      <c r="A26" t="s">
        <v>49</v>
      </c>
      <c s="34" t="s">
        <v>72</v>
      </c>
      <c s="34" t="s">
        <v>324</v>
      </c>
      <c s="35" t="s">
        <v>5</v>
      </c>
      <c s="6" t="s">
        <v>325</v>
      </c>
      <c s="36" t="s">
        <v>97</v>
      </c>
      <c s="37">
        <v>4</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65.75">
      <c r="A29" t="s">
        <v>56</v>
      </c>
      <c r="E29" s="39" t="s">
        <v>326</v>
      </c>
    </row>
    <row r="30" spans="1:16" ht="25.5">
      <c r="A30" t="s">
        <v>49</v>
      </c>
      <c s="34" t="s">
        <v>77</v>
      </c>
      <c s="34" t="s">
        <v>327</v>
      </c>
      <c s="35" t="s">
        <v>5</v>
      </c>
      <c s="6" t="s">
        <v>328</v>
      </c>
      <c s="36" t="s">
        <v>97</v>
      </c>
      <c s="37">
        <v>38</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40.25">
      <c r="A33" t="s">
        <v>56</v>
      </c>
      <c r="E33" s="39" t="s">
        <v>329</v>
      </c>
    </row>
    <row r="34" spans="1:16" ht="25.5">
      <c r="A34" t="s">
        <v>49</v>
      </c>
      <c s="34" t="s">
        <v>65</v>
      </c>
      <c s="34" t="s">
        <v>330</v>
      </c>
      <c s="35" t="s">
        <v>5</v>
      </c>
      <c s="6" t="s">
        <v>331</v>
      </c>
      <c s="36" t="s">
        <v>97</v>
      </c>
      <c s="37">
        <v>4</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65.75">
      <c r="A37" t="s">
        <v>56</v>
      </c>
      <c r="E37" s="39" t="s">
        <v>332</v>
      </c>
    </row>
    <row r="38" spans="1:16" ht="25.5">
      <c r="A38" t="s">
        <v>49</v>
      </c>
      <c s="34" t="s">
        <v>82</v>
      </c>
      <c s="34" t="s">
        <v>333</v>
      </c>
      <c s="35" t="s">
        <v>5</v>
      </c>
      <c s="6" t="s">
        <v>334</v>
      </c>
      <c s="36" t="s">
        <v>97</v>
      </c>
      <c s="37">
        <v>17</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65.75">
      <c r="A41" t="s">
        <v>56</v>
      </c>
      <c r="E41" s="39" t="s">
        <v>335</v>
      </c>
    </row>
    <row r="42" spans="1:16" ht="12.75">
      <c r="A42" t="s">
        <v>49</v>
      </c>
      <c s="34" t="s">
        <v>86</v>
      </c>
      <c s="34" t="s">
        <v>336</v>
      </c>
      <c s="35" t="s">
        <v>5</v>
      </c>
      <c s="6" t="s">
        <v>337</v>
      </c>
      <c s="36" t="s">
        <v>97</v>
      </c>
      <c s="37">
        <v>17</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40.25">
      <c r="A45" t="s">
        <v>56</v>
      </c>
      <c r="E45" s="39" t="s">
        <v>338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3635</v>
      </c>
      <c r="E8" s="30" t="s">
        <v>3634</v>
      </c>
      <c r="J8" s="29">
        <f>0+J9+J30+J43+J60+J65+J94</f>
      </c>
      <c s="29">
        <f>0+K9+K30+K43+K60+K65+K94</f>
      </c>
      <c s="29">
        <f>0+L9+L30+L43+L60+L65+L94</f>
      </c>
      <c s="29">
        <f>0+M9+M30+M43+M60+M65+M94</f>
      </c>
    </row>
    <row r="9" spans="1:13" ht="12.75">
      <c r="A9" t="s">
        <v>46</v>
      </c>
      <c r="C9" s="31" t="s">
        <v>47</v>
      </c>
      <c r="E9" s="33" t="s">
        <v>48</v>
      </c>
      <c r="J9" s="32">
        <f>0</f>
      </c>
      <c s="32">
        <f>0</f>
      </c>
      <c s="32">
        <f>0+L10+L14+L18+L22+L26</f>
      </c>
      <c s="32">
        <f>0+M10+M14+M18+M22+M26</f>
      </c>
    </row>
    <row r="10" spans="1:16" ht="12.75">
      <c r="A10" t="s">
        <v>49</v>
      </c>
      <c s="34" t="s">
        <v>47</v>
      </c>
      <c s="34" t="s">
        <v>2404</v>
      </c>
      <c s="35" t="s">
        <v>5</v>
      </c>
      <c s="6" t="s">
        <v>2405</v>
      </c>
      <c s="36" t="s">
        <v>52</v>
      </c>
      <c s="37">
        <v>23.76</v>
      </c>
      <c s="36">
        <v>0</v>
      </c>
      <c s="36">
        <f>ROUND(G10*H10,6)</f>
      </c>
      <c r="L10" s="38">
        <v>0</v>
      </c>
      <c s="32">
        <f>ROUND(ROUND(L10,2)*ROUND(G10,3),2)</f>
      </c>
      <c s="36" t="s">
        <v>196</v>
      </c>
      <c>
        <f>(M10*21)/100</f>
      </c>
      <c t="s">
        <v>27</v>
      </c>
    </row>
    <row r="11" spans="1:5" ht="12.75">
      <c r="A11" s="35" t="s">
        <v>54</v>
      </c>
      <c r="E11" s="39" t="s">
        <v>3636</v>
      </c>
    </row>
    <row r="12" spans="1:5" ht="12.75">
      <c r="A12" s="35" t="s">
        <v>55</v>
      </c>
      <c r="E12" s="40" t="s">
        <v>3637</v>
      </c>
    </row>
    <row r="13" spans="1:5" ht="318.75">
      <c r="A13" t="s">
        <v>56</v>
      </c>
      <c r="E13" s="39" t="s">
        <v>2286</v>
      </c>
    </row>
    <row r="14" spans="1:16" ht="12.75">
      <c r="A14" t="s">
        <v>49</v>
      </c>
      <c s="34" t="s">
        <v>27</v>
      </c>
      <c s="34" t="s">
        <v>751</v>
      </c>
      <c s="35" t="s">
        <v>5</v>
      </c>
      <c s="6" t="s">
        <v>752</v>
      </c>
      <c s="36" t="s">
        <v>52</v>
      </c>
      <c s="37">
        <v>2.915</v>
      </c>
      <c s="36">
        <v>0</v>
      </c>
      <c s="36">
        <f>ROUND(G14*H14,6)</f>
      </c>
      <c r="L14" s="38">
        <v>0</v>
      </c>
      <c s="32">
        <f>ROUND(ROUND(L14,2)*ROUND(G14,3),2)</f>
      </c>
      <c s="36" t="s">
        <v>196</v>
      </c>
      <c>
        <f>(M14*21)/100</f>
      </c>
      <c t="s">
        <v>27</v>
      </c>
    </row>
    <row r="15" spans="1:5" ht="25.5">
      <c r="A15" s="35" t="s">
        <v>54</v>
      </c>
      <c r="E15" s="39" t="s">
        <v>3638</v>
      </c>
    </row>
    <row r="16" spans="1:5" ht="12.75">
      <c r="A16" s="35" t="s">
        <v>55</v>
      </c>
      <c r="E16" s="40" t="s">
        <v>3639</v>
      </c>
    </row>
    <row r="17" spans="1:5" ht="229.5">
      <c r="A17" t="s">
        <v>56</v>
      </c>
      <c r="E17" s="39" t="s">
        <v>754</v>
      </c>
    </row>
    <row r="18" spans="1:16" ht="12.75">
      <c r="A18" t="s">
        <v>49</v>
      </c>
      <c s="34" t="s">
        <v>26</v>
      </c>
      <c s="34" t="s">
        <v>751</v>
      </c>
      <c s="35" t="s">
        <v>47</v>
      </c>
      <c s="6" t="s">
        <v>752</v>
      </c>
      <c s="36" t="s">
        <v>52</v>
      </c>
      <c s="37">
        <v>2.903</v>
      </c>
      <c s="36">
        <v>0</v>
      </c>
      <c s="36">
        <f>ROUND(G18*H18,6)</f>
      </c>
      <c r="L18" s="38">
        <v>0</v>
      </c>
      <c s="32">
        <f>ROUND(ROUND(L18,2)*ROUND(G18,3),2)</f>
      </c>
      <c s="36" t="s">
        <v>196</v>
      </c>
      <c>
        <f>(M18*21)/100</f>
      </c>
      <c t="s">
        <v>27</v>
      </c>
    </row>
    <row r="19" spans="1:5" ht="12.75">
      <c r="A19" s="35" t="s">
        <v>54</v>
      </c>
      <c r="E19" s="39" t="s">
        <v>3640</v>
      </c>
    </row>
    <row r="20" spans="1:5" ht="12.75">
      <c r="A20" s="35" t="s">
        <v>55</v>
      </c>
      <c r="E20" s="40" t="s">
        <v>3641</v>
      </c>
    </row>
    <row r="21" spans="1:5" ht="229.5">
      <c r="A21" t="s">
        <v>56</v>
      </c>
      <c r="E21" s="39" t="s">
        <v>754</v>
      </c>
    </row>
    <row r="22" spans="1:16" ht="12.75">
      <c r="A22" t="s">
        <v>49</v>
      </c>
      <c s="34" t="s">
        <v>67</v>
      </c>
      <c s="34" t="s">
        <v>2801</v>
      </c>
      <c s="35" t="s">
        <v>5</v>
      </c>
      <c s="6" t="s">
        <v>2802</v>
      </c>
      <c s="36" t="s">
        <v>52</v>
      </c>
      <c s="37">
        <v>2.903</v>
      </c>
      <c s="36">
        <v>0</v>
      </c>
      <c s="36">
        <f>ROUND(G22*H22,6)</f>
      </c>
      <c r="L22" s="38">
        <v>0</v>
      </c>
      <c s="32">
        <f>ROUND(ROUND(L22,2)*ROUND(G22,3),2)</f>
      </c>
      <c s="36" t="s">
        <v>196</v>
      </c>
      <c>
        <f>(M22*21)/100</f>
      </c>
      <c t="s">
        <v>27</v>
      </c>
    </row>
    <row r="23" spans="1:5" ht="12.75">
      <c r="A23" s="35" t="s">
        <v>54</v>
      </c>
      <c r="E23" s="39" t="s">
        <v>3642</v>
      </c>
    </row>
    <row r="24" spans="1:5" ht="12.75">
      <c r="A24" s="35" t="s">
        <v>55</v>
      </c>
      <c r="E24" s="40" t="s">
        <v>3643</v>
      </c>
    </row>
    <row r="25" spans="1:5" ht="38.25">
      <c r="A25" t="s">
        <v>56</v>
      </c>
      <c r="E25" s="39" t="s">
        <v>2293</v>
      </c>
    </row>
    <row r="26" spans="1:16" ht="12.75">
      <c r="A26" t="s">
        <v>49</v>
      </c>
      <c s="34" t="s">
        <v>72</v>
      </c>
      <c s="34" t="s">
        <v>2166</v>
      </c>
      <c s="35" t="s">
        <v>5</v>
      </c>
      <c s="6" t="s">
        <v>2167</v>
      </c>
      <c s="36" t="s">
        <v>63</v>
      </c>
      <c s="37">
        <v>19.35</v>
      </c>
      <c s="36">
        <v>0</v>
      </c>
      <c s="36">
        <f>ROUND(G26*H26,6)</f>
      </c>
      <c r="L26" s="38">
        <v>0</v>
      </c>
      <c s="32">
        <f>ROUND(ROUND(L26,2)*ROUND(G26,3),2)</f>
      </c>
      <c s="36" t="s">
        <v>196</v>
      </c>
      <c>
        <f>(M26*21)/100</f>
      </c>
      <c t="s">
        <v>27</v>
      </c>
    </row>
    <row r="27" spans="1:5" ht="12.75">
      <c r="A27" s="35" t="s">
        <v>54</v>
      </c>
      <c r="E27" s="39" t="s">
        <v>3644</v>
      </c>
    </row>
    <row r="28" spans="1:5" ht="12.75">
      <c r="A28" s="35" t="s">
        <v>55</v>
      </c>
      <c r="E28" s="40" t="s">
        <v>3645</v>
      </c>
    </row>
    <row r="29" spans="1:5" ht="25.5">
      <c r="A29" t="s">
        <v>56</v>
      </c>
      <c r="E29" s="39" t="s">
        <v>2168</v>
      </c>
    </row>
    <row r="30" spans="1:13" ht="12.75">
      <c r="A30" t="s">
        <v>46</v>
      </c>
      <c r="C30" s="31" t="s">
        <v>27</v>
      </c>
      <c r="E30" s="33" t="s">
        <v>610</v>
      </c>
      <c r="J30" s="32">
        <f>0</f>
      </c>
      <c s="32">
        <f>0</f>
      </c>
      <c s="32">
        <f>0+L31+L35+L39</f>
      </c>
      <c s="32">
        <f>0+M31+M35+M39</f>
      </c>
    </row>
    <row r="31" spans="1:16" ht="12.75">
      <c r="A31" t="s">
        <v>49</v>
      </c>
      <c s="34" t="s">
        <v>77</v>
      </c>
      <c s="34" t="s">
        <v>3233</v>
      </c>
      <c s="35" t="s">
        <v>5</v>
      </c>
      <c s="6" t="s">
        <v>3234</v>
      </c>
      <c s="36" t="s">
        <v>52</v>
      </c>
      <c s="37">
        <v>3.728</v>
      </c>
      <c s="36">
        <v>0</v>
      </c>
      <c s="36">
        <f>ROUND(G31*H31,6)</f>
      </c>
      <c r="L31" s="38">
        <v>0</v>
      </c>
      <c s="32">
        <f>ROUND(ROUND(L31,2)*ROUND(G31,3),2)</f>
      </c>
      <c s="36" t="s">
        <v>196</v>
      </c>
      <c>
        <f>(M31*21)/100</f>
      </c>
      <c t="s">
        <v>27</v>
      </c>
    </row>
    <row r="32" spans="1:5" ht="12.75">
      <c r="A32" s="35" t="s">
        <v>54</v>
      </c>
      <c r="E32" s="39" t="s">
        <v>3646</v>
      </c>
    </row>
    <row r="33" spans="1:5" ht="12.75">
      <c r="A33" s="35" t="s">
        <v>55</v>
      </c>
      <c r="E33" s="40" t="s">
        <v>3647</v>
      </c>
    </row>
    <row r="34" spans="1:5" ht="369.75">
      <c r="A34" t="s">
        <v>56</v>
      </c>
      <c r="E34" s="39" t="s">
        <v>757</v>
      </c>
    </row>
    <row r="35" spans="1:16" ht="12.75">
      <c r="A35" t="s">
        <v>49</v>
      </c>
      <c s="34" t="s">
        <v>65</v>
      </c>
      <c s="34" t="s">
        <v>2452</v>
      </c>
      <c s="35" t="s">
        <v>5</v>
      </c>
      <c s="6" t="s">
        <v>2453</v>
      </c>
      <c s="36" t="s">
        <v>294</v>
      </c>
      <c s="37">
        <v>0.255</v>
      </c>
      <c s="36">
        <v>0</v>
      </c>
      <c s="36">
        <f>ROUND(G35*H35,6)</f>
      </c>
      <c r="L35" s="38">
        <v>0</v>
      </c>
      <c s="32">
        <f>ROUND(ROUND(L35,2)*ROUND(G35,3),2)</f>
      </c>
      <c s="36" t="s">
        <v>196</v>
      </c>
      <c>
        <f>(M35*21)/100</f>
      </c>
      <c t="s">
        <v>27</v>
      </c>
    </row>
    <row r="36" spans="1:5" ht="12.75">
      <c r="A36" s="35" t="s">
        <v>54</v>
      </c>
      <c r="E36" s="39" t="s">
        <v>3648</v>
      </c>
    </row>
    <row r="37" spans="1:5" ht="12.75">
      <c r="A37" s="35" t="s">
        <v>55</v>
      </c>
      <c r="E37" s="40" t="s">
        <v>3649</v>
      </c>
    </row>
    <row r="38" spans="1:5" ht="267.75">
      <c r="A38" t="s">
        <v>56</v>
      </c>
      <c r="E38" s="39" t="s">
        <v>2308</v>
      </c>
    </row>
    <row r="39" spans="1:16" ht="12.75">
      <c r="A39" t="s">
        <v>49</v>
      </c>
      <c s="34" t="s">
        <v>82</v>
      </c>
      <c s="34" t="s">
        <v>1782</v>
      </c>
      <c s="35" t="s">
        <v>5</v>
      </c>
      <c s="6" t="s">
        <v>1783</v>
      </c>
      <c s="36" t="s">
        <v>294</v>
      </c>
      <c s="37">
        <v>0.083</v>
      </c>
      <c s="36">
        <v>0</v>
      </c>
      <c s="36">
        <f>ROUND(G39*H39,6)</f>
      </c>
      <c r="L39" s="38">
        <v>0</v>
      </c>
      <c s="32">
        <f>ROUND(ROUND(L39,2)*ROUND(G39,3),2)</f>
      </c>
      <c s="36" t="s">
        <v>196</v>
      </c>
      <c>
        <f>(M39*21)/100</f>
      </c>
      <c t="s">
        <v>27</v>
      </c>
    </row>
    <row r="40" spans="1:5" ht="12.75">
      <c r="A40" s="35" t="s">
        <v>54</v>
      </c>
      <c r="E40" s="39" t="s">
        <v>3650</v>
      </c>
    </row>
    <row r="41" spans="1:5" ht="12.75">
      <c r="A41" s="35" t="s">
        <v>55</v>
      </c>
      <c r="E41" s="40" t="s">
        <v>3651</v>
      </c>
    </row>
    <row r="42" spans="1:5" ht="267.75">
      <c r="A42" t="s">
        <v>56</v>
      </c>
      <c r="E42" s="39" t="s">
        <v>2308</v>
      </c>
    </row>
    <row r="43" spans="1:13" ht="12.75">
      <c r="A43" t="s">
        <v>46</v>
      </c>
      <c r="C43" s="31" t="s">
        <v>67</v>
      </c>
      <c r="E43" s="33" t="s">
        <v>1829</v>
      </c>
      <c r="J43" s="32">
        <f>0</f>
      </c>
      <c s="32">
        <f>0</f>
      </c>
      <c s="32">
        <f>0+L44+L48+L52+L56</f>
      </c>
      <c s="32">
        <f>0+M44+M48+M52+M56</f>
      </c>
    </row>
    <row r="44" spans="1:16" ht="12.75">
      <c r="A44" t="s">
        <v>49</v>
      </c>
      <c s="34" t="s">
        <v>86</v>
      </c>
      <c s="34" t="s">
        <v>1833</v>
      </c>
      <c s="35" t="s">
        <v>5</v>
      </c>
      <c s="6" t="s">
        <v>1834</v>
      </c>
      <c s="36" t="s">
        <v>52</v>
      </c>
      <c s="37">
        <v>1.456</v>
      </c>
      <c s="36">
        <v>0</v>
      </c>
      <c s="36">
        <f>ROUND(G44*H44,6)</f>
      </c>
      <c r="L44" s="38">
        <v>0</v>
      </c>
      <c s="32">
        <f>ROUND(ROUND(L44,2)*ROUND(G44,3),2)</f>
      </c>
      <c s="36" t="s">
        <v>196</v>
      </c>
      <c>
        <f>(M44*21)/100</f>
      </c>
      <c t="s">
        <v>27</v>
      </c>
    </row>
    <row r="45" spans="1:5" ht="12.75">
      <c r="A45" s="35" t="s">
        <v>54</v>
      </c>
      <c r="E45" s="39" t="s">
        <v>3652</v>
      </c>
    </row>
    <row r="46" spans="1:5" ht="12.75">
      <c r="A46" s="35" t="s">
        <v>55</v>
      </c>
      <c r="E46" s="40" t="s">
        <v>3653</v>
      </c>
    </row>
    <row r="47" spans="1:5" ht="369.75">
      <c r="A47" t="s">
        <v>56</v>
      </c>
      <c r="E47" s="39" t="s">
        <v>2305</v>
      </c>
    </row>
    <row r="48" spans="1:16" ht="12.75">
      <c r="A48" t="s">
        <v>49</v>
      </c>
      <c s="34" t="s">
        <v>90</v>
      </c>
      <c s="34" t="s">
        <v>1840</v>
      </c>
      <c s="35" t="s">
        <v>5</v>
      </c>
      <c s="6" t="s">
        <v>1841</v>
      </c>
      <c s="36" t="s">
        <v>52</v>
      </c>
      <c s="37">
        <v>1.727</v>
      </c>
      <c s="36">
        <v>0</v>
      </c>
      <c s="36">
        <f>ROUND(G48*H48,6)</f>
      </c>
      <c r="L48" s="38">
        <v>0</v>
      </c>
      <c s="32">
        <f>ROUND(ROUND(L48,2)*ROUND(G48,3),2)</f>
      </c>
      <c s="36" t="s">
        <v>196</v>
      </c>
      <c>
        <f>(M48*21)/100</f>
      </c>
      <c t="s">
        <v>27</v>
      </c>
    </row>
    <row r="49" spans="1:5" ht="12.75">
      <c r="A49" s="35" t="s">
        <v>54</v>
      </c>
      <c r="E49" s="39" t="s">
        <v>3654</v>
      </c>
    </row>
    <row r="50" spans="1:5" ht="51">
      <c r="A50" s="35" t="s">
        <v>55</v>
      </c>
      <c r="E50" s="40" t="s">
        <v>3655</v>
      </c>
    </row>
    <row r="51" spans="1:5" ht="369.75">
      <c r="A51" t="s">
        <v>56</v>
      </c>
      <c r="E51" s="39" t="s">
        <v>2305</v>
      </c>
    </row>
    <row r="52" spans="1:16" ht="25.5">
      <c r="A52" t="s">
        <v>49</v>
      </c>
      <c s="34" t="s">
        <v>94</v>
      </c>
      <c s="34" t="s">
        <v>2682</v>
      </c>
      <c s="35" t="s">
        <v>5</v>
      </c>
      <c s="6" t="s">
        <v>2683</v>
      </c>
      <c s="36" t="s">
        <v>52</v>
      </c>
      <c s="37">
        <v>14.55</v>
      </c>
      <c s="36">
        <v>0</v>
      </c>
      <c s="36">
        <f>ROUND(G52*H52,6)</f>
      </c>
      <c r="L52" s="38">
        <v>0</v>
      </c>
      <c s="32">
        <f>ROUND(ROUND(L52,2)*ROUND(G52,3),2)</f>
      </c>
      <c s="36" t="s">
        <v>196</v>
      </c>
      <c>
        <f>(M52*21)/100</f>
      </c>
      <c t="s">
        <v>27</v>
      </c>
    </row>
    <row r="53" spans="1:5" ht="12.75">
      <c r="A53" s="35" t="s">
        <v>54</v>
      </c>
      <c r="E53" s="39" t="s">
        <v>3656</v>
      </c>
    </row>
    <row r="54" spans="1:5" ht="12.75">
      <c r="A54" s="35" t="s">
        <v>55</v>
      </c>
      <c r="E54" s="40" t="s">
        <v>3657</v>
      </c>
    </row>
    <row r="55" spans="1:5" ht="38.25">
      <c r="A55" t="s">
        <v>56</v>
      </c>
      <c r="E55" s="39" t="s">
        <v>2316</v>
      </c>
    </row>
    <row r="56" spans="1:16" ht="12.75">
      <c r="A56" t="s">
        <v>49</v>
      </c>
      <c s="34" t="s">
        <v>99</v>
      </c>
      <c s="34" t="s">
        <v>1851</v>
      </c>
      <c s="35" t="s">
        <v>5</v>
      </c>
      <c s="6" t="s">
        <v>1852</v>
      </c>
      <c s="36" t="s">
        <v>52</v>
      </c>
      <c s="37">
        <v>1.77</v>
      </c>
      <c s="36">
        <v>0</v>
      </c>
      <c s="36">
        <f>ROUND(G56*H56,6)</f>
      </c>
      <c r="L56" s="38">
        <v>0</v>
      </c>
      <c s="32">
        <f>ROUND(ROUND(L56,2)*ROUND(G56,3),2)</f>
      </c>
      <c s="36" t="s">
        <v>196</v>
      </c>
      <c>
        <f>(M56*21)/100</f>
      </c>
      <c t="s">
        <v>27</v>
      </c>
    </row>
    <row r="57" spans="1:5" ht="12.75">
      <c r="A57" s="35" t="s">
        <v>54</v>
      </c>
      <c r="E57" s="39" t="s">
        <v>3658</v>
      </c>
    </row>
    <row r="58" spans="1:5" ht="25.5">
      <c r="A58" s="35" t="s">
        <v>55</v>
      </c>
      <c r="E58" s="40" t="s">
        <v>3659</v>
      </c>
    </row>
    <row r="59" spans="1:5" ht="102">
      <c r="A59" t="s">
        <v>56</v>
      </c>
      <c r="E59" s="39" t="s">
        <v>2533</v>
      </c>
    </row>
    <row r="60" spans="1:13" ht="12.75">
      <c r="A60" t="s">
        <v>46</v>
      </c>
      <c r="C60" s="31" t="s">
        <v>65</v>
      </c>
      <c r="E60" s="33" t="s">
        <v>66</v>
      </c>
      <c r="J60" s="32">
        <f>0</f>
      </c>
      <c s="32">
        <f>0</f>
      </c>
      <c s="32">
        <f>0+L61</f>
      </c>
      <c s="32">
        <f>0+M61</f>
      </c>
    </row>
    <row r="61" spans="1:16" ht="25.5">
      <c r="A61" t="s">
        <v>49</v>
      </c>
      <c s="34" t="s">
        <v>102</v>
      </c>
      <c s="34" t="s">
        <v>1880</v>
      </c>
      <c s="35" t="s">
        <v>5</v>
      </c>
      <c s="6" t="s">
        <v>1881</v>
      </c>
      <c s="36" t="s">
        <v>63</v>
      </c>
      <c s="37">
        <v>28.13</v>
      </c>
      <c s="36">
        <v>0</v>
      </c>
      <c s="36">
        <f>ROUND(G61*H61,6)</f>
      </c>
      <c r="L61" s="38">
        <v>0</v>
      </c>
      <c s="32">
        <f>ROUND(ROUND(L61,2)*ROUND(G61,3),2)</f>
      </c>
      <c s="36" t="s">
        <v>196</v>
      </c>
      <c>
        <f>(M61*21)/100</f>
      </c>
      <c t="s">
        <v>27</v>
      </c>
    </row>
    <row r="62" spans="1:5" ht="12.75">
      <c r="A62" s="35" t="s">
        <v>54</v>
      </c>
      <c r="E62" s="39" t="s">
        <v>3660</v>
      </c>
    </row>
    <row r="63" spans="1:5" ht="12.75">
      <c r="A63" s="35" t="s">
        <v>55</v>
      </c>
      <c r="E63" s="40" t="s">
        <v>3661</v>
      </c>
    </row>
    <row r="64" spans="1:5" ht="191.25">
      <c r="A64" t="s">
        <v>56</v>
      </c>
      <c r="E64" s="39" t="s">
        <v>2336</v>
      </c>
    </row>
    <row r="65" spans="1:13" ht="12.75">
      <c r="A65" t="s">
        <v>46</v>
      </c>
      <c r="C65" s="31" t="s">
        <v>86</v>
      </c>
      <c r="E65" s="33" t="s">
        <v>729</v>
      </c>
      <c r="J65" s="32">
        <f>0</f>
      </c>
      <c s="32">
        <f>0</f>
      </c>
      <c s="32">
        <f>0+L66+L70+L74+L78+L82+L86+L90</f>
      </c>
      <c s="32">
        <f>0+M66+M70+M74+M78+M82+M86+M90</f>
      </c>
    </row>
    <row r="66" spans="1:16" ht="12.75">
      <c r="A66" t="s">
        <v>49</v>
      </c>
      <c s="34" t="s">
        <v>106</v>
      </c>
      <c s="34" t="s">
        <v>2599</v>
      </c>
      <c s="35" t="s">
        <v>5</v>
      </c>
      <c s="6" t="s">
        <v>2600</v>
      </c>
      <c s="36" t="s">
        <v>97</v>
      </c>
      <c s="37">
        <v>2</v>
      </c>
      <c s="36">
        <v>0</v>
      </c>
      <c s="36">
        <f>ROUND(G66*H66,6)</f>
      </c>
      <c r="L66" s="38">
        <v>0</v>
      </c>
      <c s="32">
        <f>ROUND(ROUND(L66,2)*ROUND(G66,3),2)</f>
      </c>
      <c s="36" t="s">
        <v>196</v>
      </c>
      <c>
        <f>(M66*21)/100</f>
      </c>
      <c t="s">
        <v>27</v>
      </c>
    </row>
    <row r="67" spans="1:5" ht="12.75">
      <c r="A67" s="35" t="s">
        <v>54</v>
      </c>
      <c r="E67" s="39" t="s">
        <v>5</v>
      </c>
    </row>
    <row r="68" spans="1:5" ht="12.75">
      <c r="A68" s="35" t="s">
        <v>55</v>
      </c>
      <c r="E68" s="40" t="s">
        <v>2591</v>
      </c>
    </row>
    <row r="69" spans="1:5" ht="25.5">
      <c r="A69" t="s">
        <v>56</v>
      </c>
      <c r="E69" s="39" t="s">
        <v>2602</v>
      </c>
    </row>
    <row r="70" spans="1:16" ht="12.75">
      <c r="A70" t="s">
        <v>49</v>
      </c>
      <c s="34" t="s">
        <v>110</v>
      </c>
      <c s="34" t="s">
        <v>3662</v>
      </c>
      <c s="35" t="s">
        <v>5</v>
      </c>
      <c s="6" t="s">
        <v>3663</v>
      </c>
      <c s="36" t="s">
        <v>70</v>
      </c>
      <c s="37">
        <v>12.4</v>
      </c>
      <c s="36">
        <v>0</v>
      </c>
      <c s="36">
        <f>ROUND(G70*H70,6)</f>
      </c>
      <c r="L70" s="38">
        <v>0</v>
      </c>
      <c s="32">
        <f>ROUND(ROUND(L70,2)*ROUND(G70,3),2)</f>
      </c>
      <c s="36" t="s">
        <v>196</v>
      </c>
      <c>
        <f>(M70*21)/100</f>
      </c>
      <c t="s">
        <v>27</v>
      </c>
    </row>
    <row r="71" spans="1:5" ht="12.75">
      <c r="A71" s="35" t="s">
        <v>54</v>
      </c>
      <c r="E71" s="39" t="s">
        <v>3664</v>
      </c>
    </row>
    <row r="72" spans="1:5" ht="12.75">
      <c r="A72" s="35" t="s">
        <v>55</v>
      </c>
      <c r="E72" s="40" t="s">
        <v>3665</v>
      </c>
    </row>
    <row r="73" spans="1:5" ht="51">
      <c r="A73" t="s">
        <v>56</v>
      </c>
      <c r="E73" s="39" t="s">
        <v>3666</v>
      </c>
    </row>
    <row r="74" spans="1:16" ht="12.75">
      <c r="A74" t="s">
        <v>49</v>
      </c>
      <c s="34" t="s">
        <v>114</v>
      </c>
      <c s="34" t="s">
        <v>3667</v>
      </c>
      <c s="35" t="s">
        <v>5</v>
      </c>
      <c s="6" t="s">
        <v>3668</v>
      </c>
      <c s="36" t="s">
        <v>70</v>
      </c>
      <c s="37">
        <v>9.7</v>
      </c>
      <c s="36">
        <v>0</v>
      </c>
      <c s="36">
        <f>ROUND(G74*H74,6)</f>
      </c>
      <c r="L74" s="38">
        <v>0</v>
      </c>
      <c s="32">
        <f>ROUND(ROUND(L74,2)*ROUND(G74,3),2)</f>
      </c>
      <c s="36" t="s">
        <v>196</v>
      </c>
      <c>
        <f>(M74*21)/100</f>
      </c>
      <c t="s">
        <v>27</v>
      </c>
    </row>
    <row r="75" spans="1:5" ht="12.75">
      <c r="A75" s="35" t="s">
        <v>54</v>
      </c>
      <c r="E75" s="39" t="s">
        <v>3669</v>
      </c>
    </row>
    <row r="76" spans="1:5" ht="12.75">
      <c r="A76" s="35" t="s">
        <v>55</v>
      </c>
      <c r="E76" s="40" t="s">
        <v>3670</v>
      </c>
    </row>
    <row r="77" spans="1:5" ht="63.75">
      <c r="A77" t="s">
        <v>56</v>
      </c>
      <c r="E77" s="39" t="s">
        <v>3264</v>
      </c>
    </row>
    <row r="78" spans="1:16" ht="12.75">
      <c r="A78" t="s">
        <v>49</v>
      </c>
      <c s="34" t="s">
        <v>118</v>
      </c>
      <c s="34" t="s">
        <v>2254</v>
      </c>
      <c s="35" t="s">
        <v>5</v>
      </c>
      <c s="6" t="s">
        <v>2255</v>
      </c>
      <c s="36" t="s">
        <v>52</v>
      </c>
      <c s="37">
        <v>2.3</v>
      </c>
      <c s="36">
        <v>0</v>
      </c>
      <c s="36">
        <f>ROUND(G78*H78,6)</f>
      </c>
      <c r="L78" s="38">
        <v>0</v>
      </c>
      <c s="32">
        <f>ROUND(ROUND(L78,2)*ROUND(G78,3),2)</f>
      </c>
      <c s="36" t="s">
        <v>196</v>
      </c>
      <c>
        <f>(M78*21)/100</f>
      </c>
      <c t="s">
        <v>27</v>
      </c>
    </row>
    <row r="79" spans="1:5" ht="12.75">
      <c r="A79" s="35" t="s">
        <v>54</v>
      </c>
      <c r="E79" s="39" t="s">
        <v>3270</v>
      </c>
    </row>
    <row r="80" spans="1:5" ht="12.75">
      <c r="A80" s="35" t="s">
        <v>55</v>
      </c>
      <c r="E80" s="40" t="s">
        <v>3671</v>
      </c>
    </row>
    <row r="81" spans="1:5" ht="114.75">
      <c r="A81" t="s">
        <v>56</v>
      </c>
      <c r="E81" s="39" t="s">
        <v>2370</v>
      </c>
    </row>
    <row r="82" spans="1:16" ht="12.75">
      <c r="A82" t="s">
        <v>49</v>
      </c>
      <c s="34" t="s">
        <v>122</v>
      </c>
      <c s="34" t="s">
        <v>1944</v>
      </c>
      <c s="35" t="s">
        <v>5</v>
      </c>
      <c s="6" t="s">
        <v>1945</v>
      </c>
      <c s="36" t="s">
        <v>52</v>
      </c>
      <c s="37">
        <v>2.624</v>
      </c>
      <c s="36">
        <v>0</v>
      </c>
      <c s="36">
        <f>ROUND(G82*H82,6)</f>
      </c>
      <c r="L82" s="38">
        <v>0</v>
      </c>
      <c s="32">
        <f>ROUND(ROUND(L82,2)*ROUND(G82,3),2)</f>
      </c>
      <c s="36" t="s">
        <v>196</v>
      </c>
      <c>
        <f>(M82*21)/100</f>
      </c>
      <c t="s">
        <v>27</v>
      </c>
    </row>
    <row r="83" spans="1:5" ht="12.75">
      <c r="A83" s="35" t="s">
        <v>54</v>
      </c>
      <c r="E83" s="39" t="s">
        <v>3672</v>
      </c>
    </row>
    <row r="84" spans="1:5" ht="12.75">
      <c r="A84" s="35" t="s">
        <v>55</v>
      </c>
      <c r="E84" s="40" t="s">
        <v>3673</v>
      </c>
    </row>
    <row r="85" spans="1:5" ht="114.75">
      <c r="A85" t="s">
        <v>56</v>
      </c>
      <c r="E85" s="39" t="s">
        <v>2370</v>
      </c>
    </row>
    <row r="86" spans="1:16" ht="12.75">
      <c r="A86" t="s">
        <v>49</v>
      </c>
      <c s="34" t="s">
        <v>126</v>
      </c>
      <c s="34" t="s">
        <v>3480</v>
      </c>
      <c s="35" t="s">
        <v>5</v>
      </c>
      <c s="6" t="s">
        <v>3481</v>
      </c>
      <c s="36" t="s">
        <v>70</v>
      </c>
      <c s="37">
        <v>5.752</v>
      </c>
      <c s="36">
        <v>0</v>
      </c>
      <c s="36">
        <f>ROUND(G86*H86,6)</f>
      </c>
      <c r="L86" s="38">
        <v>0</v>
      </c>
      <c s="32">
        <f>ROUND(ROUND(L86,2)*ROUND(G86,3),2)</f>
      </c>
      <c s="36" t="s">
        <v>196</v>
      </c>
      <c>
        <f>(M86*21)/100</f>
      </c>
      <c t="s">
        <v>27</v>
      </c>
    </row>
    <row r="87" spans="1:5" ht="12.75">
      <c r="A87" s="35" t="s">
        <v>54</v>
      </c>
      <c r="E87" s="39" t="s">
        <v>3674</v>
      </c>
    </row>
    <row r="88" spans="1:5" ht="12.75">
      <c r="A88" s="35" t="s">
        <v>55</v>
      </c>
      <c r="E88" s="40" t="s">
        <v>3675</v>
      </c>
    </row>
    <row r="89" spans="1:5" ht="127.5">
      <c r="A89" t="s">
        <v>56</v>
      </c>
      <c r="E89" s="39" t="s">
        <v>3278</v>
      </c>
    </row>
    <row r="90" spans="1:16" ht="12.75">
      <c r="A90" t="s">
        <v>49</v>
      </c>
      <c s="34" t="s">
        <v>130</v>
      </c>
      <c s="34" t="s">
        <v>2783</v>
      </c>
      <c s="35" t="s">
        <v>5</v>
      </c>
      <c s="6" t="s">
        <v>2784</v>
      </c>
      <c s="36" t="s">
        <v>63</v>
      </c>
      <c s="37">
        <v>17.025</v>
      </c>
      <c s="36">
        <v>0</v>
      </c>
      <c s="36">
        <f>ROUND(G90*H90,6)</f>
      </c>
      <c r="L90" s="38">
        <v>0</v>
      </c>
      <c s="32">
        <f>ROUND(ROUND(L90,2)*ROUND(G90,3),2)</f>
      </c>
      <c s="36" t="s">
        <v>196</v>
      </c>
      <c>
        <f>(M90*21)/100</f>
      </c>
      <c t="s">
        <v>27</v>
      </c>
    </row>
    <row r="91" spans="1:5" ht="38.25">
      <c r="A91" s="35" t="s">
        <v>54</v>
      </c>
      <c r="E91" s="39" t="s">
        <v>3676</v>
      </c>
    </row>
    <row r="92" spans="1:5" ht="25.5">
      <c r="A92" s="35" t="s">
        <v>55</v>
      </c>
      <c r="E92" s="40" t="s">
        <v>3677</v>
      </c>
    </row>
    <row r="93" spans="1:5" ht="89.25">
      <c r="A93" t="s">
        <v>56</v>
      </c>
      <c r="E93" s="39" t="s">
        <v>2782</v>
      </c>
    </row>
    <row r="94" spans="1:13" ht="12.75">
      <c r="A94" t="s">
        <v>46</v>
      </c>
      <c r="C94" s="31" t="s">
        <v>288</v>
      </c>
      <c r="E94" s="33" t="s">
        <v>289</v>
      </c>
      <c r="J94" s="32">
        <f>0</f>
      </c>
      <c s="32">
        <f>0</f>
      </c>
      <c s="32">
        <f>0+L95+L99+L103</f>
      </c>
      <c s="32">
        <f>0+M95+M99+M103</f>
      </c>
    </row>
    <row r="95" spans="1:16" ht="38.25">
      <c r="A95" t="s">
        <v>49</v>
      </c>
      <c s="34" t="s">
        <v>134</v>
      </c>
      <c s="34" t="s">
        <v>1479</v>
      </c>
      <c s="35" t="s">
        <v>292</v>
      </c>
      <c s="6" t="s">
        <v>1480</v>
      </c>
      <c s="36" t="s">
        <v>294</v>
      </c>
      <c s="37">
        <v>42.768</v>
      </c>
      <c s="36">
        <v>0</v>
      </c>
      <c s="36">
        <f>ROUND(G95*H95,6)</f>
      </c>
      <c r="L95" s="38">
        <v>0</v>
      </c>
      <c s="32">
        <f>ROUND(ROUND(L95,2)*ROUND(G95,3),2)</f>
      </c>
      <c s="36" t="s">
        <v>196</v>
      </c>
      <c>
        <f>(M95*21)/100</f>
      </c>
      <c t="s">
        <v>27</v>
      </c>
    </row>
    <row r="96" spans="1:5" ht="12.75">
      <c r="A96" s="35" t="s">
        <v>54</v>
      </c>
      <c r="E96" s="39" t="s">
        <v>3678</v>
      </c>
    </row>
    <row r="97" spans="1:5" ht="12.75">
      <c r="A97" s="35" t="s">
        <v>55</v>
      </c>
      <c r="E97" s="40" t="s">
        <v>3679</v>
      </c>
    </row>
    <row r="98" spans="1:5" ht="165.75">
      <c r="A98" t="s">
        <v>56</v>
      </c>
      <c r="E98" s="39" t="s">
        <v>3680</v>
      </c>
    </row>
    <row r="99" spans="1:16" ht="25.5">
      <c r="A99" t="s">
        <v>49</v>
      </c>
      <c s="34" t="s">
        <v>138</v>
      </c>
      <c s="34" t="s">
        <v>298</v>
      </c>
      <c s="35" t="s">
        <v>292</v>
      </c>
      <c s="6" t="s">
        <v>3681</v>
      </c>
      <c s="36" t="s">
        <v>294</v>
      </c>
      <c s="37">
        <v>14.35</v>
      </c>
      <c s="36">
        <v>0</v>
      </c>
      <c s="36">
        <f>ROUND(G99*H99,6)</f>
      </c>
      <c r="L99" s="38">
        <v>0</v>
      </c>
      <c s="32">
        <f>ROUND(ROUND(L99,2)*ROUND(G99,3),2)</f>
      </c>
      <c s="36" t="s">
        <v>196</v>
      </c>
      <c>
        <f>(M99*21)/100</f>
      </c>
      <c t="s">
        <v>27</v>
      </c>
    </row>
    <row r="100" spans="1:5" ht="12.75">
      <c r="A100" s="35" t="s">
        <v>54</v>
      </c>
      <c r="E100" s="39" t="s">
        <v>3682</v>
      </c>
    </row>
    <row r="101" spans="1:5" ht="25.5">
      <c r="A101" s="35" t="s">
        <v>55</v>
      </c>
      <c r="E101" s="40" t="s">
        <v>3683</v>
      </c>
    </row>
    <row r="102" spans="1:5" ht="165.75">
      <c r="A102" t="s">
        <v>56</v>
      </c>
      <c r="E102" s="39" t="s">
        <v>3680</v>
      </c>
    </row>
    <row r="103" spans="1:16" ht="38.25">
      <c r="A103" t="s">
        <v>49</v>
      </c>
      <c s="34" t="s">
        <v>142</v>
      </c>
      <c s="34" t="s">
        <v>2789</v>
      </c>
      <c s="35" t="s">
        <v>292</v>
      </c>
      <c s="6" t="s">
        <v>2790</v>
      </c>
      <c s="36" t="s">
        <v>294</v>
      </c>
      <c s="37">
        <v>0.851</v>
      </c>
      <c s="36">
        <v>0</v>
      </c>
      <c s="36">
        <f>ROUND(G103*H103,6)</f>
      </c>
      <c r="L103" s="38">
        <v>0</v>
      </c>
      <c s="32">
        <f>ROUND(ROUND(L103,2)*ROUND(G103,3),2)</f>
      </c>
      <c s="36" t="s">
        <v>196</v>
      </c>
      <c>
        <f>(M103*21)/100</f>
      </c>
      <c t="s">
        <v>27</v>
      </c>
    </row>
    <row r="104" spans="1:5" ht="63.75">
      <c r="A104" s="35" t="s">
        <v>54</v>
      </c>
      <c r="E104" s="39" t="s">
        <v>3684</v>
      </c>
    </row>
    <row r="105" spans="1:5" ht="25.5">
      <c r="A105" s="35" t="s">
        <v>55</v>
      </c>
      <c r="E105" s="40" t="s">
        <v>3685</v>
      </c>
    </row>
    <row r="106" spans="1:5" ht="165.75">
      <c r="A106" t="s">
        <v>56</v>
      </c>
      <c r="E106"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COUNTIFS(L8:L96,"=0",A8:A96,"P")+COUNTIFS(L8:L96,"",A8:A96,"P")+SUM(Q8:Q96)</f>
      </c>
    </row>
    <row r="8" spans="1:13" ht="12.75">
      <c r="A8" t="s">
        <v>44</v>
      </c>
      <c r="C8" s="28" t="s">
        <v>3688</v>
      </c>
      <c r="E8" s="30" t="s">
        <v>3687</v>
      </c>
      <c r="J8" s="29">
        <f>0+J9+J34+J51+J64+J73+J78+J91</f>
      </c>
      <c s="29">
        <f>0+K9+K34+K51+K64+K73+K78+K91</f>
      </c>
      <c s="29">
        <f>0+L9+L34+L51+L64+L73+L78+L91</f>
      </c>
      <c s="29">
        <f>0+M9+M34+M51+M64+M73+M78+M91</f>
      </c>
    </row>
    <row r="9" spans="1:13" ht="12.75">
      <c r="A9" t="s">
        <v>46</v>
      </c>
      <c r="C9" s="31" t="s">
        <v>47</v>
      </c>
      <c r="E9" s="33" t="s">
        <v>48</v>
      </c>
      <c r="J9" s="32">
        <f>0</f>
      </c>
      <c s="32">
        <f>0</f>
      </c>
      <c s="32">
        <f>0+L10+L14+L18+L22+L26+L30</f>
      </c>
      <c s="32">
        <f>0+M10+M14+M18+M22+M26+M30</f>
      </c>
    </row>
    <row r="10" spans="1:16" ht="12.75">
      <c r="A10" t="s">
        <v>49</v>
      </c>
      <c s="34" t="s">
        <v>47</v>
      </c>
      <c s="34" t="s">
        <v>2399</v>
      </c>
      <c s="35" t="s">
        <v>5</v>
      </c>
      <c s="6" t="s">
        <v>2400</v>
      </c>
      <c s="36" t="s">
        <v>52</v>
      </c>
      <c s="37">
        <v>22.08</v>
      </c>
      <c s="36">
        <v>0</v>
      </c>
      <c s="36">
        <f>ROUND(G10*H10,6)</f>
      </c>
      <c r="L10" s="38">
        <v>0</v>
      </c>
      <c s="32">
        <f>ROUND(ROUND(L10,2)*ROUND(G10,3),2)</f>
      </c>
      <c s="36" t="s">
        <v>196</v>
      </c>
      <c>
        <f>(M10*21)/100</f>
      </c>
      <c t="s">
        <v>27</v>
      </c>
    </row>
    <row r="11" spans="1:5" ht="12.75">
      <c r="A11" s="35" t="s">
        <v>54</v>
      </c>
      <c r="E11" s="39" t="s">
        <v>3500</v>
      </c>
    </row>
    <row r="12" spans="1:5" ht="12.75">
      <c r="A12" s="35" t="s">
        <v>55</v>
      </c>
      <c r="E12" s="40" t="s">
        <v>3689</v>
      </c>
    </row>
    <row r="13" spans="1:5" ht="306">
      <c r="A13" t="s">
        <v>56</v>
      </c>
      <c r="E13" s="39" t="s">
        <v>2403</v>
      </c>
    </row>
    <row r="14" spans="1:16" ht="12.75">
      <c r="A14" t="s">
        <v>49</v>
      </c>
      <c s="34" t="s">
        <v>27</v>
      </c>
      <c s="34" t="s">
        <v>2404</v>
      </c>
      <c s="35" t="s">
        <v>5</v>
      </c>
      <c s="6" t="s">
        <v>2405</v>
      </c>
      <c s="36" t="s">
        <v>52</v>
      </c>
      <c s="37">
        <v>110.4</v>
      </c>
      <c s="36">
        <v>0</v>
      </c>
      <c s="36">
        <f>ROUND(G14*H14,6)</f>
      </c>
      <c r="L14" s="38">
        <v>0</v>
      </c>
      <c s="32">
        <f>ROUND(ROUND(L14,2)*ROUND(G14,3),2)</f>
      </c>
      <c s="36" t="s">
        <v>196</v>
      </c>
      <c>
        <f>(M14*21)/100</f>
      </c>
      <c t="s">
        <v>27</v>
      </c>
    </row>
    <row r="15" spans="1:5" ht="12.75">
      <c r="A15" s="35" t="s">
        <v>54</v>
      </c>
      <c r="E15" s="39" t="s">
        <v>5</v>
      </c>
    </row>
    <row r="16" spans="1:5" ht="51">
      <c r="A16" s="35" t="s">
        <v>55</v>
      </c>
      <c r="E16" s="40" t="s">
        <v>3690</v>
      </c>
    </row>
    <row r="17" spans="1:5" ht="318.75">
      <c r="A17" t="s">
        <v>56</v>
      </c>
      <c r="E17" s="39" t="s">
        <v>2286</v>
      </c>
    </row>
    <row r="18" spans="1:16" ht="12.75">
      <c r="A18" t="s">
        <v>49</v>
      </c>
      <c s="34" t="s">
        <v>26</v>
      </c>
      <c s="34" t="s">
        <v>1595</v>
      </c>
      <c s="35" t="s">
        <v>5</v>
      </c>
      <c s="6" t="s">
        <v>1596</v>
      </c>
      <c s="36" t="s">
        <v>52</v>
      </c>
      <c s="37">
        <v>22.08</v>
      </c>
      <c s="36">
        <v>0</v>
      </c>
      <c s="36">
        <f>ROUND(G18*H18,6)</f>
      </c>
      <c r="L18" s="38">
        <v>0</v>
      </c>
      <c s="32">
        <f>ROUND(ROUND(L18,2)*ROUND(G18,3),2)</f>
      </c>
      <c s="36" t="s">
        <v>196</v>
      </c>
      <c>
        <f>(M18*21)/100</f>
      </c>
      <c t="s">
        <v>27</v>
      </c>
    </row>
    <row r="19" spans="1:5" ht="12.75">
      <c r="A19" s="35" t="s">
        <v>54</v>
      </c>
      <c r="E19" s="39" t="s">
        <v>3500</v>
      </c>
    </row>
    <row r="20" spans="1:5" ht="12.75">
      <c r="A20" s="35" t="s">
        <v>55</v>
      </c>
      <c r="E20" s="40" t="s">
        <v>3689</v>
      </c>
    </row>
    <row r="21" spans="1:5" ht="191.25">
      <c r="A21" t="s">
        <v>56</v>
      </c>
      <c r="E21" s="39" t="s">
        <v>2633</v>
      </c>
    </row>
    <row r="22" spans="1:16" ht="12.75">
      <c r="A22" t="s">
        <v>49</v>
      </c>
      <c s="34" t="s">
        <v>67</v>
      </c>
      <c s="34" t="s">
        <v>58</v>
      </c>
      <c s="35" t="s">
        <v>5</v>
      </c>
      <c s="6" t="s">
        <v>59</v>
      </c>
      <c s="36" t="s">
        <v>52</v>
      </c>
      <c s="37">
        <v>22.08</v>
      </c>
      <c s="36">
        <v>0</v>
      </c>
      <c s="36">
        <f>ROUND(G22*H22,6)</f>
      </c>
      <c r="L22" s="38">
        <v>0</v>
      </c>
      <c s="32">
        <f>ROUND(ROUND(L22,2)*ROUND(G22,3),2)</f>
      </c>
      <c s="36" t="s">
        <v>196</v>
      </c>
      <c>
        <f>(M22*21)/100</f>
      </c>
      <c t="s">
        <v>27</v>
      </c>
    </row>
    <row r="23" spans="1:5" ht="25.5">
      <c r="A23" s="35" t="s">
        <v>54</v>
      </c>
      <c r="E23" s="39" t="s">
        <v>3691</v>
      </c>
    </row>
    <row r="24" spans="1:5" ht="12.75">
      <c r="A24" s="35" t="s">
        <v>55</v>
      </c>
      <c r="E24" s="40" t="s">
        <v>3689</v>
      </c>
    </row>
    <row r="25" spans="1:5" ht="229.5">
      <c r="A25" t="s">
        <v>56</v>
      </c>
      <c r="E25" s="39" t="s">
        <v>750</v>
      </c>
    </row>
    <row r="26" spans="1:16" ht="12.75">
      <c r="A26" t="s">
        <v>49</v>
      </c>
      <c s="34" t="s">
        <v>72</v>
      </c>
      <c s="34" t="s">
        <v>751</v>
      </c>
      <c s="35" t="s">
        <v>5</v>
      </c>
      <c s="6" t="s">
        <v>752</v>
      </c>
      <c s="36" t="s">
        <v>52</v>
      </c>
      <c s="37">
        <v>39.5</v>
      </c>
      <c s="36">
        <v>0</v>
      </c>
      <c s="36">
        <f>ROUND(G26*H26,6)</f>
      </c>
      <c r="L26" s="38">
        <v>0</v>
      </c>
      <c s="32">
        <f>ROUND(ROUND(L26,2)*ROUND(G26,3),2)</f>
      </c>
      <c s="36" t="s">
        <v>196</v>
      </c>
      <c>
        <f>(M26*21)/100</f>
      </c>
      <c t="s">
        <v>27</v>
      </c>
    </row>
    <row r="27" spans="1:5" ht="12.75">
      <c r="A27" s="35" t="s">
        <v>54</v>
      </c>
      <c r="E27" s="39" t="s">
        <v>5</v>
      </c>
    </row>
    <row r="28" spans="1:5" ht="12.75">
      <c r="A28" s="35" t="s">
        <v>55</v>
      </c>
      <c r="E28" s="40" t="s">
        <v>3692</v>
      </c>
    </row>
    <row r="29" spans="1:5" ht="229.5">
      <c r="A29" t="s">
        <v>56</v>
      </c>
      <c r="E29" s="39" t="s">
        <v>754</v>
      </c>
    </row>
    <row r="30" spans="1:16" ht="12.75">
      <c r="A30" t="s">
        <v>49</v>
      </c>
      <c s="34" t="s">
        <v>77</v>
      </c>
      <c s="34" t="s">
        <v>1768</v>
      </c>
      <c s="35" t="s">
        <v>5</v>
      </c>
      <c s="6" t="s">
        <v>1769</v>
      </c>
      <c s="36" t="s">
        <v>63</v>
      </c>
      <c s="37">
        <v>39.6</v>
      </c>
      <c s="36">
        <v>0</v>
      </c>
      <c s="36">
        <f>ROUND(G30*H30,6)</f>
      </c>
      <c r="L30" s="38">
        <v>0</v>
      </c>
      <c s="32">
        <f>ROUND(ROUND(L30,2)*ROUND(G30,3),2)</f>
      </c>
      <c s="36" t="s">
        <v>196</v>
      </c>
      <c>
        <f>(M30*21)/100</f>
      </c>
      <c t="s">
        <v>27</v>
      </c>
    </row>
    <row r="31" spans="1:5" ht="12.75">
      <c r="A31" s="35" t="s">
        <v>54</v>
      </c>
      <c r="E31" s="39" t="s">
        <v>5</v>
      </c>
    </row>
    <row r="32" spans="1:5" ht="25.5">
      <c r="A32" s="35" t="s">
        <v>55</v>
      </c>
      <c r="E32" s="40" t="s">
        <v>3693</v>
      </c>
    </row>
    <row r="33" spans="1:5" ht="25.5">
      <c r="A33" t="s">
        <v>56</v>
      </c>
      <c r="E33" s="39" t="s">
        <v>1770</v>
      </c>
    </row>
    <row r="34" spans="1:13" ht="12.75">
      <c r="A34" t="s">
        <v>46</v>
      </c>
      <c r="C34" s="31" t="s">
        <v>27</v>
      </c>
      <c r="E34" s="33" t="s">
        <v>610</v>
      </c>
      <c r="J34" s="32">
        <f>0</f>
      </c>
      <c s="32">
        <f>0</f>
      </c>
      <c s="32">
        <f>0+L35+L39+L43+L47</f>
      </c>
      <c s="32">
        <f>0+M35+M39+M43+M47</f>
      </c>
    </row>
    <row r="35" spans="1:16" ht="12.75">
      <c r="A35" t="s">
        <v>49</v>
      </c>
      <c s="34" t="s">
        <v>65</v>
      </c>
      <c s="34" t="s">
        <v>2175</v>
      </c>
      <c s="35" t="s">
        <v>5</v>
      </c>
      <c s="6" t="s">
        <v>2176</v>
      </c>
      <c s="36" t="s">
        <v>52</v>
      </c>
      <c s="37">
        <v>3.12</v>
      </c>
      <c s="36">
        <v>0</v>
      </c>
      <c s="36">
        <f>ROUND(G35*H35,6)</f>
      </c>
      <c r="L35" s="38">
        <v>0</v>
      </c>
      <c s="32">
        <f>ROUND(ROUND(L35,2)*ROUND(G35,3),2)</f>
      </c>
      <c s="36" t="s">
        <v>196</v>
      </c>
      <c>
        <f>(M35*21)/100</f>
      </c>
      <c t="s">
        <v>27</v>
      </c>
    </row>
    <row r="36" spans="1:5" ht="12.75">
      <c r="A36" s="35" t="s">
        <v>54</v>
      </c>
      <c r="E36" s="39" t="s">
        <v>3694</v>
      </c>
    </row>
    <row r="37" spans="1:5" ht="12.75">
      <c r="A37" s="35" t="s">
        <v>55</v>
      </c>
      <c r="E37" s="40" t="s">
        <v>3695</v>
      </c>
    </row>
    <row r="38" spans="1:5" ht="369.75">
      <c r="A38" t="s">
        <v>56</v>
      </c>
      <c r="E38" s="39" t="s">
        <v>757</v>
      </c>
    </row>
    <row r="39" spans="1:16" ht="12.75">
      <c r="A39" t="s">
        <v>49</v>
      </c>
      <c s="34" t="s">
        <v>82</v>
      </c>
      <c s="34" t="s">
        <v>1779</v>
      </c>
      <c s="35" t="s">
        <v>5</v>
      </c>
      <c s="6" t="s">
        <v>1780</v>
      </c>
      <c s="36" t="s">
        <v>52</v>
      </c>
      <c s="37">
        <v>3.668</v>
      </c>
      <c s="36">
        <v>0</v>
      </c>
      <c s="36">
        <f>ROUND(G39*H39,6)</f>
      </c>
      <c r="L39" s="38">
        <v>0</v>
      </c>
      <c s="32">
        <f>ROUND(ROUND(L39,2)*ROUND(G39,3),2)</f>
      </c>
      <c s="36" t="s">
        <v>196</v>
      </c>
      <c>
        <f>(M39*21)/100</f>
      </c>
      <c t="s">
        <v>27</v>
      </c>
    </row>
    <row r="40" spans="1:5" ht="12.75">
      <c r="A40" s="35" t="s">
        <v>54</v>
      </c>
      <c r="E40" s="39" t="s">
        <v>5</v>
      </c>
    </row>
    <row r="41" spans="1:5" ht="25.5">
      <c r="A41" s="35" t="s">
        <v>55</v>
      </c>
      <c r="E41" s="40" t="s">
        <v>3696</v>
      </c>
    </row>
    <row r="42" spans="1:5" ht="369.75">
      <c r="A42" t="s">
        <v>56</v>
      </c>
      <c r="E42" s="39" t="s">
        <v>757</v>
      </c>
    </row>
    <row r="43" spans="1:16" ht="12.75">
      <c r="A43" t="s">
        <v>49</v>
      </c>
      <c s="34" t="s">
        <v>86</v>
      </c>
      <c s="34" t="s">
        <v>2452</v>
      </c>
      <c s="35" t="s">
        <v>5</v>
      </c>
      <c s="6" t="s">
        <v>2453</v>
      </c>
      <c s="36" t="s">
        <v>294</v>
      </c>
      <c s="37">
        <v>0.072</v>
      </c>
      <c s="36">
        <v>0</v>
      </c>
      <c s="36">
        <f>ROUND(G43*H43,6)</f>
      </c>
      <c r="L43" s="38">
        <v>0</v>
      </c>
      <c s="32">
        <f>ROUND(ROUND(L43,2)*ROUND(G43,3),2)</f>
      </c>
      <c s="36" t="s">
        <v>196</v>
      </c>
      <c>
        <f>(M43*21)/100</f>
      </c>
      <c t="s">
        <v>27</v>
      </c>
    </row>
    <row r="44" spans="1:5" ht="12.75">
      <c r="A44" s="35" t="s">
        <v>54</v>
      </c>
      <c r="E44" s="39" t="s">
        <v>3697</v>
      </c>
    </row>
    <row r="45" spans="1:5" ht="25.5">
      <c r="A45" s="35" t="s">
        <v>55</v>
      </c>
      <c r="E45" s="40" t="s">
        <v>3698</v>
      </c>
    </row>
    <row r="46" spans="1:5" ht="267.75">
      <c r="A46" t="s">
        <v>56</v>
      </c>
      <c r="E46" s="39" t="s">
        <v>2308</v>
      </c>
    </row>
    <row r="47" spans="1:16" ht="12.75">
      <c r="A47" t="s">
        <v>49</v>
      </c>
      <c s="34" t="s">
        <v>90</v>
      </c>
      <c s="34" t="s">
        <v>1782</v>
      </c>
      <c s="35" t="s">
        <v>5</v>
      </c>
      <c s="6" t="s">
        <v>1783</v>
      </c>
      <c s="36" t="s">
        <v>294</v>
      </c>
      <c s="37">
        <v>0.066</v>
      </c>
      <c s="36">
        <v>0</v>
      </c>
      <c s="36">
        <f>ROUND(G47*H47,6)</f>
      </c>
      <c r="L47" s="38">
        <v>0</v>
      </c>
      <c s="32">
        <f>ROUND(ROUND(L47,2)*ROUND(G47,3),2)</f>
      </c>
      <c s="36" t="s">
        <v>196</v>
      </c>
      <c>
        <f>(M47*21)/100</f>
      </c>
      <c t="s">
        <v>27</v>
      </c>
    </row>
    <row r="48" spans="1:5" ht="12.75">
      <c r="A48" s="35" t="s">
        <v>54</v>
      </c>
      <c r="E48" s="39" t="s">
        <v>3697</v>
      </c>
    </row>
    <row r="49" spans="1:5" ht="25.5">
      <c r="A49" s="35" t="s">
        <v>55</v>
      </c>
      <c r="E49" s="40" t="s">
        <v>3699</v>
      </c>
    </row>
    <row r="50" spans="1:5" ht="267.75">
      <c r="A50" t="s">
        <v>56</v>
      </c>
      <c r="E50" s="39" t="s">
        <v>2308</v>
      </c>
    </row>
    <row r="51" spans="1:13" ht="12.75">
      <c r="A51" t="s">
        <v>46</v>
      </c>
      <c r="C51" s="31" t="s">
        <v>67</v>
      </c>
      <c r="E51" s="33" t="s">
        <v>1829</v>
      </c>
      <c r="J51" s="32">
        <f>0</f>
      </c>
      <c s="32">
        <f>0</f>
      </c>
      <c s="32">
        <f>0+L52+L56+L60</f>
      </c>
      <c s="32">
        <f>0+M52+M56+M60</f>
      </c>
    </row>
    <row r="52" spans="1:16" ht="12.75">
      <c r="A52" t="s">
        <v>49</v>
      </c>
      <c s="34" t="s">
        <v>94</v>
      </c>
      <c s="34" t="s">
        <v>1833</v>
      </c>
      <c s="35" t="s">
        <v>5</v>
      </c>
      <c s="6" t="s">
        <v>1834</v>
      </c>
      <c s="36" t="s">
        <v>52</v>
      </c>
      <c s="37">
        <v>1.562</v>
      </c>
      <c s="36">
        <v>0</v>
      </c>
      <c s="36">
        <f>ROUND(G52*H52,6)</f>
      </c>
      <c r="L52" s="38">
        <v>0</v>
      </c>
      <c s="32">
        <f>ROUND(ROUND(L52,2)*ROUND(G52,3),2)</f>
      </c>
      <c s="36" t="s">
        <v>196</v>
      </c>
      <c>
        <f>(M52*21)/100</f>
      </c>
      <c t="s">
        <v>27</v>
      </c>
    </row>
    <row r="53" spans="1:5" ht="12.75">
      <c r="A53" s="35" t="s">
        <v>54</v>
      </c>
      <c r="E53" s="39" t="s">
        <v>3700</v>
      </c>
    </row>
    <row r="54" spans="1:5" ht="12.75">
      <c r="A54" s="35" t="s">
        <v>55</v>
      </c>
      <c r="E54" s="40" t="s">
        <v>3701</v>
      </c>
    </row>
    <row r="55" spans="1:5" ht="369.75">
      <c r="A55" t="s">
        <v>56</v>
      </c>
      <c r="E55" s="39" t="s">
        <v>2305</v>
      </c>
    </row>
    <row r="56" spans="1:16" ht="12.75">
      <c r="A56" t="s">
        <v>49</v>
      </c>
      <c s="34" t="s">
        <v>99</v>
      </c>
      <c s="34" t="s">
        <v>3179</v>
      </c>
      <c s="35" t="s">
        <v>5</v>
      </c>
      <c s="6" t="s">
        <v>3180</v>
      </c>
      <c s="36" t="s">
        <v>52</v>
      </c>
      <c s="37">
        <v>3.5</v>
      </c>
      <c s="36">
        <v>0</v>
      </c>
      <c s="36">
        <f>ROUND(G56*H56,6)</f>
      </c>
      <c r="L56" s="38">
        <v>0</v>
      </c>
      <c s="32">
        <f>ROUND(ROUND(L56,2)*ROUND(G56,3),2)</f>
      </c>
      <c s="36" t="s">
        <v>196</v>
      </c>
      <c>
        <f>(M56*21)/100</f>
      </c>
      <c t="s">
        <v>27</v>
      </c>
    </row>
    <row r="57" spans="1:5" ht="12.75">
      <c r="A57" s="35" t="s">
        <v>54</v>
      </c>
      <c r="E57" s="39" t="s">
        <v>3702</v>
      </c>
    </row>
    <row r="58" spans="1:5" ht="12.75">
      <c r="A58" s="35" t="s">
        <v>55</v>
      </c>
      <c r="E58" s="40" t="s">
        <v>3703</v>
      </c>
    </row>
    <row r="59" spans="1:5" ht="369.75">
      <c r="A59" t="s">
        <v>56</v>
      </c>
      <c r="E59" s="39" t="s">
        <v>2305</v>
      </c>
    </row>
    <row r="60" spans="1:16" ht="12.75">
      <c r="A60" t="s">
        <v>49</v>
      </c>
      <c s="34" t="s">
        <v>102</v>
      </c>
      <c s="34" t="s">
        <v>1851</v>
      </c>
      <c s="35" t="s">
        <v>5</v>
      </c>
      <c s="6" t="s">
        <v>1852</v>
      </c>
      <c s="36" t="s">
        <v>52</v>
      </c>
      <c s="37">
        <v>7</v>
      </c>
      <c s="36">
        <v>0</v>
      </c>
      <c s="36">
        <f>ROUND(G60*H60,6)</f>
      </c>
      <c r="L60" s="38">
        <v>0</v>
      </c>
      <c s="32">
        <f>ROUND(ROUND(L60,2)*ROUND(G60,3),2)</f>
      </c>
      <c s="36" t="s">
        <v>196</v>
      </c>
      <c>
        <f>(M60*21)/100</f>
      </c>
      <c t="s">
        <v>27</v>
      </c>
    </row>
    <row r="61" spans="1:5" ht="12.75">
      <c r="A61" s="35" t="s">
        <v>54</v>
      </c>
      <c r="E61" s="39" t="s">
        <v>5</v>
      </c>
    </row>
    <row r="62" spans="1:5" ht="12.75">
      <c r="A62" s="35" t="s">
        <v>55</v>
      </c>
      <c r="E62" s="40" t="s">
        <v>3704</v>
      </c>
    </row>
    <row r="63" spans="1:5" ht="102">
      <c r="A63" t="s">
        <v>56</v>
      </c>
      <c r="E63" s="39" t="s">
        <v>2533</v>
      </c>
    </row>
    <row r="64" spans="1:13" ht="12.75">
      <c r="A64" t="s">
        <v>46</v>
      </c>
      <c r="C64" s="31" t="s">
        <v>65</v>
      </c>
      <c r="E64" s="33" t="s">
        <v>66</v>
      </c>
      <c r="J64" s="32">
        <f>0</f>
      </c>
      <c s="32">
        <f>0</f>
      </c>
      <c s="32">
        <f>0+L65+L69</f>
      </c>
      <c s="32">
        <f>0+M65+M69</f>
      </c>
    </row>
    <row r="65" spans="1:16" ht="25.5">
      <c r="A65" t="s">
        <v>49</v>
      </c>
      <c s="34" t="s">
        <v>106</v>
      </c>
      <c s="34" t="s">
        <v>1880</v>
      </c>
      <c s="35" t="s">
        <v>5</v>
      </c>
      <c s="6" t="s">
        <v>1881</v>
      </c>
      <c s="36" t="s">
        <v>63</v>
      </c>
      <c s="37">
        <v>17.28</v>
      </c>
      <c s="36">
        <v>0</v>
      </c>
      <c s="36">
        <f>ROUND(G65*H65,6)</f>
      </c>
      <c r="L65" s="38">
        <v>0</v>
      </c>
      <c s="32">
        <f>ROUND(ROUND(L65,2)*ROUND(G65,3),2)</f>
      </c>
      <c s="36" t="s">
        <v>196</v>
      </c>
      <c>
        <f>(M65*21)/100</f>
      </c>
      <c t="s">
        <v>27</v>
      </c>
    </row>
    <row r="66" spans="1:5" ht="12.75">
      <c r="A66" s="35" t="s">
        <v>54</v>
      </c>
      <c r="E66" s="39" t="s">
        <v>3705</v>
      </c>
    </row>
    <row r="67" spans="1:5" ht="12.75">
      <c r="A67" s="35" t="s">
        <v>55</v>
      </c>
      <c r="E67" s="40" t="s">
        <v>3706</v>
      </c>
    </row>
    <row r="68" spans="1:5" ht="191.25">
      <c r="A68" t="s">
        <v>56</v>
      </c>
      <c r="E68" s="39" t="s">
        <v>2336</v>
      </c>
    </row>
    <row r="69" spans="1:16" ht="12.75">
      <c r="A69" t="s">
        <v>49</v>
      </c>
      <c s="34" t="s">
        <v>110</v>
      </c>
      <c s="34" t="s">
        <v>2554</v>
      </c>
      <c s="35" t="s">
        <v>5</v>
      </c>
      <c s="6" t="s">
        <v>2555</v>
      </c>
      <c s="36" t="s">
        <v>63</v>
      </c>
      <c s="37">
        <v>17.28</v>
      </c>
      <c s="36">
        <v>0</v>
      </c>
      <c s="36">
        <f>ROUND(G69*H69,6)</f>
      </c>
      <c r="L69" s="38">
        <v>0</v>
      </c>
      <c s="32">
        <f>ROUND(ROUND(L69,2)*ROUND(G69,3),2)</f>
      </c>
      <c s="36" t="s">
        <v>196</v>
      </c>
      <c>
        <f>(M69*21)/100</f>
      </c>
      <c t="s">
        <v>27</v>
      </c>
    </row>
    <row r="70" spans="1:5" ht="12.75">
      <c r="A70" s="35" t="s">
        <v>54</v>
      </c>
      <c r="E70" s="39" t="s">
        <v>5</v>
      </c>
    </row>
    <row r="71" spans="1:5" ht="12.75">
      <c r="A71" s="35" t="s">
        <v>55</v>
      </c>
      <c r="E71" s="40" t="s">
        <v>5</v>
      </c>
    </row>
    <row r="72" spans="1:5" ht="38.25">
      <c r="A72" t="s">
        <v>56</v>
      </c>
      <c r="E72" s="39" t="s">
        <v>2553</v>
      </c>
    </row>
    <row r="73" spans="1:13" ht="12.75">
      <c r="A73" t="s">
        <v>46</v>
      </c>
      <c r="C73" s="31" t="s">
        <v>82</v>
      </c>
      <c r="E73" s="33" t="s">
        <v>1884</v>
      </c>
      <c r="J73" s="32">
        <f>0</f>
      </c>
      <c s="32">
        <f>0</f>
      </c>
      <c s="32">
        <f>0+L74</f>
      </c>
      <c s="32">
        <f>0+M74</f>
      </c>
    </row>
    <row r="74" spans="1:16" ht="12.75">
      <c r="A74" t="s">
        <v>49</v>
      </c>
      <c s="34" t="s">
        <v>114</v>
      </c>
      <c s="34" t="s">
        <v>1896</v>
      </c>
      <c s="35" t="s">
        <v>5</v>
      </c>
      <c s="6" t="s">
        <v>1897</v>
      </c>
      <c s="36" t="s">
        <v>70</v>
      </c>
      <c s="37">
        <v>6.5</v>
      </c>
      <c s="36">
        <v>0</v>
      </c>
      <c s="36">
        <f>ROUND(G74*H74,6)</f>
      </c>
      <c r="L74" s="38">
        <v>0</v>
      </c>
      <c s="32">
        <f>ROUND(ROUND(L74,2)*ROUND(G74,3),2)</f>
      </c>
      <c s="36" t="s">
        <v>196</v>
      </c>
      <c>
        <f>(M74*21)/100</f>
      </c>
      <c t="s">
        <v>27</v>
      </c>
    </row>
    <row r="75" spans="1:5" ht="25.5">
      <c r="A75" s="35" t="s">
        <v>54</v>
      </c>
      <c r="E75" s="39" t="s">
        <v>3707</v>
      </c>
    </row>
    <row r="76" spans="1:5" ht="12.75">
      <c r="A76" s="35" t="s">
        <v>55</v>
      </c>
      <c r="E76" s="40" t="s">
        <v>3708</v>
      </c>
    </row>
    <row r="77" spans="1:5" ht="242.25">
      <c r="A77" t="s">
        <v>56</v>
      </c>
      <c r="E77" s="39" t="s">
        <v>2837</v>
      </c>
    </row>
    <row r="78" spans="1:13" ht="12.75">
      <c r="A78" t="s">
        <v>46</v>
      </c>
      <c r="C78" s="31" t="s">
        <v>86</v>
      </c>
      <c r="E78" s="33" t="s">
        <v>729</v>
      </c>
      <c r="J78" s="32">
        <f>0</f>
      </c>
      <c s="32">
        <f>0</f>
      </c>
      <c s="32">
        <f>0+L79+L83+L87</f>
      </c>
      <c s="32">
        <f>0+M79+M83+M87</f>
      </c>
    </row>
    <row r="79" spans="1:16" ht="12.75">
      <c r="A79" t="s">
        <v>49</v>
      </c>
      <c s="34" t="s">
        <v>118</v>
      </c>
      <c s="34" t="s">
        <v>3709</v>
      </c>
      <c s="35" t="s">
        <v>5</v>
      </c>
      <c s="6" t="s">
        <v>3710</v>
      </c>
      <c s="36" t="s">
        <v>70</v>
      </c>
      <c s="37">
        <v>7.9</v>
      </c>
      <c s="36">
        <v>0</v>
      </c>
      <c s="36">
        <f>ROUND(G79*H79,6)</f>
      </c>
      <c r="L79" s="38">
        <v>0</v>
      </c>
      <c s="32">
        <f>ROUND(ROUND(L79,2)*ROUND(G79,3),2)</f>
      </c>
      <c s="36" t="s">
        <v>196</v>
      </c>
      <c>
        <f>(M79*21)/100</f>
      </c>
      <c t="s">
        <v>27</v>
      </c>
    </row>
    <row r="80" spans="1:5" ht="12.75">
      <c r="A80" s="35" t="s">
        <v>54</v>
      </c>
      <c r="E80" s="39" t="s">
        <v>5</v>
      </c>
    </row>
    <row r="81" spans="1:5" ht="12.75">
      <c r="A81" s="35" t="s">
        <v>55</v>
      </c>
      <c r="E81" s="40" t="s">
        <v>3711</v>
      </c>
    </row>
    <row r="82" spans="1:5" ht="63.75">
      <c r="A82" t="s">
        <v>56</v>
      </c>
      <c r="E82" s="39" t="s">
        <v>3264</v>
      </c>
    </row>
    <row r="83" spans="1:16" ht="12.75">
      <c r="A83" t="s">
        <v>49</v>
      </c>
      <c s="34" t="s">
        <v>122</v>
      </c>
      <c s="34" t="s">
        <v>1944</v>
      </c>
      <c s="35" t="s">
        <v>5</v>
      </c>
      <c s="6" t="s">
        <v>1945</v>
      </c>
      <c s="36" t="s">
        <v>52</v>
      </c>
      <c s="37">
        <v>9.68</v>
      </c>
      <c s="36">
        <v>0</v>
      </c>
      <c s="36">
        <f>ROUND(G83*H83,6)</f>
      </c>
      <c r="L83" s="38">
        <v>0</v>
      </c>
      <c s="32">
        <f>ROUND(ROUND(L83,2)*ROUND(G83,3),2)</f>
      </c>
      <c s="36" t="s">
        <v>196</v>
      </c>
      <c>
        <f>(M83*21)/100</f>
      </c>
      <c t="s">
        <v>27</v>
      </c>
    </row>
    <row r="84" spans="1:5" ht="12.75">
      <c r="A84" s="35" t="s">
        <v>54</v>
      </c>
      <c r="E84" s="39" t="s">
        <v>5</v>
      </c>
    </row>
    <row r="85" spans="1:5" ht="51">
      <c r="A85" s="35" t="s">
        <v>55</v>
      </c>
      <c r="E85" s="40" t="s">
        <v>3712</v>
      </c>
    </row>
    <row r="86" spans="1:5" ht="114.75">
      <c r="A86" t="s">
        <v>56</v>
      </c>
      <c r="E86" s="39" t="s">
        <v>2370</v>
      </c>
    </row>
    <row r="87" spans="1:16" ht="12.75">
      <c r="A87" t="s">
        <v>49</v>
      </c>
      <c s="34" t="s">
        <v>126</v>
      </c>
      <c s="34" t="s">
        <v>3361</v>
      </c>
      <c s="35" t="s">
        <v>5</v>
      </c>
      <c s="6" t="s">
        <v>3362</v>
      </c>
      <c s="36" t="s">
        <v>70</v>
      </c>
      <c s="37">
        <v>4.05</v>
      </c>
      <c s="36">
        <v>0</v>
      </c>
      <c s="36">
        <f>ROUND(G87*H87,6)</f>
      </c>
      <c r="L87" s="38">
        <v>0</v>
      </c>
      <c s="32">
        <f>ROUND(ROUND(L87,2)*ROUND(G87,3),2)</f>
      </c>
      <c s="36" t="s">
        <v>196</v>
      </c>
      <c>
        <f>(M87*21)/100</f>
      </c>
      <c t="s">
        <v>27</v>
      </c>
    </row>
    <row r="88" spans="1:5" ht="12.75">
      <c r="A88" s="35" t="s">
        <v>54</v>
      </c>
      <c r="E88" s="39" t="s">
        <v>5</v>
      </c>
    </row>
    <row r="89" spans="1:5" ht="12.75">
      <c r="A89" s="35" t="s">
        <v>55</v>
      </c>
      <c r="E89" s="40" t="s">
        <v>3713</v>
      </c>
    </row>
    <row r="90" spans="1:5" ht="127.5">
      <c r="A90" t="s">
        <v>56</v>
      </c>
      <c r="E90" s="39" t="s">
        <v>3278</v>
      </c>
    </row>
    <row r="91" spans="1:13" ht="12.75">
      <c r="A91" t="s">
        <v>46</v>
      </c>
      <c r="C91" s="31" t="s">
        <v>288</v>
      </c>
      <c r="E91" s="33" t="s">
        <v>289</v>
      </c>
      <c r="J91" s="32">
        <f>0</f>
      </c>
      <c s="32">
        <f>0</f>
      </c>
      <c s="32">
        <f>0+L92+L96</f>
      </c>
      <c s="32">
        <f>0+M92+M96</f>
      </c>
    </row>
    <row r="92" spans="1:16" ht="38.25">
      <c r="A92" t="s">
        <v>49</v>
      </c>
      <c s="34" t="s">
        <v>130</v>
      </c>
      <c s="34" t="s">
        <v>1479</v>
      </c>
      <c s="35" t="s">
        <v>292</v>
      </c>
      <c s="6" t="s">
        <v>1480</v>
      </c>
      <c s="36" t="s">
        <v>294</v>
      </c>
      <c s="37">
        <v>158.976</v>
      </c>
      <c s="36">
        <v>0</v>
      </c>
      <c s="36">
        <f>ROUND(G92*H92,6)</f>
      </c>
      <c r="L92" s="38">
        <v>0</v>
      </c>
      <c s="32">
        <f>ROUND(ROUND(L92,2)*ROUND(G92,3),2)</f>
      </c>
      <c s="36" t="s">
        <v>196</v>
      </c>
      <c>
        <f>(M92*21)/100</f>
      </c>
      <c t="s">
        <v>27</v>
      </c>
    </row>
    <row r="93" spans="1:5" ht="12.75">
      <c r="A93" s="35" t="s">
        <v>54</v>
      </c>
      <c r="E93" s="39" t="s">
        <v>295</v>
      </c>
    </row>
    <row r="94" spans="1:5" ht="12.75">
      <c r="A94" s="35" t="s">
        <v>55</v>
      </c>
      <c r="E94" s="40" t="s">
        <v>3714</v>
      </c>
    </row>
    <row r="95" spans="1:5" ht="165.75">
      <c r="A95" t="s">
        <v>56</v>
      </c>
      <c r="E95" s="39" t="s">
        <v>1481</v>
      </c>
    </row>
    <row r="96" spans="1:16" ht="38.25">
      <c r="A96" t="s">
        <v>49</v>
      </c>
      <c s="34" t="s">
        <v>134</v>
      </c>
      <c s="34" t="s">
        <v>298</v>
      </c>
      <c s="35" t="s">
        <v>292</v>
      </c>
      <c s="6" t="s">
        <v>299</v>
      </c>
      <c s="36" t="s">
        <v>294</v>
      </c>
      <c s="37">
        <v>27.575</v>
      </c>
      <c s="36">
        <v>0</v>
      </c>
      <c s="36">
        <f>ROUND(G96*H96,6)</f>
      </c>
      <c r="L96" s="38">
        <v>0</v>
      </c>
      <c s="32">
        <f>ROUND(ROUND(L96,2)*ROUND(G96,3),2)</f>
      </c>
      <c s="36" t="s">
        <v>196</v>
      </c>
      <c>
        <f>(M96*21)/100</f>
      </c>
      <c t="s">
        <v>27</v>
      </c>
    </row>
    <row r="97" spans="1:5" ht="12.75">
      <c r="A97" s="35" t="s">
        <v>54</v>
      </c>
      <c r="E97" s="39" t="s">
        <v>295</v>
      </c>
    </row>
    <row r="98" spans="1:5" ht="38.25">
      <c r="A98" s="35" t="s">
        <v>55</v>
      </c>
      <c r="E98" s="40" t="s">
        <v>3715</v>
      </c>
    </row>
    <row r="99" spans="1:5" ht="165.75">
      <c r="A99" t="s">
        <v>56</v>
      </c>
      <c r="E99"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3718</v>
      </c>
      <c r="E8" s="30" t="s">
        <v>3717</v>
      </c>
      <c r="J8" s="29">
        <f>0+J9+J30+J43+J56+J65+J74</f>
      </c>
      <c s="29">
        <f>0+K9+K30+K43+K56+K65+K74</f>
      </c>
      <c s="29">
        <f>0+L9+L30+L43+L56+L65+L74</f>
      </c>
      <c s="29">
        <f>0+M9+M30+M43+M56+M65+M74</f>
      </c>
    </row>
    <row r="9" spans="1:13" ht="12.75">
      <c r="A9" t="s">
        <v>46</v>
      </c>
      <c r="C9" s="31" t="s">
        <v>47</v>
      </c>
      <c r="E9" s="33" t="s">
        <v>48</v>
      </c>
      <c r="J9" s="32">
        <f>0</f>
      </c>
      <c s="32">
        <f>0</f>
      </c>
      <c s="32">
        <f>0+L10+L14+L18+L22+L26</f>
      </c>
      <c s="32">
        <f>0+M10+M14+M18+M22+M26</f>
      </c>
    </row>
    <row r="10" spans="1:16" ht="12.75">
      <c r="A10" t="s">
        <v>49</v>
      </c>
      <c s="34" t="s">
        <v>47</v>
      </c>
      <c s="34" t="s">
        <v>2399</v>
      </c>
      <c s="35" t="s">
        <v>5</v>
      </c>
      <c s="6" t="s">
        <v>2400</v>
      </c>
      <c s="36" t="s">
        <v>52</v>
      </c>
      <c s="37">
        <v>6.48</v>
      </c>
      <c s="36">
        <v>0</v>
      </c>
      <c s="36">
        <f>ROUND(G10*H10,6)</f>
      </c>
      <c r="L10" s="38">
        <v>0</v>
      </c>
      <c s="32">
        <f>ROUND(ROUND(L10,2)*ROUND(G10,3),2)</f>
      </c>
      <c s="36" t="s">
        <v>196</v>
      </c>
      <c>
        <f>(M10*21)/100</f>
      </c>
      <c t="s">
        <v>27</v>
      </c>
    </row>
    <row r="11" spans="1:5" ht="12.75">
      <c r="A11" s="35" t="s">
        <v>54</v>
      </c>
      <c r="E11" s="39" t="s">
        <v>3500</v>
      </c>
    </row>
    <row r="12" spans="1:5" ht="25.5">
      <c r="A12" s="35" t="s">
        <v>55</v>
      </c>
      <c r="E12" s="40" t="s">
        <v>3719</v>
      </c>
    </row>
    <row r="13" spans="1:5" ht="306">
      <c r="A13" t="s">
        <v>56</v>
      </c>
      <c r="E13" s="39" t="s">
        <v>2403</v>
      </c>
    </row>
    <row r="14" spans="1:16" ht="12.75">
      <c r="A14" t="s">
        <v>49</v>
      </c>
      <c s="34" t="s">
        <v>27</v>
      </c>
      <c s="34" t="s">
        <v>2404</v>
      </c>
      <c s="35" t="s">
        <v>5</v>
      </c>
      <c s="6" t="s">
        <v>2405</v>
      </c>
      <c s="36" t="s">
        <v>52</v>
      </c>
      <c s="37">
        <v>32.4</v>
      </c>
      <c s="36">
        <v>0</v>
      </c>
      <c s="36">
        <f>ROUND(G14*H14,6)</f>
      </c>
      <c r="L14" s="38">
        <v>0</v>
      </c>
      <c s="32">
        <f>ROUND(ROUND(L14,2)*ROUND(G14,3),2)</f>
      </c>
      <c s="36" t="s">
        <v>196</v>
      </c>
      <c>
        <f>(M14*21)/100</f>
      </c>
      <c t="s">
        <v>27</v>
      </c>
    </row>
    <row r="15" spans="1:5" ht="12.75">
      <c r="A15" s="35" t="s">
        <v>54</v>
      </c>
      <c r="E15" s="39" t="s">
        <v>5</v>
      </c>
    </row>
    <row r="16" spans="1:5" ht="12.75">
      <c r="A16" s="35" t="s">
        <v>55</v>
      </c>
      <c r="E16" s="40" t="s">
        <v>3720</v>
      </c>
    </row>
    <row r="17" spans="1:5" ht="318.75">
      <c r="A17" t="s">
        <v>56</v>
      </c>
      <c r="E17" s="39" t="s">
        <v>2286</v>
      </c>
    </row>
    <row r="18" spans="1:16" ht="12.75">
      <c r="A18" t="s">
        <v>49</v>
      </c>
      <c s="34" t="s">
        <v>26</v>
      </c>
      <c s="34" t="s">
        <v>1595</v>
      </c>
      <c s="35" t="s">
        <v>5</v>
      </c>
      <c s="6" t="s">
        <v>1596</v>
      </c>
      <c s="36" t="s">
        <v>52</v>
      </c>
      <c s="37">
        <v>6.48</v>
      </c>
      <c s="36">
        <v>0</v>
      </c>
      <c s="36">
        <f>ROUND(G18*H18,6)</f>
      </c>
      <c r="L18" s="38">
        <v>0</v>
      </c>
      <c s="32">
        <f>ROUND(ROUND(L18,2)*ROUND(G18,3),2)</f>
      </c>
      <c s="36" t="s">
        <v>196</v>
      </c>
      <c>
        <f>(M18*21)/100</f>
      </c>
      <c t="s">
        <v>27</v>
      </c>
    </row>
    <row r="19" spans="1:5" ht="12.75">
      <c r="A19" s="35" t="s">
        <v>54</v>
      </c>
      <c r="E19" s="39" t="s">
        <v>3500</v>
      </c>
    </row>
    <row r="20" spans="1:5" ht="25.5">
      <c r="A20" s="35" t="s">
        <v>55</v>
      </c>
      <c r="E20" s="40" t="s">
        <v>3719</v>
      </c>
    </row>
    <row r="21" spans="1:5" ht="191.25">
      <c r="A21" t="s">
        <v>56</v>
      </c>
      <c r="E21" s="39" t="s">
        <v>2633</v>
      </c>
    </row>
    <row r="22" spans="1:16" ht="12.75">
      <c r="A22" t="s">
        <v>49</v>
      </c>
      <c s="34" t="s">
        <v>67</v>
      </c>
      <c s="34" t="s">
        <v>58</v>
      </c>
      <c s="35" t="s">
        <v>5</v>
      </c>
      <c s="6" t="s">
        <v>59</v>
      </c>
      <c s="36" t="s">
        <v>52</v>
      </c>
      <c s="37">
        <v>6.48</v>
      </c>
      <c s="36">
        <v>0</v>
      </c>
      <c s="36">
        <f>ROUND(G22*H22,6)</f>
      </c>
      <c r="L22" s="38">
        <v>0</v>
      </c>
      <c s="32">
        <f>ROUND(ROUND(L22,2)*ROUND(G22,3),2)</f>
      </c>
      <c s="36" t="s">
        <v>196</v>
      </c>
      <c>
        <f>(M22*21)/100</f>
      </c>
      <c t="s">
        <v>27</v>
      </c>
    </row>
    <row r="23" spans="1:5" ht="25.5">
      <c r="A23" s="35" t="s">
        <v>54</v>
      </c>
      <c r="E23" s="39" t="s">
        <v>3691</v>
      </c>
    </row>
    <row r="24" spans="1:5" ht="25.5">
      <c r="A24" s="35" t="s">
        <v>55</v>
      </c>
      <c r="E24" s="40" t="s">
        <v>3719</v>
      </c>
    </row>
    <row r="25" spans="1:5" ht="229.5">
      <c r="A25" t="s">
        <v>56</v>
      </c>
      <c r="E25" s="39" t="s">
        <v>750</v>
      </c>
    </row>
    <row r="26" spans="1:16" ht="12.75">
      <c r="A26" t="s">
        <v>49</v>
      </c>
      <c s="34" t="s">
        <v>72</v>
      </c>
      <c s="34" t="s">
        <v>751</v>
      </c>
      <c s="35" t="s">
        <v>5</v>
      </c>
      <c s="6" t="s">
        <v>752</v>
      </c>
      <c s="36" t="s">
        <v>52</v>
      </c>
      <c s="37">
        <v>14.85</v>
      </c>
      <c s="36">
        <v>0</v>
      </c>
      <c s="36">
        <f>ROUND(G26*H26,6)</f>
      </c>
      <c r="L26" s="38">
        <v>0</v>
      </c>
      <c s="32">
        <f>ROUND(ROUND(L26,2)*ROUND(G26,3),2)</f>
      </c>
      <c s="36" t="s">
        <v>196</v>
      </c>
      <c>
        <f>(M26*21)/100</f>
      </c>
      <c t="s">
        <v>27</v>
      </c>
    </row>
    <row r="27" spans="1:5" ht="12.75">
      <c r="A27" s="35" t="s">
        <v>54</v>
      </c>
      <c r="E27" s="39" t="s">
        <v>3721</v>
      </c>
    </row>
    <row r="28" spans="1:5" ht="12.75">
      <c r="A28" s="35" t="s">
        <v>55</v>
      </c>
      <c r="E28" s="40" t="s">
        <v>3722</v>
      </c>
    </row>
    <row r="29" spans="1:5" ht="229.5">
      <c r="A29" t="s">
        <v>56</v>
      </c>
      <c r="E29" s="39" t="s">
        <v>754</v>
      </c>
    </row>
    <row r="30" spans="1:13" ht="12.75">
      <c r="A30" t="s">
        <v>46</v>
      </c>
      <c r="C30" s="31" t="s">
        <v>27</v>
      </c>
      <c r="E30" s="33" t="s">
        <v>610</v>
      </c>
      <c r="J30" s="32">
        <f>0</f>
      </c>
      <c s="32">
        <f>0</f>
      </c>
      <c s="32">
        <f>0+L31+L35+L39</f>
      </c>
      <c s="32">
        <f>0+M31+M35+M39</f>
      </c>
    </row>
    <row r="31" spans="1:16" ht="12.75">
      <c r="A31" t="s">
        <v>49</v>
      </c>
      <c s="34" t="s">
        <v>77</v>
      </c>
      <c s="34" t="s">
        <v>2175</v>
      </c>
      <c s="35" t="s">
        <v>5</v>
      </c>
      <c s="6" t="s">
        <v>2176</v>
      </c>
      <c s="36" t="s">
        <v>52</v>
      </c>
      <c s="37">
        <v>0.432</v>
      </c>
      <c s="36">
        <v>0</v>
      </c>
      <c s="36">
        <f>ROUND(G31*H31,6)</f>
      </c>
      <c r="L31" s="38">
        <v>0</v>
      </c>
      <c s="32">
        <f>ROUND(ROUND(L31,2)*ROUND(G31,3),2)</f>
      </c>
      <c s="36" t="s">
        <v>196</v>
      </c>
      <c>
        <f>(M31*21)/100</f>
      </c>
      <c t="s">
        <v>27</v>
      </c>
    </row>
    <row r="32" spans="1:5" ht="12.75">
      <c r="A32" s="35" t="s">
        <v>54</v>
      </c>
      <c r="E32" s="39" t="s">
        <v>3723</v>
      </c>
    </row>
    <row r="33" spans="1:5" ht="12.75">
      <c r="A33" s="35" t="s">
        <v>55</v>
      </c>
      <c r="E33" s="40" t="s">
        <v>3724</v>
      </c>
    </row>
    <row r="34" spans="1:5" ht="369.75">
      <c r="A34" t="s">
        <v>56</v>
      </c>
      <c r="E34" s="39" t="s">
        <v>757</v>
      </c>
    </row>
    <row r="35" spans="1:16" ht="12.75">
      <c r="A35" t="s">
        <v>49</v>
      </c>
      <c s="34" t="s">
        <v>65</v>
      </c>
      <c s="34" t="s">
        <v>3233</v>
      </c>
      <c s="35" t="s">
        <v>5</v>
      </c>
      <c s="6" t="s">
        <v>3234</v>
      </c>
      <c s="36" t="s">
        <v>52</v>
      </c>
      <c s="37">
        <v>3.36</v>
      </c>
      <c s="36">
        <v>0</v>
      </c>
      <c s="36">
        <f>ROUND(G35*H35,6)</f>
      </c>
      <c r="L35" s="38">
        <v>0</v>
      </c>
      <c s="32">
        <f>ROUND(ROUND(L35,2)*ROUND(G35,3),2)</f>
      </c>
      <c s="36" t="s">
        <v>196</v>
      </c>
      <c>
        <f>(M35*21)/100</f>
      </c>
      <c t="s">
        <v>27</v>
      </c>
    </row>
    <row r="36" spans="1:5" ht="12.75">
      <c r="A36" s="35" t="s">
        <v>54</v>
      </c>
      <c r="E36" s="39" t="s">
        <v>3725</v>
      </c>
    </row>
    <row r="37" spans="1:5" ht="12.75">
      <c r="A37" s="35" t="s">
        <v>55</v>
      </c>
      <c r="E37" s="40" t="s">
        <v>3726</v>
      </c>
    </row>
    <row r="38" spans="1:5" ht="369.75">
      <c r="A38" t="s">
        <v>56</v>
      </c>
      <c r="E38" s="39" t="s">
        <v>757</v>
      </c>
    </row>
    <row r="39" spans="1:16" ht="12.75">
      <c r="A39" t="s">
        <v>49</v>
      </c>
      <c s="34" t="s">
        <v>82</v>
      </c>
      <c s="34" t="s">
        <v>1782</v>
      </c>
      <c s="35" t="s">
        <v>5</v>
      </c>
      <c s="6" t="s">
        <v>1783</v>
      </c>
      <c s="36" t="s">
        <v>294</v>
      </c>
      <c s="37">
        <v>0.14</v>
      </c>
      <c s="36">
        <v>0</v>
      </c>
      <c s="36">
        <f>ROUND(G39*H39,6)</f>
      </c>
      <c r="L39" s="38">
        <v>0</v>
      </c>
      <c s="32">
        <f>ROUND(ROUND(L39,2)*ROUND(G39,3),2)</f>
      </c>
      <c s="36" t="s">
        <v>196</v>
      </c>
      <c>
        <f>(M39*21)/100</f>
      </c>
      <c t="s">
        <v>27</v>
      </c>
    </row>
    <row r="40" spans="1:5" ht="12.75">
      <c r="A40" s="35" t="s">
        <v>54</v>
      </c>
      <c r="E40" s="39" t="s">
        <v>3727</v>
      </c>
    </row>
    <row r="41" spans="1:5" ht="25.5">
      <c r="A41" s="35" t="s">
        <v>55</v>
      </c>
      <c r="E41" s="40" t="s">
        <v>3728</v>
      </c>
    </row>
    <row r="42" spans="1:5" ht="267.75">
      <c r="A42" t="s">
        <v>56</v>
      </c>
      <c r="E42" s="39" t="s">
        <v>2308</v>
      </c>
    </row>
    <row r="43" spans="1:13" ht="12.75">
      <c r="A43" t="s">
        <v>46</v>
      </c>
      <c r="C43" s="31" t="s">
        <v>67</v>
      </c>
      <c r="E43" s="33" t="s">
        <v>1829</v>
      </c>
      <c r="J43" s="32">
        <f>0</f>
      </c>
      <c s="32">
        <f>0</f>
      </c>
      <c s="32">
        <f>0+L44+L48+L52</f>
      </c>
      <c s="32">
        <f>0+M44+M48+M52</f>
      </c>
    </row>
    <row r="44" spans="1:16" ht="12.75">
      <c r="A44" t="s">
        <v>49</v>
      </c>
      <c s="34" t="s">
        <v>86</v>
      </c>
      <c s="34" t="s">
        <v>1833</v>
      </c>
      <c s="35" t="s">
        <v>5</v>
      </c>
      <c s="6" t="s">
        <v>1834</v>
      </c>
      <c s="36" t="s">
        <v>52</v>
      </c>
      <c s="37">
        <v>1.512</v>
      </c>
      <c s="36">
        <v>0</v>
      </c>
      <c s="36">
        <f>ROUND(G44*H44,6)</f>
      </c>
      <c r="L44" s="38">
        <v>0</v>
      </c>
      <c s="32">
        <f>ROUND(ROUND(L44,2)*ROUND(G44,3),2)</f>
      </c>
      <c s="36" t="s">
        <v>196</v>
      </c>
      <c>
        <f>(M44*21)/100</f>
      </c>
      <c t="s">
        <v>27</v>
      </c>
    </row>
    <row r="45" spans="1:5" ht="12.75">
      <c r="A45" s="35" t="s">
        <v>54</v>
      </c>
      <c r="E45" s="39" t="s">
        <v>3729</v>
      </c>
    </row>
    <row r="46" spans="1:5" ht="12.75">
      <c r="A46" s="35" t="s">
        <v>55</v>
      </c>
      <c r="E46" s="40" t="s">
        <v>3730</v>
      </c>
    </row>
    <row r="47" spans="1:5" ht="369.75">
      <c r="A47" t="s">
        <v>56</v>
      </c>
      <c r="E47" s="39" t="s">
        <v>2305</v>
      </c>
    </row>
    <row r="48" spans="1:16" ht="12.75">
      <c r="A48" t="s">
        <v>49</v>
      </c>
      <c s="34" t="s">
        <v>90</v>
      </c>
      <c s="34" t="s">
        <v>3179</v>
      </c>
      <c s="35" t="s">
        <v>5</v>
      </c>
      <c s="6" t="s">
        <v>3180</v>
      </c>
      <c s="36" t="s">
        <v>52</v>
      </c>
      <c s="37">
        <v>0.795</v>
      </c>
      <c s="36">
        <v>0</v>
      </c>
      <c s="36">
        <f>ROUND(G48*H48,6)</f>
      </c>
      <c r="L48" s="38">
        <v>0</v>
      </c>
      <c s="32">
        <f>ROUND(ROUND(L48,2)*ROUND(G48,3),2)</f>
      </c>
      <c s="36" t="s">
        <v>196</v>
      </c>
      <c>
        <f>(M48*21)/100</f>
      </c>
      <c t="s">
        <v>27</v>
      </c>
    </row>
    <row r="49" spans="1:5" ht="12.75">
      <c r="A49" s="35" t="s">
        <v>54</v>
      </c>
      <c r="E49" s="39" t="s">
        <v>3297</v>
      </c>
    </row>
    <row r="50" spans="1:5" ht="38.25">
      <c r="A50" s="35" t="s">
        <v>55</v>
      </c>
      <c r="E50" s="40" t="s">
        <v>3731</v>
      </c>
    </row>
    <row r="51" spans="1:5" ht="369.75">
      <c r="A51" t="s">
        <v>56</v>
      </c>
      <c r="E51" s="39" t="s">
        <v>2305</v>
      </c>
    </row>
    <row r="52" spans="1:16" ht="12.75">
      <c r="A52" t="s">
        <v>49</v>
      </c>
      <c s="34" t="s">
        <v>94</v>
      </c>
      <c s="34" t="s">
        <v>1851</v>
      </c>
      <c s="35" t="s">
        <v>5</v>
      </c>
      <c s="6" t="s">
        <v>1852</v>
      </c>
      <c s="36" t="s">
        <v>52</v>
      </c>
      <c s="37">
        <v>1.59</v>
      </c>
      <c s="36">
        <v>0</v>
      </c>
      <c s="36">
        <f>ROUND(G52*H52,6)</f>
      </c>
      <c r="L52" s="38">
        <v>0</v>
      </c>
      <c s="32">
        <f>ROUND(ROUND(L52,2)*ROUND(G52,3),2)</f>
      </c>
      <c s="36" t="s">
        <v>196</v>
      </c>
      <c>
        <f>(M52*21)/100</f>
      </c>
      <c t="s">
        <v>27</v>
      </c>
    </row>
    <row r="53" spans="1:5" ht="12.75">
      <c r="A53" s="35" t="s">
        <v>54</v>
      </c>
      <c r="E53" s="39" t="s">
        <v>5</v>
      </c>
    </row>
    <row r="54" spans="1:5" ht="38.25">
      <c r="A54" s="35" t="s">
        <v>55</v>
      </c>
      <c r="E54" s="40" t="s">
        <v>3732</v>
      </c>
    </row>
    <row r="55" spans="1:5" ht="102">
      <c r="A55" t="s">
        <v>56</v>
      </c>
      <c r="E55" s="39" t="s">
        <v>2533</v>
      </c>
    </row>
    <row r="56" spans="1:13" ht="12.75">
      <c r="A56" t="s">
        <v>46</v>
      </c>
      <c r="C56" s="31" t="s">
        <v>65</v>
      </c>
      <c r="E56" s="33" t="s">
        <v>66</v>
      </c>
      <c r="J56" s="32">
        <f>0</f>
      </c>
      <c s="32">
        <f>0</f>
      </c>
      <c s="32">
        <f>0+L57+L61</f>
      </c>
      <c s="32">
        <f>0+M57+M61</f>
      </c>
    </row>
    <row r="57" spans="1:16" ht="25.5">
      <c r="A57" t="s">
        <v>49</v>
      </c>
      <c s="34" t="s">
        <v>99</v>
      </c>
      <c s="34" t="s">
        <v>1880</v>
      </c>
      <c s="35" t="s">
        <v>5</v>
      </c>
      <c s="6" t="s">
        <v>1881</v>
      </c>
      <c s="36" t="s">
        <v>63</v>
      </c>
      <c s="37">
        <v>24.612</v>
      </c>
      <c s="36">
        <v>0</v>
      </c>
      <c s="36">
        <f>ROUND(G57*H57,6)</f>
      </c>
      <c r="L57" s="38">
        <v>0</v>
      </c>
      <c s="32">
        <f>ROUND(ROUND(L57,2)*ROUND(G57,3),2)</f>
      </c>
      <c s="36" t="s">
        <v>196</v>
      </c>
      <c>
        <f>(M57*21)/100</f>
      </c>
      <c t="s">
        <v>27</v>
      </c>
    </row>
    <row r="58" spans="1:5" ht="12.75">
      <c r="A58" s="35" t="s">
        <v>54</v>
      </c>
      <c r="E58" s="39" t="s">
        <v>5</v>
      </c>
    </row>
    <row r="59" spans="1:5" ht="12.75">
      <c r="A59" s="35" t="s">
        <v>55</v>
      </c>
      <c r="E59" s="40" t="s">
        <v>3733</v>
      </c>
    </row>
    <row r="60" spans="1:5" ht="191.25">
      <c r="A60" t="s">
        <v>56</v>
      </c>
      <c r="E60" s="39" t="s">
        <v>2336</v>
      </c>
    </row>
    <row r="61" spans="1:16" ht="12.75">
      <c r="A61" t="s">
        <v>49</v>
      </c>
      <c s="34" t="s">
        <v>102</v>
      </c>
      <c s="34" t="s">
        <v>2554</v>
      </c>
      <c s="35" t="s">
        <v>5</v>
      </c>
      <c s="6" t="s">
        <v>2555</v>
      </c>
      <c s="36" t="s">
        <v>63</v>
      </c>
      <c s="37">
        <v>24.612</v>
      </c>
      <c s="36">
        <v>0</v>
      </c>
      <c s="36">
        <f>ROUND(G61*H61,6)</f>
      </c>
      <c r="L61" s="38">
        <v>0</v>
      </c>
      <c s="32">
        <f>ROUND(ROUND(L61,2)*ROUND(G61,3),2)</f>
      </c>
      <c s="36" t="s">
        <v>196</v>
      </c>
      <c>
        <f>(M61*21)/100</f>
      </c>
      <c t="s">
        <v>27</v>
      </c>
    </row>
    <row r="62" spans="1:5" ht="12.75">
      <c r="A62" s="35" t="s">
        <v>54</v>
      </c>
      <c r="E62" s="39" t="s">
        <v>5</v>
      </c>
    </row>
    <row r="63" spans="1:5" ht="12.75">
      <c r="A63" s="35" t="s">
        <v>55</v>
      </c>
      <c r="E63" s="40" t="s">
        <v>3733</v>
      </c>
    </row>
    <row r="64" spans="1:5" ht="38.25">
      <c r="A64" t="s">
        <v>56</v>
      </c>
      <c r="E64" s="39" t="s">
        <v>2553</v>
      </c>
    </row>
    <row r="65" spans="1:13" ht="12.75">
      <c r="A65" t="s">
        <v>46</v>
      </c>
      <c r="C65" s="31" t="s">
        <v>86</v>
      </c>
      <c r="E65" s="33" t="s">
        <v>729</v>
      </c>
      <c r="J65" s="32">
        <f>0</f>
      </c>
      <c s="32">
        <f>0</f>
      </c>
      <c s="32">
        <f>0+L66+L70</f>
      </c>
      <c s="32">
        <f>0+M66+M70</f>
      </c>
    </row>
    <row r="66" spans="1:16" ht="12.75">
      <c r="A66" t="s">
        <v>49</v>
      </c>
      <c s="34" t="s">
        <v>106</v>
      </c>
      <c s="34" t="s">
        <v>3734</v>
      </c>
      <c s="35" t="s">
        <v>5</v>
      </c>
      <c s="6" t="s">
        <v>3735</v>
      </c>
      <c s="36" t="s">
        <v>70</v>
      </c>
      <c s="37">
        <v>9</v>
      </c>
      <c s="36">
        <v>0</v>
      </c>
      <c s="36">
        <f>ROUND(G66*H66,6)</f>
      </c>
      <c r="L66" s="38">
        <v>0</v>
      </c>
      <c s="32">
        <f>ROUND(ROUND(L66,2)*ROUND(G66,3),2)</f>
      </c>
      <c s="36" t="s">
        <v>196</v>
      </c>
      <c>
        <f>(M66*21)/100</f>
      </c>
      <c t="s">
        <v>27</v>
      </c>
    </row>
    <row r="67" spans="1:5" ht="12.75">
      <c r="A67" s="35" t="s">
        <v>54</v>
      </c>
      <c r="E67" s="39" t="s">
        <v>5</v>
      </c>
    </row>
    <row r="68" spans="1:5" ht="12.75">
      <c r="A68" s="35" t="s">
        <v>55</v>
      </c>
      <c r="E68" s="40" t="s">
        <v>3736</v>
      </c>
    </row>
    <row r="69" spans="1:5" ht="63.75">
      <c r="A69" t="s">
        <v>56</v>
      </c>
      <c r="E69" s="39" t="s">
        <v>3264</v>
      </c>
    </row>
    <row r="70" spans="1:16" ht="12.75">
      <c r="A70" t="s">
        <v>49</v>
      </c>
      <c s="34" t="s">
        <v>110</v>
      </c>
      <c s="34" t="s">
        <v>3737</v>
      </c>
      <c s="35" t="s">
        <v>5</v>
      </c>
      <c s="6" t="s">
        <v>3738</v>
      </c>
      <c s="36" t="s">
        <v>70</v>
      </c>
      <c s="37">
        <v>9</v>
      </c>
      <c s="36">
        <v>0</v>
      </c>
      <c s="36">
        <f>ROUND(G70*H70,6)</f>
      </c>
      <c r="L70" s="38">
        <v>0</v>
      </c>
      <c s="32">
        <f>ROUND(ROUND(L70,2)*ROUND(G70,3),2)</f>
      </c>
      <c s="36" t="s">
        <v>196</v>
      </c>
      <c>
        <f>(M70*21)/100</f>
      </c>
      <c t="s">
        <v>27</v>
      </c>
    </row>
    <row r="71" spans="1:5" ht="12.75">
      <c r="A71" s="35" t="s">
        <v>54</v>
      </c>
      <c r="E71" s="39" t="s">
        <v>5</v>
      </c>
    </row>
    <row r="72" spans="1:5" ht="12.75">
      <c r="A72" s="35" t="s">
        <v>55</v>
      </c>
      <c r="E72" s="40" t="s">
        <v>3736</v>
      </c>
    </row>
    <row r="73" spans="1:5" ht="127.5">
      <c r="A73" t="s">
        <v>56</v>
      </c>
      <c r="E73" s="39" t="s">
        <v>3278</v>
      </c>
    </row>
    <row r="74" spans="1:13" ht="12.75">
      <c r="A74" t="s">
        <v>46</v>
      </c>
      <c r="C74" s="31" t="s">
        <v>288</v>
      </c>
      <c r="E74" s="33" t="s">
        <v>289</v>
      </c>
      <c r="J74" s="32">
        <f>0</f>
      </c>
      <c s="32">
        <f>0</f>
      </c>
      <c s="32">
        <f>0+L75+L79</f>
      </c>
      <c s="32">
        <f>0+M75+M79</f>
      </c>
    </row>
    <row r="75" spans="1:16" ht="38.25">
      <c r="A75" t="s">
        <v>49</v>
      </c>
      <c s="34" t="s">
        <v>114</v>
      </c>
      <c s="34" t="s">
        <v>1479</v>
      </c>
      <c s="35" t="s">
        <v>292</v>
      </c>
      <c s="6" t="s">
        <v>1480</v>
      </c>
      <c s="36" t="s">
        <v>294</v>
      </c>
      <c s="37">
        <v>46.656</v>
      </c>
      <c s="36">
        <v>0</v>
      </c>
      <c s="36">
        <f>ROUND(G75*H75,6)</f>
      </c>
      <c r="L75" s="38">
        <v>0</v>
      </c>
      <c s="32">
        <f>ROUND(ROUND(L75,2)*ROUND(G75,3),2)</f>
      </c>
      <c s="36" t="s">
        <v>196</v>
      </c>
      <c>
        <f>(M75*21)/100</f>
      </c>
      <c t="s">
        <v>27</v>
      </c>
    </row>
    <row r="76" spans="1:5" ht="12.75">
      <c r="A76" s="35" t="s">
        <v>54</v>
      </c>
      <c r="E76" s="39" t="s">
        <v>295</v>
      </c>
    </row>
    <row r="77" spans="1:5" ht="12.75">
      <c r="A77" s="35" t="s">
        <v>55</v>
      </c>
      <c r="E77" s="40" t="s">
        <v>3739</v>
      </c>
    </row>
    <row r="78" spans="1:5" ht="165.75">
      <c r="A78" t="s">
        <v>56</v>
      </c>
      <c r="E78" s="39" t="s">
        <v>1481</v>
      </c>
    </row>
    <row r="79" spans="1:16" ht="38.25">
      <c r="A79" t="s">
        <v>49</v>
      </c>
      <c s="34" t="s">
        <v>118</v>
      </c>
      <c s="34" t="s">
        <v>298</v>
      </c>
      <c s="35" t="s">
        <v>292</v>
      </c>
      <c s="6" t="s">
        <v>299</v>
      </c>
      <c s="36" t="s">
        <v>294</v>
      </c>
      <c s="37">
        <v>5.4</v>
      </c>
      <c s="36">
        <v>0</v>
      </c>
      <c s="36">
        <f>ROUND(G79*H79,6)</f>
      </c>
      <c r="L79" s="38">
        <v>0</v>
      </c>
      <c s="32">
        <f>ROUND(ROUND(L79,2)*ROUND(G79,3),2)</f>
      </c>
      <c s="36" t="s">
        <v>196</v>
      </c>
      <c>
        <f>(M79*21)/100</f>
      </c>
      <c t="s">
        <v>27</v>
      </c>
    </row>
    <row r="80" spans="1:5" ht="12.75">
      <c r="A80" s="35" t="s">
        <v>54</v>
      </c>
      <c r="E80" s="39" t="s">
        <v>295</v>
      </c>
    </row>
    <row r="81" spans="1:5" ht="12.75">
      <c r="A81" s="35" t="s">
        <v>55</v>
      </c>
      <c r="E81" s="40" t="s">
        <v>3740</v>
      </c>
    </row>
    <row r="82" spans="1:5" ht="165.75">
      <c r="A82" t="s">
        <v>56</v>
      </c>
      <c r="E8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3743</v>
      </c>
      <c r="E8" s="30" t="s">
        <v>3742</v>
      </c>
      <c r="J8" s="29">
        <f>0+J9+J50+J79+J88+J101+J110+J123+J136+J141</f>
      </c>
      <c s="29">
        <f>0+K9+K50+K79+K88+K101+K110+K123+K136+K141</f>
      </c>
      <c s="29">
        <f>0+L9+L50+L79+L88+L101+L110+L123+L136+L141</f>
      </c>
      <c s="29">
        <f>0+M9+M50+M79+M88+M101+M110+M123+M136+M141</f>
      </c>
    </row>
    <row r="9" spans="1:13" ht="12.75">
      <c r="A9" t="s">
        <v>46</v>
      </c>
      <c r="C9" s="31" t="s">
        <v>47</v>
      </c>
      <c r="E9" s="33" t="s">
        <v>48</v>
      </c>
      <c r="J9" s="32">
        <f>0</f>
      </c>
      <c s="32">
        <f>0</f>
      </c>
      <c s="32">
        <f>0+L10+L14+L18+L22+L26+L30+L34+L38+L42+L46</f>
      </c>
      <c s="32">
        <f>0+M10+M14+M18+M22+M26+M30+M34+M38+M42+M46</f>
      </c>
    </row>
    <row r="10" spans="1:16" ht="12.75">
      <c r="A10" t="s">
        <v>49</v>
      </c>
      <c s="34" t="s">
        <v>47</v>
      </c>
      <c s="34" t="s">
        <v>3744</v>
      </c>
      <c s="35" t="s">
        <v>5</v>
      </c>
      <c s="6" t="s">
        <v>3745</v>
      </c>
      <c s="36" t="s">
        <v>52</v>
      </c>
      <c s="37">
        <v>473</v>
      </c>
      <c s="36">
        <v>0</v>
      </c>
      <c s="36">
        <f>ROUND(G10*H10,6)</f>
      </c>
      <c r="L10" s="38">
        <v>0</v>
      </c>
      <c s="32">
        <f>ROUND(ROUND(L10,2)*ROUND(G10,3),2)</f>
      </c>
      <c s="36" t="s">
        <v>196</v>
      </c>
      <c>
        <f>(M10*21)/100</f>
      </c>
      <c t="s">
        <v>27</v>
      </c>
    </row>
    <row r="11" spans="1:5" ht="12.75">
      <c r="A11" s="35" t="s">
        <v>54</v>
      </c>
      <c r="E11" s="39" t="s">
        <v>3745</v>
      </c>
    </row>
    <row r="12" spans="1:5" ht="204">
      <c r="A12" s="35" t="s">
        <v>55</v>
      </c>
      <c r="E12" s="40" t="s">
        <v>3746</v>
      </c>
    </row>
    <row r="13" spans="1:5" ht="38.25">
      <c r="A13" t="s">
        <v>56</v>
      </c>
      <c r="E13" s="39" t="s">
        <v>3747</v>
      </c>
    </row>
    <row r="14" spans="1:16" ht="12.75">
      <c r="A14" t="s">
        <v>49</v>
      </c>
      <c s="34" t="s">
        <v>27</v>
      </c>
      <c s="34" t="s">
        <v>3033</v>
      </c>
      <c s="35" t="s">
        <v>5</v>
      </c>
      <c s="6" t="s">
        <v>3034</v>
      </c>
      <c s="36" t="s">
        <v>52</v>
      </c>
      <c s="37">
        <v>2282</v>
      </c>
      <c s="36">
        <v>0</v>
      </c>
      <c s="36">
        <f>ROUND(G14*H14,6)</f>
      </c>
      <c r="L14" s="38">
        <v>0</v>
      </c>
      <c s="32">
        <f>ROUND(ROUND(L14,2)*ROUND(G14,3),2)</f>
      </c>
      <c s="36" t="s">
        <v>196</v>
      </c>
      <c>
        <f>(M14*21)/100</f>
      </c>
      <c t="s">
        <v>27</v>
      </c>
    </row>
    <row r="15" spans="1:5" ht="12.75">
      <c r="A15" s="35" t="s">
        <v>54</v>
      </c>
      <c r="E15" s="39" t="s">
        <v>3034</v>
      </c>
    </row>
    <row r="16" spans="1:5" ht="38.25">
      <c r="A16" s="35" t="s">
        <v>55</v>
      </c>
      <c r="E16" s="40" t="s">
        <v>3748</v>
      </c>
    </row>
    <row r="17" spans="1:5" ht="306">
      <c r="A17" t="s">
        <v>56</v>
      </c>
      <c r="E17" s="39" t="s">
        <v>3036</v>
      </c>
    </row>
    <row r="18" spans="1:16" ht="12.75">
      <c r="A18" t="s">
        <v>49</v>
      </c>
      <c s="34" t="s">
        <v>26</v>
      </c>
      <c s="34" t="s">
        <v>2404</v>
      </c>
      <c s="35" t="s">
        <v>5</v>
      </c>
      <c s="6" t="s">
        <v>2405</v>
      </c>
      <c s="36" t="s">
        <v>52</v>
      </c>
      <c s="37">
        <v>13199</v>
      </c>
      <c s="36">
        <v>0</v>
      </c>
      <c s="36">
        <f>ROUND(G18*H18,6)</f>
      </c>
      <c r="L18" s="38">
        <v>0</v>
      </c>
      <c s="32">
        <f>ROUND(ROUND(L18,2)*ROUND(G18,3),2)</f>
      </c>
      <c s="36" t="s">
        <v>196</v>
      </c>
      <c>
        <f>(M18*21)/100</f>
      </c>
      <c t="s">
        <v>27</v>
      </c>
    </row>
    <row r="19" spans="1:5" ht="12.75">
      <c r="A19" s="35" t="s">
        <v>54</v>
      </c>
      <c r="E19" s="39" t="s">
        <v>2405</v>
      </c>
    </row>
    <row r="20" spans="1:5" ht="204">
      <c r="A20" s="35" t="s">
        <v>55</v>
      </c>
      <c r="E20" s="40" t="s">
        <v>3749</v>
      </c>
    </row>
    <row r="21" spans="1:5" ht="318.75">
      <c r="A21" t="s">
        <v>56</v>
      </c>
      <c r="E21" s="39" t="s">
        <v>3038</v>
      </c>
    </row>
    <row r="22" spans="1:16" ht="12.75">
      <c r="A22" t="s">
        <v>49</v>
      </c>
      <c s="34" t="s">
        <v>67</v>
      </c>
      <c s="34" t="s">
        <v>1595</v>
      </c>
      <c s="35" t="s">
        <v>5</v>
      </c>
      <c s="6" t="s">
        <v>1596</v>
      </c>
      <c s="36" t="s">
        <v>52</v>
      </c>
      <c s="37">
        <v>2282</v>
      </c>
      <c s="36">
        <v>0</v>
      </c>
      <c s="36">
        <f>ROUND(G22*H22,6)</f>
      </c>
      <c r="L22" s="38">
        <v>0</v>
      </c>
      <c s="32">
        <f>ROUND(ROUND(L22,2)*ROUND(G22,3),2)</f>
      </c>
      <c s="36" t="s">
        <v>196</v>
      </c>
      <c>
        <f>(M22*21)/100</f>
      </c>
      <c t="s">
        <v>27</v>
      </c>
    </row>
    <row r="23" spans="1:5" ht="12.75">
      <c r="A23" s="35" t="s">
        <v>54</v>
      </c>
      <c r="E23" s="39" t="s">
        <v>1596</v>
      </c>
    </row>
    <row r="24" spans="1:5" ht="38.25">
      <c r="A24" s="35" t="s">
        <v>55</v>
      </c>
      <c r="E24" s="40" t="s">
        <v>3750</v>
      </c>
    </row>
    <row r="25" spans="1:5" ht="191.25">
      <c r="A25" t="s">
        <v>56</v>
      </c>
      <c r="E25" s="39" t="s">
        <v>3561</v>
      </c>
    </row>
    <row r="26" spans="1:16" ht="12.75">
      <c r="A26" t="s">
        <v>49</v>
      </c>
      <c s="34" t="s">
        <v>72</v>
      </c>
      <c s="34" t="s">
        <v>58</v>
      </c>
      <c s="35" t="s">
        <v>5</v>
      </c>
      <c s="6" t="s">
        <v>59</v>
      </c>
      <c s="36" t="s">
        <v>52</v>
      </c>
      <c s="37">
        <v>1809</v>
      </c>
      <c s="36">
        <v>0</v>
      </c>
      <c s="36">
        <f>ROUND(G26*H26,6)</f>
      </c>
      <c r="L26" s="38">
        <v>0</v>
      </c>
      <c s="32">
        <f>ROUND(ROUND(L26,2)*ROUND(G26,3),2)</f>
      </c>
      <c s="36" t="s">
        <v>196</v>
      </c>
      <c>
        <f>(M26*21)/100</f>
      </c>
      <c t="s">
        <v>27</v>
      </c>
    </row>
    <row r="27" spans="1:5" ht="12.75">
      <c r="A27" s="35" t="s">
        <v>54</v>
      </c>
      <c r="E27" s="39" t="s">
        <v>59</v>
      </c>
    </row>
    <row r="28" spans="1:5" ht="25.5">
      <c r="A28" s="35" t="s">
        <v>55</v>
      </c>
      <c r="E28" s="40" t="s">
        <v>3751</v>
      </c>
    </row>
    <row r="29" spans="1:5" ht="229.5">
      <c r="A29" t="s">
        <v>56</v>
      </c>
      <c r="E29" s="39" t="s">
        <v>3042</v>
      </c>
    </row>
    <row r="30" spans="1:16" ht="12.75">
      <c r="A30" t="s">
        <v>49</v>
      </c>
      <c s="34" t="s">
        <v>77</v>
      </c>
      <c s="34" t="s">
        <v>751</v>
      </c>
      <c s="35" t="s">
        <v>5</v>
      </c>
      <c s="6" t="s">
        <v>752</v>
      </c>
      <c s="36" t="s">
        <v>52</v>
      </c>
      <c s="37">
        <v>4221</v>
      </c>
      <c s="36">
        <v>0</v>
      </c>
      <c s="36">
        <f>ROUND(G30*H30,6)</f>
      </c>
      <c r="L30" s="38">
        <v>0</v>
      </c>
      <c s="32">
        <f>ROUND(ROUND(L30,2)*ROUND(G30,3),2)</f>
      </c>
      <c s="36" t="s">
        <v>196</v>
      </c>
      <c>
        <f>(M30*21)/100</f>
      </c>
      <c t="s">
        <v>27</v>
      </c>
    </row>
    <row r="31" spans="1:5" ht="12.75">
      <c r="A31" s="35" t="s">
        <v>54</v>
      </c>
      <c r="E31" s="39" t="s">
        <v>752</v>
      </c>
    </row>
    <row r="32" spans="1:5" ht="216.75">
      <c r="A32" s="35" t="s">
        <v>55</v>
      </c>
      <c r="E32" s="40" t="s">
        <v>3752</v>
      </c>
    </row>
    <row r="33" spans="1:5" ht="229.5">
      <c r="A33" t="s">
        <v>56</v>
      </c>
      <c r="E33" s="39" t="s">
        <v>3753</v>
      </c>
    </row>
    <row r="34" spans="1:16" ht="12.75">
      <c r="A34" t="s">
        <v>49</v>
      </c>
      <c s="34" t="s">
        <v>65</v>
      </c>
      <c s="34" t="s">
        <v>2160</v>
      </c>
      <c s="35" t="s">
        <v>5</v>
      </c>
      <c s="6" t="s">
        <v>2161</v>
      </c>
      <c s="36" t="s">
        <v>52</v>
      </c>
      <c s="37">
        <v>46.004</v>
      </c>
      <c s="36">
        <v>0</v>
      </c>
      <c s="36">
        <f>ROUND(G34*H34,6)</f>
      </c>
      <c r="L34" s="38">
        <v>0</v>
      </c>
      <c s="32">
        <f>ROUND(ROUND(L34,2)*ROUND(G34,3),2)</f>
      </c>
      <c s="36" t="s">
        <v>196</v>
      </c>
      <c>
        <f>(M34*21)/100</f>
      </c>
      <c t="s">
        <v>27</v>
      </c>
    </row>
    <row r="35" spans="1:5" ht="12.75">
      <c r="A35" s="35" t="s">
        <v>54</v>
      </c>
      <c r="E35" s="39" t="s">
        <v>2161</v>
      </c>
    </row>
    <row r="36" spans="1:5" ht="38.25">
      <c r="A36" s="35" t="s">
        <v>55</v>
      </c>
      <c r="E36" s="40" t="s">
        <v>3754</v>
      </c>
    </row>
    <row r="37" spans="1:5" ht="293.25">
      <c r="A37" t="s">
        <v>56</v>
      </c>
      <c r="E37" s="39" t="s">
        <v>3044</v>
      </c>
    </row>
    <row r="38" spans="1:16" ht="12.75">
      <c r="A38" t="s">
        <v>49</v>
      </c>
      <c s="34" t="s">
        <v>82</v>
      </c>
      <c s="34" t="s">
        <v>3755</v>
      </c>
      <c s="35" t="s">
        <v>5</v>
      </c>
      <c s="6" t="s">
        <v>3756</v>
      </c>
      <c s="36" t="s">
        <v>52</v>
      </c>
      <c s="37">
        <v>473</v>
      </c>
      <c s="36">
        <v>0</v>
      </c>
      <c s="36">
        <f>ROUND(G38*H38,6)</f>
      </c>
      <c r="L38" s="38">
        <v>0</v>
      </c>
      <c s="32">
        <f>ROUND(ROUND(L38,2)*ROUND(G38,3),2)</f>
      </c>
      <c s="36" t="s">
        <v>196</v>
      </c>
      <c>
        <f>(M38*21)/100</f>
      </c>
      <c t="s">
        <v>27</v>
      </c>
    </row>
    <row r="39" spans="1:5" ht="12.75">
      <c r="A39" s="35" t="s">
        <v>54</v>
      </c>
      <c r="E39" s="39" t="s">
        <v>5</v>
      </c>
    </row>
    <row r="40" spans="1:5" ht="12.75">
      <c r="A40" s="35" t="s">
        <v>55</v>
      </c>
      <c r="E40" s="40" t="s">
        <v>5</v>
      </c>
    </row>
    <row r="41" spans="1:5" ht="38.25">
      <c r="A41" t="s">
        <v>56</v>
      </c>
      <c r="E41" s="39" t="s">
        <v>3757</v>
      </c>
    </row>
    <row r="42" spans="1:16" ht="12.75">
      <c r="A42" t="s">
        <v>49</v>
      </c>
      <c s="34" t="s">
        <v>86</v>
      </c>
      <c s="34" t="s">
        <v>2166</v>
      </c>
      <c s="35" t="s">
        <v>5</v>
      </c>
      <c s="6" t="s">
        <v>2167</v>
      </c>
      <c s="36" t="s">
        <v>63</v>
      </c>
      <c s="37">
        <v>120.66</v>
      </c>
      <c s="36">
        <v>0</v>
      </c>
      <c s="36">
        <f>ROUND(G42*H42,6)</f>
      </c>
      <c r="L42" s="38">
        <v>0</v>
      </c>
      <c s="32">
        <f>ROUND(ROUND(L42,2)*ROUND(G42,3),2)</f>
      </c>
      <c s="36" t="s">
        <v>196</v>
      </c>
      <c>
        <f>(M42*21)/100</f>
      </c>
      <c t="s">
        <v>27</v>
      </c>
    </row>
    <row r="43" spans="1:5" ht="12.75">
      <c r="A43" s="35" t="s">
        <v>54</v>
      </c>
      <c r="E43" s="39" t="s">
        <v>2167</v>
      </c>
    </row>
    <row r="44" spans="1:5" ht="38.25">
      <c r="A44" s="35" t="s">
        <v>55</v>
      </c>
      <c r="E44" s="40" t="s">
        <v>3758</v>
      </c>
    </row>
    <row r="45" spans="1:5" ht="25.5">
      <c r="A45" t="s">
        <v>56</v>
      </c>
      <c r="E45" s="39" t="s">
        <v>2168</v>
      </c>
    </row>
    <row r="46" spans="1:16" ht="12.75">
      <c r="A46" t="s">
        <v>49</v>
      </c>
      <c s="34" t="s">
        <v>90</v>
      </c>
      <c s="34" t="s">
        <v>3048</v>
      </c>
      <c s="35" t="s">
        <v>5</v>
      </c>
      <c s="6" t="s">
        <v>3049</v>
      </c>
      <c s="36" t="s">
        <v>52</v>
      </c>
      <c s="37">
        <v>473</v>
      </c>
      <c s="36">
        <v>0</v>
      </c>
      <c s="36">
        <f>ROUND(G46*H46,6)</f>
      </c>
      <c r="L46" s="38">
        <v>0</v>
      </c>
      <c s="32">
        <f>ROUND(ROUND(L46,2)*ROUND(G46,3),2)</f>
      </c>
      <c s="36" t="s">
        <v>196</v>
      </c>
      <c>
        <f>(M46*21)/100</f>
      </c>
      <c t="s">
        <v>27</v>
      </c>
    </row>
    <row r="47" spans="1:5" ht="12.75">
      <c r="A47" s="35" t="s">
        <v>54</v>
      </c>
      <c r="E47" s="39" t="s">
        <v>3049</v>
      </c>
    </row>
    <row r="48" spans="1:5" ht="25.5">
      <c r="A48" s="35" t="s">
        <v>55</v>
      </c>
      <c r="E48" s="40" t="s">
        <v>3759</v>
      </c>
    </row>
    <row r="49" spans="1:5" ht="51">
      <c r="A49" t="s">
        <v>56</v>
      </c>
      <c r="E49" s="39" t="s">
        <v>3760</v>
      </c>
    </row>
    <row r="50" spans="1:13" ht="12.75">
      <c r="A50" t="s">
        <v>46</v>
      </c>
      <c r="C50" s="31" t="s">
        <v>27</v>
      </c>
      <c r="E50" s="33" t="s">
        <v>2051</v>
      </c>
      <c r="J50" s="32">
        <f>0</f>
      </c>
      <c s="32">
        <f>0</f>
      </c>
      <c s="32">
        <f>0+L51+L55+L59+L63+L67+L71+L75</f>
      </c>
      <c s="32">
        <f>0+M51+M55+M59+M63+M67+M71+M75</f>
      </c>
    </row>
    <row r="51" spans="1:16" ht="12.75">
      <c r="A51" t="s">
        <v>49</v>
      </c>
      <c s="34" t="s">
        <v>94</v>
      </c>
      <c s="34" t="s">
        <v>3761</v>
      </c>
      <c s="35" t="s">
        <v>5</v>
      </c>
      <c s="6" t="s">
        <v>3762</v>
      </c>
      <c s="36" t="s">
        <v>294</v>
      </c>
      <c s="37">
        <v>211.432</v>
      </c>
      <c s="36">
        <v>0</v>
      </c>
      <c s="36">
        <f>ROUND(G51*H51,6)</f>
      </c>
      <c r="L51" s="38">
        <v>0</v>
      </c>
      <c s="32">
        <f>ROUND(ROUND(L51,2)*ROUND(G51,3),2)</f>
      </c>
      <c s="36" t="s">
        <v>196</v>
      </c>
      <c>
        <f>(M51*21)/100</f>
      </c>
      <c t="s">
        <v>27</v>
      </c>
    </row>
    <row r="52" spans="1:5" ht="12.75">
      <c r="A52" s="35" t="s">
        <v>54</v>
      </c>
      <c r="E52" s="39" t="s">
        <v>3762</v>
      </c>
    </row>
    <row r="53" spans="1:5" ht="63.75">
      <c r="A53" s="35" t="s">
        <v>55</v>
      </c>
      <c r="E53" s="40" t="s">
        <v>3763</v>
      </c>
    </row>
    <row r="54" spans="1:5" ht="38.25">
      <c r="A54" t="s">
        <v>56</v>
      </c>
      <c r="E54" s="39" t="s">
        <v>3764</v>
      </c>
    </row>
    <row r="55" spans="1:16" ht="12.75">
      <c r="A55" t="s">
        <v>49</v>
      </c>
      <c s="34" t="s">
        <v>99</v>
      </c>
      <c s="34" t="s">
        <v>3765</v>
      </c>
      <c s="35" t="s">
        <v>5</v>
      </c>
      <c s="6" t="s">
        <v>3766</v>
      </c>
      <c s="36" t="s">
        <v>52</v>
      </c>
      <c s="37">
        <v>186.814</v>
      </c>
      <c s="36">
        <v>0</v>
      </c>
      <c s="36">
        <f>ROUND(G55*H55,6)</f>
      </c>
      <c r="L55" s="38">
        <v>0</v>
      </c>
      <c s="32">
        <f>ROUND(ROUND(L55,2)*ROUND(G55,3),2)</f>
      </c>
      <c s="36" t="s">
        <v>196</v>
      </c>
      <c>
        <f>(M55*21)/100</f>
      </c>
      <c t="s">
        <v>27</v>
      </c>
    </row>
    <row r="56" spans="1:5" ht="12.75">
      <c r="A56" s="35" t="s">
        <v>54</v>
      </c>
      <c r="E56" s="39" t="s">
        <v>3766</v>
      </c>
    </row>
    <row r="57" spans="1:5" ht="51">
      <c r="A57" s="35" t="s">
        <v>55</v>
      </c>
      <c r="E57" s="40" t="s">
        <v>3767</v>
      </c>
    </row>
    <row r="58" spans="1:5" ht="25.5">
      <c r="A58" t="s">
        <v>56</v>
      </c>
      <c r="E58" s="39" t="s">
        <v>2431</v>
      </c>
    </row>
    <row r="59" spans="1:16" ht="12.75">
      <c r="A59" t="s">
        <v>49</v>
      </c>
      <c s="34" t="s">
        <v>102</v>
      </c>
      <c s="34" t="s">
        <v>3768</v>
      </c>
      <c s="35" t="s">
        <v>5</v>
      </c>
      <c s="6" t="s">
        <v>3769</v>
      </c>
      <c s="36" t="s">
        <v>97</v>
      </c>
      <c s="37">
        <v>254</v>
      </c>
      <c s="36">
        <v>0</v>
      </c>
      <c s="36">
        <f>ROUND(G59*H59,6)</f>
      </c>
      <c r="L59" s="38">
        <v>0</v>
      </c>
      <c s="32">
        <f>ROUND(ROUND(L59,2)*ROUND(G59,3),2)</f>
      </c>
      <c s="36" t="s">
        <v>196</v>
      </c>
      <c>
        <f>(M59*21)/100</f>
      </c>
      <c t="s">
        <v>27</v>
      </c>
    </row>
    <row r="60" spans="1:5" ht="12.75">
      <c r="A60" s="35" t="s">
        <v>54</v>
      </c>
      <c r="E60" s="39" t="s">
        <v>3769</v>
      </c>
    </row>
    <row r="61" spans="1:5" ht="25.5">
      <c r="A61" s="35" t="s">
        <v>55</v>
      </c>
      <c r="E61" s="40" t="s">
        <v>3770</v>
      </c>
    </row>
    <row r="62" spans="1:5" ht="12.75">
      <c r="A62" t="s">
        <v>56</v>
      </c>
      <c r="E62" s="39" t="s">
        <v>3771</v>
      </c>
    </row>
    <row r="63" spans="1:16" ht="25.5">
      <c r="A63" t="s">
        <v>49</v>
      </c>
      <c s="34" t="s">
        <v>106</v>
      </c>
      <c s="34" t="s">
        <v>3772</v>
      </c>
      <c s="35" t="s">
        <v>5</v>
      </c>
      <c s="6" t="s">
        <v>3773</v>
      </c>
      <c s="36" t="s">
        <v>70</v>
      </c>
      <c s="37">
        <v>3072</v>
      </c>
      <c s="36">
        <v>0</v>
      </c>
      <c s="36">
        <f>ROUND(G63*H63,6)</f>
      </c>
      <c r="L63" s="38">
        <v>0</v>
      </c>
      <c s="32">
        <f>ROUND(ROUND(L63,2)*ROUND(G63,3),2)</f>
      </c>
      <c s="36" t="s">
        <v>196</v>
      </c>
      <c>
        <f>(M63*21)/100</f>
      </c>
      <c t="s">
        <v>27</v>
      </c>
    </row>
    <row r="64" spans="1:5" ht="25.5">
      <c r="A64" s="35" t="s">
        <v>54</v>
      </c>
      <c r="E64" s="39" t="s">
        <v>3773</v>
      </c>
    </row>
    <row r="65" spans="1:5" ht="51">
      <c r="A65" s="35" t="s">
        <v>55</v>
      </c>
      <c r="E65" s="40" t="s">
        <v>3774</v>
      </c>
    </row>
    <row r="66" spans="1:5" ht="51">
      <c r="A66" t="s">
        <v>56</v>
      </c>
      <c r="E66" s="39" t="s">
        <v>3567</v>
      </c>
    </row>
    <row r="67" spans="1:16" ht="12.75">
      <c r="A67" t="s">
        <v>49</v>
      </c>
      <c s="34" t="s">
        <v>110</v>
      </c>
      <c s="34" t="s">
        <v>3775</v>
      </c>
      <c s="35" t="s">
        <v>5</v>
      </c>
      <c s="6" t="s">
        <v>3776</v>
      </c>
      <c s="36" t="s">
        <v>70</v>
      </c>
      <c s="37">
        <v>3048</v>
      </c>
      <c s="36">
        <v>0</v>
      </c>
      <c s="36">
        <f>ROUND(G67*H67,6)</f>
      </c>
      <c r="L67" s="38">
        <v>0</v>
      </c>
      <c s="32">
        <f>ROUND(ROUND(L67,2)*ROUND(G67,3),2)</f>
      </c>
      <c s="36" t="s">
        <v>196</v>
      </c>
      <c>
        <f>(M67*21)/100</f>
      </c>
      <c t="s">
        <v>27</v>
      </c>
    </row>
    <row r="68" spans="1:5" ht="12.75">
      <c r="A68" s="35" t="s">
        <v>54</v>
      </c>
      <c r="E68" s="39" t="s">
        <v>5</v>
      </c>
    </row>
    <row r="69" spans="1:5" ht="25.5">
      <c r="A69" s="35" t="s">
        <v>55</v>
      </c>
      <c r="E69" s="40" t="s">
        <v>3777</v>
      </c>
    </row>
    <row r="70" spans="1:5" ht="191.25">
      <c r="A70" t="s">
        <v>56</v>
      </c>
      <c r="E70" s="39" t="s">
        <v>3064</v>
      </c>
    </row>
    <row r="71" spans="1:16" ht="12.75">
      <c r="A71" t="s">
        <v>49</v>
      </c>
      <c s="34" t="s">
        <v>114</v>
      </c>
      <c s="34" t="s">
        <v>3778</v>
      </c>
      <c s="35" t="s">
        <v>5</v>
      </c>
      <c s="6" t="s">
        <v>3779</v>
      </c>
      <c s="36" t="s">
        <v>97</v>
      </c>
      <c s="37">
        <v>246</v>
      </c>
      <c s="36">
        <v>0</v>
      </c>
      <c s="36">
        <f>ROUND(G71*H71,6)</f>
      </c>
      <c r="L71" s="38">
        <v>0</v>
      </c>
      <c s="32">
        <f>ROUND(ROUND(L71,2)*ROUND(G71,3),2)</f>
      </c>
      <c s="36" t="s">
        <v>196</v>
      </c>
      <c>
        <f>(M71*21)/100</f>
      </c>
      <c t="s">
        <v>27</v>
      </c>
    </row>
    <row r="72" spans="1:5" ht="12.75">
      <c r="A72" s="35" t="s">
        <v>54</v>
      </c>
      <c r="E72" s="39" t="s">
        <v>3779</v>
      </c>
    </row>
    <row r="73" spans="1:5" ht="25.5">
      <c r="A73" s="35" t="s">
        <v>55</v>
      </c>
      <c r="E73" s="40" t="s">
        <v>3780</v>
      </c>
    </row>
    <row r="74" spans="1:5" ht="38.25">
      <c r="A74" t="s">
        <v>56</v>
      </c>
      <c r="E74" s="39" t="s">
        <v>3781</v>
      </c>
    </row>
    <row r="75" spans="1:16" ht="12.75">
      <c r="A75" t="s">
        <v>49</v>
      </c>
      <c s="34" t="s">
        <v>118</v>
      </c>
      <c s="34" t="s">
        <v>3782</v>
      </c>
      <c s="35" t="s">
        <v>5</v>
      </c>
      <c s="6" t="s">
        <v>3783</v>
      </c>
      <c s="36" t="s">
        <v>70</v>
      </c>
      <c s="37">
        <v>612</v>
      </c>
      <c s="36">
        <v>0</v>
      </c>
      <c s="36">
        <f>ROUND(G75*H75,6)</f>
      </c>
      <c r="L75" s="38">
        <v>0</v>
      </c>
      <c s="32">
        <f>ROUND(ROUND(L75,2)*ROUND(G75,3),2)</f>
      </c>
      <c s="36" t="s">
        <v>196</v>
      </c>
      <c>
        <f>(M75*21)/100</f>
      </c>
      <c t="s">
        <v>27</v>
      </c>
    </row>
    <row r="76" spans="1:5" ht="12.75">
      <c r="A76" s="35" t="s">
        <v>54</v>
      </c>
      <c r="E76" s="39" t="s">
        <v>3783</v>
      </c>
    </row>
    <row r="77" spans="1:5" ht="38.25">
      <c r="A77" s="35" t="s">
        <v>55</v>
      </c>
      <c r="E77" s="40" t="s">
        <v>3784</v>
      </c>
    </row>
    <row r="78" spans="1:5" ht="38.25">
      <c r="A78" t="s">
        <v>56</v>
      </c>
      <c r="E78" s="39" t="s">
        <v>3785</v>
      </c>
    </row>
    <row r="79" spans="1:13" ht="12.75">
      <c r="A79" t="s">
        <v>46</v>
      </c>
      <c r="C79" s="31" t="s">
        <v>26</v>
      </c>
      <c r="E79" s="33" t="s">
        <v>3069</v>
      </c>
      <c r="J79" s="32">
        <f>0</f>
      </c>
      <c s="32">
        <f>0</f>
      </c>
      <c s="32">
        <f>0+L80+L84</f>
      </c>
      <c s="32">
        <f>0+M80+M84</f>
      </c>
    </row>
    <row r="80" spans="1:16" ht="12.75">
      <c r="A80" t="s">
        <v>49</v>
      </c>
      <c s="34" t="s">
        <v>122</v>
      </c>
      <c s="34" t="s">
        <v>1817</v>
      </c>
      <c s="35" t="s">
        <v>5</v>
      </c>
      <c s="6" t="s">
        <v>1818</v>
      </c>
      <c s="36" t="s">
        <v>52</v>
      </c>
      <c s="37">
        <v>2955.77</v>
      </c>
      <c s="36">
        <v>0</v>
      </c>
      <c s="36">
        <f>ROUND(G80*H80,6)</f>
      </c>
      <c r="L80" s="38">
        <v>0</v>
      </c>
      <c s="32">
        <f>ROUND(ROUND(L80,2)*ROUND(G80,3),2)</f>
      </c>
      <c s="36" t="s">
        <v>196</v>
      </c>
      <c>
        <f>(M80*21)/100</f>
      </c>
      <c t="s">
        <v>27</v>
      </c>
    </row>
    <row r="81" spans="1:5" ht="12.75">
      <c r="A81" s="35" t="s">
        <v>54</v>
      </c>
      <c r="E81" s="39" t="s">
        <v>1818</v>
      </c>
    </row>
    <row r="82" spans="1:5" ht="409.5">
      <c r="A82" s="35" t="s">
        <v>55</v>
      </c>
      <c r="E82" s="40" t="s">
        <v>3786</v>
      </c>
    </row>
    <row r="83" spans="1:5" ht="369.75">
      <c r="A83" t="s">
        <v>56</v>
      </c>
      <c r="E83" s="39" t="s">
        <v>3071</v>
      </c>
    </row>
    <row r="84" spans="1:16" ht="12.75">
      <c r="A84" t="s">
        <v>49</v>
      </c>
      <c s="34" t="s">
        <v>126</v>
      </c>
      <c s="34" t="s">
        <v>2186</v>
      </c>
      <c s="35" t="s">
        <v>5</v>
      </c>
      <c s="6" t="s">
        <v>2187</v>
      </c>
      <c s="36" t="s">
        <v>294</v>
      </c>
      <c s="37">
        <v>317.022</v>
      </c>
      <c s="36">
        <v>0</v>
      </c>
      <c s="36">
        <f>ROUND(G84*H84,6)</f>
      </c>
      <c r="L84" s="38">
        <v>0</v>
      </c>
      <c s="32">
        <f>ROUND(ROUND(L84,2)*ROUND(G84,3),2)</f>
      </c>
      <c s="36" t="s">
        <v>196</v>
      </c>
      <c>
        <f>(M84*21)/100</f>
      </c>
      <c t="s">
        <v>27</v>
      </c>
    </row>
    <row r="85" spans="1:5" ht="12.75">
      <c r="A85" s="35" t="s">
        <v>54</v>
      </c>
      <c r="E85" s="39" t="s">
        <v>2187</v>
      </c>
    </row>
    <row r="86" spans="1:5" ht="127.5">
      <c r="A86" s="35" t="s">
        <v>55</v>
      </c>
      <c r="E86" s="40" t="s">
        <v>3787</v>
      </c>
    </row>
    <row r="87" spans="1:5" ht="267.75">
      <c r="A87" t="s">
        <v>56</v>
      </c>
      <c r="E87" s="39" t="s">
        <v>3073</v>
      </c>
    </row>
    <row r="88" spans="1:13" ht="12.75">
      <c r="A88" t="s">
        <v>46</v>
      </c>
      <c r="C88" s="31" t="s">
        <v>67</v>
      </c>
      <c r="E88" s="33" t="s">
        <v>1829</v>
      </c>
      <c r="J88" s="32">
        <f>0</f>
      </c>
      <c s="32">
        <f>0</f>
      </c>
      <c s="32">
        <f>0+L89+L93+L97</f>
      </c>
      <c s="32">
        <f>0+M89+M93+M97</f>
      </c>
    </row>
    <row r="89" spans="1:16" ht="12.75">
      <c r="A89" t="s">
        <v>49</v>
      </c>
      <c s="34" t="s">
        <v>130</v>
      </c>
      <c s="34" t="s">
        <v>1830</v>
      </c>
      <c s="35" t="s">
        <v>5</v>
      </c>
      <c s="6" t="s">
        <v>1831</v>
      </c>
      <c s="36" t="s">
        <v>52</v>
      </c>
      <c s="37">
        <v>368.385</v>
      </c>
      <c s="36">
        <v>0</v>
      </c>
      <c s="36">
        <f>ROUND(G89*H89,6)</f>
      </c>
      <c r="L89" s="38">
        <v>0</v>
      </c>
      <c s="32">
        <f>ROUND(ROUND(L89,2)*ROUND(G89,3),2)</f>
      </c>
      <c s="36" t="s">
        <v>196</v>
      </c>
      <c>
        <f>(M89*21)/100</f>
      </c>
      <c t="s">
        <v>27</v>
      </c>
    </row>
    <row r="90" spans="1:5" ht="12.75">
      <c r="A90" s="35" t="s">
        <v>54</v>
      </c>
      <c r="E90" s="39" t="s">
        <v>1831</v>
      </c>
    </row>
    <row r="91" spans="1:5" ht="38.25">
      <c r="A91" s="35" t="s">
        <v>55</v>
      </c>
      <c r="E91" s="40" t="s">
        <v>3788</v>
      </c>
    </row>
    <row r="92" spans="1:5" ht="369.75">
      <c r="A92" t="s">
        <v>56</v>
      </c>
      <c r="E92" s="39" t="s">
        <v>3071</v>
      </c>
    </row>
    <row r="93" spans="1:16" ht="12.75">
      <c r="A93" t="s">
        <v>49</v>
      </c>
      <c s="34" t="s">
        <v>134</v>
      </c>
      <c s="34" t="s">
        <v>3789</v>
      </c>
      <c s="35" t="s">
        <v>5</v>
      </c>
      <c s="6" t="s">
        <v>3790</v>
      </c>
      <c s="36" t="s">
        <v>52</v>
      </c>
      <c s="37">
        <v>371.4</v>
      </c>
      <c s="36">
        <v>0</v>
      </c>
      <c s="36">
        <f>ROUND(G93*H93,6)</f>
      </c>
      <c r="L93" s="38">
        <v>0</v>
      </c>
      <c s="32">
        <f>ROUND(ROUND(L93,2)*ROUND(G93,3),2)</f>
      </c>
      <c s="36" t="s">
        <v>196</v>
      </c>
      <c>
        <f>(M93*21)/100</f>
      </c>
      <c t="s">
        <v>27</v>
      </c>
    </row>
    <row r="94" spans="1:5" ht="12.75">
      <c r="A94" s="35" t="s">
        <v>54</v>
      </c>
      <c r="E94" s="39" t="s">
        <v>3790</v>
      </c>
    </row>
    <row r="95" spans="1:5" ht="127.5">
      <c r="A95" s="35" t="s">
        <v>55</v>
      </c>
      <c r="E95" s="40" t="s">
        <v>3791</v>
      </c>
    </row>
    <row r="96" spans="1:5" ht="369.75">
      <c r="A96" t="s">
        <v>56</v>
      </c>
      <c r="E96" s="39" t="s">
        <v>3071</v>
      </c>
    </row>
    <row r="97" spans="1:16" ht="12.75">
      <c r="A97" t="s">
        <v>49</v>
      </c>
      <c s="34" t="s">
        <v>138</v>
      </c>
      <c s="34" t="s">
        <v>3087</v>
      </c>
      <c s="35" t="s">
        <v>5</v>
      </c>
      <c s="6" t="s">
        <v>3088</v>
      </c>
      <c s="36" t="s">
        <v>52</v>
      </c>
      <c s="37">
        <v>2965.5</v>
      </c>
      <c s="36">
        <v>0</v>
      </c>
      <c s="36">
        <f>ROUND(G97*H97,6)</f>
      </c>
      <c r="L97" s="38">
        <v>0</v>
      </c>
      <c s="32">
        <f>ROUND(ROUND(L97,2)*ROUND(G97,3),2)</f>
      </c>
      <c s="36" t="s">
        <v>196</v>
      </c>
      <c>
        <f>(M97*21)/100</f>
      </c>
      <c t="s">
        <v>27</v>
      </c>
    </row>
    <row r="98" spans="1:5" ht="12.75">
      <c r="A98" s="35" t="s">
        <v>54</v>
      </c>
      <c r="E98" s="39" t="s">
        <v>3088</v>
      </c>
    </row>
    <row r="99" spans="1:5" ht="204">
      <c r="A99" s="35" t="s">
        <v>55</v>
      </c>
      <c r="E99" s="40" t="s">
        <v>3792</v>
      </c>
    </row>
    <row r="100" spans="1:5" ht="38.25">
      <c r="A100" t="s">
        <v>56</v>
      </c>
      <c r="E100" s="39" t="s">
        <v>3090</v>
      </c>
    </row>
    <row r="101" spans="1:13" ht="12.75">
      <c r="A101" t="s">
        <v>46</v>
      </c>
      <c r="C101" s="31" t="s">
        <v>2086</v>
      </c>
      <c r="E101" s="33" t="s">
        <v>2087</v>
      </c>
      <c r="J101" s="32">
        <f>0</f>
      </c>
      <c s="32">
        <f>0</f>
      </c>
      <c s="32">
        <f>0+L102+L106</f>
      </c>
      <c s="32">
        <f>0+M102+M106</f>
      </c>
    </row>
    <row r="102" spans="1:16" ht="12.75">
      <c r="A102" t="s">
        <v>49</v>
      </c>
      <c s="34" t="s">
        <v>142</v>
      </c>
      <c s="34" t="s">
        <v>3793</v>
      </c>
      <c s="35" t="s">
        <v>5</v>
      </c>
      <c s="6" t="s">
        <v>3794</v>
      </c>
      <c s="36" t="s">
        <v>63</v>
      </c>
      <c s="37">
        <v>4202.96</v>
      </c>
      <c s="36">
        <v>0</v>
      </c>
      <c s="36">
        <f>ROUND(G102*H102,6)</f>
      </c>
      <c r="L102" s="38">
        <v>0</v>
      </c>
      <c s="32">
        <f>ROUND(ROUND(L102,2)*ROUND(G102,3),2)</f>
      </c>
      <c s="36" t="s">
        <v>196</v>
      </c>
      <c>
        <f>(M102*21)/100</f>
      </c>
      <c t="s">
        <v>27</v>
      </c>
    </row>
    <row r="103" spans="1:5" ht="12.75">
      <c r="A103" s="35" t="s">
        <v>54</v>
      </c>
      <c r="E103" s="39" t="s">
        <v>3794</v>
      </c>
    </row>
    <row r="104" spans="1:5" ht="89.25">
      <c r="A104" s="35" t="s">
        <v>55</v>
      </c>
      <c r="E104" s="40" t="s">
        <v>3795</v>
      </c>
    </row>
    <row r="105" spans="1:5" ht="191.25">
      <c r="A105" t="s">
        <v>56</v>
      </c>
      <c r="E105" s="39" t="s">
        <v>3112</v>
      </c>
    </row>
    <row r="106" spans="1:16" ht="12.75">
      <c r="A106" t="s">
        <v>49</v>
      </c>
      <c s="34" t="s">
        <v>146</v>
      </c>
      <c s="34" t="s">
        <v>2554</v>
      </c>
      <c s="35" t="s">
        <v>5</v>
      </c>
      <c s="6" t="s">
        <v>2555</v>
      </c>
      <c s="36" t="s">
        <v>63</v>
      </c>
      <c s="37">
        <v>4202.96</v>
      </c>
      <c s="36">
        <v>0</v>
      </c>
      <c s="36">
        <f>ROUND(G106*H106,6)</f>
      </c>
      <c r="L106" s="38">
        <v>0</v>
      </c>
      <c s="32">
        <f>ROUND(ROUND(L106,2)*ROUND(G106,3),2)</f>
      </c>
      <c s="36" t="s">
        <v>196</v>
      </c>
      <c>
        <f>(M106*21)/100</f>
      </c>
      <c t="s">
        <v>27</v>
      </c>
    </row>
    <row r="107" spans="1:5" ht="12.75">
      <c r="A107" s="35" t="s">
        <v>54</v>
      </c>
      <c r="E107" s="39" t="s">
        <v>2555</v>
      </c>
    </row>
    <row r="108" spans="1:5" ht="89.25">
      <c r="A108" s="35" t="s">
        <v>55</v>
      </c>
      <c r="E108" s="40" t="s">
        <v>3795</v>
      </c>
    </row>
    <row r="109" spans="1:5" ht="38.25">
      <c r="A109" t="s">
        <v>56</v>
      </c>
      <c r="E109" s="39" t="s">
        <v>3113</v>
      </c>
    </row>
    <row r="110" spans="1:13" ht="12.75">
      <c r="A110" t="s">
        <v>46</v>
      </c>
      <c r="C110" s="31" t="s">
        <v>82</v>
      </c>
      <c r="E110" s="33" t="s">
        <v>3115</v>
      </c>
      <c r="J110" s="32">
        <f>0</f>
      </c>
      <c s="32">
        <f>0</f>
      </c>
      <c s="32">
        <f>0+L111+L115+L119</f>
      </c>
      <c s="32">
        <f>0+M111+M115+M119</f>
      </c>
    </row>
    <row r="111" spans="1:16" ht="12.75">
      <c r="A111" t="s">
        <v>49</v>
      </c>
      <c s="34" t="s">
        <v>150</v>
      </c>
      <c s="34" t="s">
        <v>1889</v>
      </c>
      <c s="35" t="s">
        <v>5</v>
      </c>
      <c s="6" t="s">
        <v>1890</v>
      </c>
      <c s="36" t="s">
        <v>70</v>
      </c>
      <c s="37">
        <v>14.8</v>
      </c>
      <c s="36">
        <v>0</v>
      </c>
      <c s="36">
        <f>ROUND(G111*H111,6)</f>
      </c>
      <c r="L111" s="38">
        <v>0</v>
      </c>
      <c s="32">
        <f>ROUND(ROUND(L111,2)*ROUND(G111,3),2)</f>
      </c>
      <c s="36" t="s">
        <v>196</v>
      </c>
      <c>
        <f>(M111*21)/100</f>
      </c>
      <c t="s">
        <v>27</v>
      </c>
    </row>
    <row r="112" spans="1:5" ht="12.75">
      <c r="A112" s="35" t="s">
        <v>54</v>
      </c>
      <c r="E112" s="39" t="s">
        <v>1890</v>
      </c>
    </row>
    <row r="113" spans="1:5" ht="25.5">
      <c r="A113" s="35" t="s">
        <v>55</v>
      </c>
      <c r="E113" s="40" t="s">
        <v>3796</v>
      </c>
    </row>
    <row r="114" spans="1:5" ht="255">
      <c r="A114" t="s">
        <v>56</v>
      </c>
      <c r="E114" s="39" t="s">
        <v>3797</v>
      </c>
    </row>
    <row r="115" spans="1:16" ht="12.75">
      <c r="A115" t="s">
        <v>49</v>
      </c>
      <c s="34" t="s">
        <v>154</v>
      </c>
      <c s="34" t="s">
        <v>3798</v>
      </c>
      <c s="35" t="s">
        <v>5</v>
      </c>
      <c s="6" t="s">
        <v>3799</v>
      </c>
      <c s="36" t="s">
        <v>70</v>
      </c>
      <c s="37">
        <v>14.3</v>
      </c>
      <c s="36">
        <v>0</v>
      </c>
      <c s="36">
        <f>ROUND(G115*H115,6)</f>
      </c>
      <c r="L115" s="38">
        <v>0</v>
      </c>
      <c s="32">
        <f>ROUND(ROUND(L115,2)*ROUND(G115,3),2)</f>
      </c>
      <c s="36" t="s">
        <v>196</v>
      </c>
      <c>
        <f>(M115*21)/100</f>
      </c>
      <c t="s">
        <v>27</v>
      </c>
    </row>
    <row r="116" spans="1:5" ht="12.75">
      <c r="A116" s="35" t="s">
        <v>54</v>
      </c>
      <c r="E116" s="39" t="s">
        <v>3799</v>
      </c>
    </row>
    <row r="117" spans="1:5" ht="25.5">
      <c r="A117" s="35" t="s">
        <v>55</v>
      </c>
      <c r="E117" s="40" t="s">
        <v>3800</v>
      </c>
    </row>
    <row r="118" spans="1:5" ht="255">
      <c r="A118" t="s">
        <v>56</v>
      </c>
      <c r="E118" s="39" t="s">
        <v>3797</v>
      </c>
    </row>
    <row r="119" spans="1:16" ht="12.75">
      <c r="A119" t="s">
        <v>49</v>
      </c>
      <c s="34" t="s">
        <v>158</v>
      </c>
      <c s="34" t="s">
        <v>3801</v>
      </c>
      <c s="35" t="s">
        <v>5</v>
      </c>
      <c s="6" t="s">
        <v>3802</v>
      </c>
      <c s="36" t="s">
        <v>70</v>
      </c>
      <c s="37">
        <v>386.6</v>
      </c>
      <c s="36">
        <v>0</v>
      </c>
      <c s="36">
        <f>ROUND(G119*H119,6)</f>
      </c>
      <c r="L119" s="38">
        <v>0</v>
      </c>
      <c s="32">
        <f>ROUND(ROUND(L119,2)*ROUND(G119,3),2)</f>
      </c>
      <c s="36" t="s">
        <v>196</v>
      </c>
      <c>
        <f>(M119*21)/100</f>
      </c>
      <c t="s">
        <v>27</v>
      </c>
    </row>
    <row r="120" spans="1:5" ht="12.75">
      <c r="A120" s="35" t="s">
        <v>54</v>
      </c>
      <c r="E120" s="39" t="s">
        <v>3802</v>
      </c>
    </row>
    <row r="121" spans="1:5" ht="38.25">
      <c r="A121" s="35" t="s">
        <v>55</v>
      </c>
      <c r="E121" s="40" t="s">
        <v>3803</v>
      </c>
    </row>
    <row r="122" spans="1:5" ht="242.25">
      <c r="A122" t="s">
        <v>56</v>
      </c>
      <c r="E122" s="39" t="s">
        <v>3804</v>
      </c>
    </row>
    <row r="123" spans="1:13" ht="12.75">
      <c r="A123" t="s">
        <v>46</v>
      </c>
      <c r="C123" s="31" t="s">
        <v>86</v>
      </c>
      <c r="E123" s="33" t="s">
        <v>2115</v>
      </c>
      <c r="J123" s="32">
        <f>0</f>
      </c>
      <c s="32">
        <f>0</f>
      </c>
      <c s="32">
        <f>0+L124+L128+L132</f>
      </c>
      <c s="32">
        <f>0+M124+M128+M132</f>
      </c>
    </row>
    <row r="124" spans="1:16" ht="25.5">
      <c r="A124" t="s">
        <v>49</v>
      </c>
      <c s="34" t="s">
        <v>162</v>
      </c>
      <c s="34" t="s">
        <v>3805</v>
      </c>
      <c s="35" t="s">
        <v>5</v>
      </c>
      <c s="6" t="s">
        <v>3806</v>
      </c>
      <c s="36" t="s">
        <v>70</v>
      </c>
      <c s="37">
        <v>29</v>
      </c>
      <c s="36">
        <v>0</v>
      </c>
      <c s="36">
        <f>ROUND(G124*H124,6)</f>
      </c>
      <c r="L124" s="38">
        <v>0</v>
      </c>
      <c s="32">
        <f>ROUND(ROUND(L124,2)*ROUND(G124,3),2)</f>
      </c>
      <c s="36" t="s">
        <v>196</v>
      </c>
      <c>
        <f>(M124*21)/100</f>
      </c>
      <c t="s">
        <v>27</v>
      </c>
    </row>
    <row r="125" spans="1:5" ht="25.5">
      <c r="A125" s="35" t="s">
        <v>54</v>
      </c>
      <c r="E125" s="39" t="s">
        <v>3806</v>
      </c>
    </row>
    <row r="126" spans="1:5" ht="25.5">
      <c r="A126" s="35" t="s">
        <v>55</v>
      </c>
      <c r="E126" s="40" t="s">
        <v>3807</v>
      </c>
    </row>
    <row r="127" spans="1:5" ht="127.5">
      <c r="A127" t="s">
        <v>56</v>
      </c>
      <c r="E127" s="39" t="s">
        <v>3808</v>
      </c>
    </row>
    <row r="128" spans="1:16" ht="12.75">
      <c r="A128" t="s">
        <v>49</v>
      </c>
      <c s="34" t="s">
        <v>167</v>
      </c>
      <c s="34" t="s">
        <v>3809</v>
      </c>
      <c s="35" t="s">
        <v>5</v>
      </c>
      <c s="6" t="s">
        <v>3810</v>
      </c>
      <c s="36" t="s">
        <v>70</v>
      </c>
      <c s="37">
        <v>370</v>
      </c>
      <c s="36">
        <v>0</v>
      </c>
      <c s="36">
        <f>ROUND(G128*H128,6)</f>
      </c>
      <c r="L128" s="38">
        <v>0</v>
      </c>
      <c s="32">
        <f>ROUND(ROUND(L128,2)*ROUND(G128,3),2)</f>
      </c>
      <c s="36" t="s">
        <v>196</v>
      </c>
      <c>
        <f>(M128*21)/100</f>
      </c>
      <c t="s">
        <v>27</v>
      </c>
    </row>
    <row r="129" spans="1:5" ht="12.75">
      <c r="A129" s="35" t="s">
        <v>54</v>
      </c>
      <c r="E129" s="39" t="s">
        <v>3810</v>
      </c>
    </row>
    <row r="130" spans="1:5" ht="25.5">
      <c r="A130" s="35" t="s">
        <v>55</v>
      </c>
      <c r="E130" s="40" t="s">
        <v>3811</v>
      </c>
    </row>
    <row r="131" spans="1:5" ht="114.75">
      <c r="A131" t="s">
        <v>56</v>
      </c>
      <c r="E131" s="39" t="s">
        <v>3812</v>
      </c>
    </row>
    <row r="132" spans="1:16" ht="12.75">
      <c r="A132" t="s">
        <v>49</v>
      </c>
      <c s="34" t="s">
        <v>171</v>
      </c>
      <c s="34" t="s">
        <v>3813</v>
      </c>
      <c s="35" t="s">
        <v>5</v>
      </c>
      <c s="6" t="s">
        <v>2716</v>
      </c>
      <c s="36" t="s">
        <v>97</v>
      </c>
      <c s="37">
        <v>74</v>
      </c>
      <c s="36">
        <v>0</v>
      </c>
      <c s="36">
        <f>ROUND(G132*H132,6)</f>
      </c>
      <c r="L132" s="38">
        <v>0</v>
      </c>
      <c s="32">
        <f>ROUND(ROUND(L132,2)*ROUND(G132,3),2)</f>
      </c>
      <c s="36" t="s">
        <v>196</v>
      </c>
      <c>
        <f>(M132*21)/100</f>
      </c>
      <c t="s">
        <v>27</v>
      </c>
    </row>
    <row r="133" spans="1:5" ht="12.75">
      <c r="A133" s="35" t="s">
        <v>54</v>
      </c>
      <c r="E133" s="39" t="s">
        <v>2716</v>
      </c>
    </row>
    <row r="134" spans="1:5" ht="12.75">
      <c r="A134" s="35" t="s">
        <v>55</v>
      </c>
      <c r="E134" s="40" t="s">
        <v>5</v>
      </c>
    </row>
    <row r="135" spans="1:5" ht="38.25">
      <c r="A135" t="s">
        <v>56</v>
      </c>
      <c r="E135" s="39" t="s">
        <v>3814</v>
      </c>
    </row>
    <row r="136" spans="1:13" ht="12.75">
      <c r="A136" t="s">
        <v>46</v>
      </c>
      <c r="C136" s="31" t="s">
        <v>288</v>
      </c>
      <c r="E136" s="33" t="s">
        <v>289</v>
      </c>
      <c r="J136" s="32">
        <f>0</f>
      </c>
      <c s="32">
        <f>0</f>
      </c>
      <c s="32">
        <f>0+L137</f>
      </c>
      <c s="32">
        <f>0+M137</f>
      </c>
    </row>
    <row r="137" spans="1:16" ht="38.25">
      <c r="A137" t="s">
        <v>49</v>
      </c>
      <c s="34" t="s">
        <v>175</v>
      </c>
      <c s="34" t="s">
        <v>1479</v>
      </c>
      <c s="35" t="s">
        <v>292</v>
      </c>
      <c s="6" t="s">
        <v>1480</v>
      </c>
      <c s="36" t="s">
        <v>294</v>
      </c>
      <c s="37">
        <v>25590.341</v>
      </c>
      <c s="36">
        <v>0</v>
      </c>
      <c s="36">
        <f>ROUND(G137*H137,6)</f>
      </c>
      <c r="L137" s="38">
        <v>0</v>
      </c>
      <c s="32">
        <f>ROUND(ROUND(L137,2)*ROUND(G137,3),2)</f>
      </c>
      <c s="36" t="s">
        <v>196</v>
      </c>
      <c>
        <f>(M137*21)/100</f>
      </c>
      <c t="s">
        <v>27</v>
      </c>
    </row>
    <row r="138" spans="1:5" ht="12.75">
      <c r="A138" s="35" t="s">
        <v>54</v>
      </c>
      <c r="E138" s="39" t="s">
        <v>5</v>
      </c>
    </row>
    <row r="139" spans="1:5" ht="76.5">
      <c r="A139" s="35" t="s">
        <v>55</v>
      </c>
      <c r="E139" s="40" t="s">
        <v>3815</v>
      </c>
    </row>
    <row r="140" spans="1:5" ht="12.75">
      <c r="A140" t="s">
        <v>56</v>
      </c>
      <c r="E140" s="39" t="s">
        <v>5</v>
      </c>
    </row>
    <row r="141" spans="1:13" ht="12.75">
      <c r="A141" t="s">
        <v>46</v>
      </c>
      <c r="C141" s="31" t="s">
        <v>2137</v>
      </c>
      <c r="E141" s="33" t="s">
        <v>2138</v>
      </c>
      <c r="J141" s="32">
        <f>0</f>
      </c>
      <c s="32">
        <f>0</f>
      </c>
      <c s="32">
        <f>0+L142</f>
      </c>
      <c s="32">
        <f>0+M142</f>
      </c>
    </row>
    <row r="142" spans="1:16" ht="12.75">
      <c r="A142" t="s">
        <v>49</v>
      </c>
      <c s="34" t="s">
        <v>179</v>
      </c>
      <c s="34" t="s">
        <v>1548</v>
      </c>
      <c s="35" t="s">
        <v>5</v>
      </c>
      <c s="6" t="s">
        <v>3816</v>
      </c>
      <c s="36" t="s">
        <v>63</v>
      </c>
      <c s="37">
        <v>4.533</v>
      </c>
      <c s="36">
        <v>0</v>
      </c>
      <c s="36">
        <f>ROUND(G142*H142,6)</f>
      </c>
      <c r="L142" s="38">
        <v>0</v>
      </c>
      <c s="32">
        <f>ROUND(ROUND(L142,2)*ROUND(G142,3),2)</f>
      </c>
      <c s="36" t="s">
        <v>196</v>
      </c>
      <c>
        <f>(M142*21)/100</f>
      </c>
      <c t="s">
        <v>27</v>
      </c>
    </row>
    <row r="143" spans="1:5" ht="25.5">
      <c r="A143" s="35" t="s">
        <v>54</v>
      </c>
      <c r="E143" s="39" t="s">
        <v>3817</v>
      </c>
    </row>
    <row r="144" spans="1:5" ht="25.5">
      <c r="A144" s="35" t="s">
        <v>55</v>
      </c>
      <c r="E144" s="40" t="s">
        <v>3818</v>
      </c>
    </row>
    <row r="145" spans="1:5" ht="12.75">
      <c r="A145" t="s">
        <v>56</v>
      </c>
      <c r="E1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2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COUNTIFS(L8:L265,"=0",A8:A265,"P")+COUNTIFS(L8:L265,"",A8:A265,"P")+SUM(Q8:Q265)</f>
      </c>
    </row>
    <row r="8" spans="1:13" ht="12.75">
      <c r="A8" t="s">
        <v>44</v>
      </c>
      <c r="C8" s="28" t="s">
        <v>3821</v>
      </c>
      <c r="E8" s="30" t="s">
        <v>3820</v>
      </c>
      <c r="J8" s="29">
        <f>0+J9</f>
      </c>
      <c s="29">
        <f>0+K9</f>
      </c>
      <c s="29">
        <f>0+L9</f>
      </c>
      <c s="29">
        <f>0+M9</f>
      </c>
    </row>
    <row r="9" spans="1:13" ht="12.75">
      <c r="A9" t="s">
        <v>3822</v>
      </c>
      <c r="C9" s="31" t="s">
        <v>3823</v>
      </c>
      <c r="E9" s="33" t="s">
        <v>3824</v>
      </c>
      <c r="J9" s="32">
        <f>0+J10+J43+J52+J69+J74+J79</f>
      </c>
      <c s="32">
        <f>0+K10+K43+K52+K69+K74+K79</f>
      </c>
      <c s="32">
        <f>0+L10+L43+L52+L69+L74+L79</f>
      </c>
      <c s="32">
        <f>0+M10+M43+M52+M69+M74+M79</f>
      </c>
    </row>
    <row r="10" spans="1:13" ht="12.75">
      <c r="A10" t="s">
        <v>46</v>
      </c>
      <c r="C10" s="31" t="s">
        <v>47</v>
      </c>
      <c r="E10" s="33" t="s">
        <v>48</v>
      </c>
      <c r="J10" s="32">
        <f>0</f>
      </c>
      <c s="32">
        <f>0</f>
      </c>
      <c s="32">
        <f>0+L11+L15+L19+L23+L27+L31+L35+L39</f>
      </c>
      <c s="32">
        <f>0+M11+M15+M19+M23+M27+M31+M35+M39</f>
      </c>
    </row>
    <row r="11" spans="1:16" ht="12.75">
      <c r="A11" t="s">
        <v>49</v>
      </c>
      <c s="34" t="s">
        <v>47</v>
      </c>
      <c s="34" t="s">
        <v>3744</v>
      </c>
      <c s="35" t="s">
        <v>5</v>
      </c>
      <c s="6" t="s">
        <v>3745</v>
      </c>
      <c s="36" t="s">
        <v>52</v>
      </c>
      <c s="37">
        <v>71</v>
      </c>
      <c s="36">
        <v>0</v>
      </c>
      <c s="36">
        <f>ROUND(G11*H11,6)</f>
      </c>
      <c r="L11" s="38">
        <v>0</v>
      </c>
      <c s="32">
        <f>ROUND(ROUND(L11,2)*ROUND(G11,3),2)</f>
      </c>
      <c s="36" t="s">
        <v>196</v>
      </c>
      <c>
        <f>(M11*21)/100</f>
      </c>
      <c t="s">
        <v>27</v>
      </c>
    </row>
    <row r="12" spans="1:5" ht="12.75">
      <c r="A12" s="35" t="s">
        <v>54</v>
      </c>
      <c r="E12" s="39" t="s">
        <v>3745</v>
      </c>
    </row>
    <row r="13" spans="1:5" ht="76.5">
      <c r="A13" s="35" t="s">
        <v>55</v>
      </c>
      <c r="E13" s="40" t="s">
        <v>3825</v>
      </c>
    </row>
    <row r="14" spans="1:5" ht="38.25">
      <c r="A14" t="s">
        <v>56</v>
      </c>
      <c r="E14" s="39" t="s">
        <v>3747</v>
      </c>
    </row>
    <row r="15" spans="1:16" ht="12.75">
      <c r="A15" t="s">
        <v>49</v>
      </c>
      <c s="34" t="s">
        <v>27</v>
      </c>
      <c s="34" t="s">
        <v>3033</v>
      </c>
      <c s="35" t="s">
        <v>5</v>
      </c>
      <c s="6" t="s">
        <v>3034</v>
      </c>
      <c s="36" t="s">
        <v>52</v>
      </c>
      <c s="37">
        <v>71</v>
      </c>
      <c s="36">
        <v>0</v>
      </c>
      <c s="36">
        <f>ROUND(G15*H15,6)</f>
      </c>
      <c r="L15" s="38">
        <v>0</v>
      </c>
      <c s="32">
        <f>ROUND(ROUND(L15,2)*ROUND(G15,3),2)</f>
      </c>
      <c s="36" t="s">
        <v>196</v>
      </c>
      <c>
        <f>(M15*21)/100</f>
      </c>
      <c t="s">
        <v>27</v>
      </c>
    </row>
    <row r="16" spans="1:5" ht="12.75">
      <c r="A16" s="35" t="s">
        <v>54</v>
      </c>
      <c r="E16" s="39" t="s">
        <v>3034</v>
      </c>
    </row>
    <row r="17" spans="1:5" ht="25.5">
      <c r="A17" s="35" t="s">
        <v>55</v>
      </c>
      <c r="E17" s="40" t="s">
        <v>3826</v>
      </c>
    </row>
    <row r="18" spans="1:5" ht="306">
      <c r="A18" t="s">
        <v>56</v>
      </c>
      <c r="E18" s="39" t="s">
        <v>3036</v>
      </c>
    </row>
    <row r="19" spans="1:16" ht="12.75">
      <c r="A19" t="s">
        <v>49</v>
      </c>
      <c s="34" t="s">
        <v>26</v>
      </c>
      <c s="34" t="s">
        <v>2404</v>
      </c>
      <c s="35" t="s">
        <v>5</v>
      </c>
      <c s="6" t="s">
        <v>2405</v>
      </c>
      <c s="36" t="s">
        <v>52</v>
      </c>
      <c s="37">
        <v>425</v>
      </c>
      <c s="36">
        <v>0</v>
      </c>
      <c s="36">
        <f>ROUND(G19*H19,6)</f>
      </c>
      <c r="L19" s="38">
        <v>0</v>
      </c>
      <c s="32">
        <f>ROUND(ROUND(L19,2)*ROUND(G19,3),2)</f>
      </c>
      <c s="36" t="s">
        <v>196</v>
      </c>
      <c>
        <f>(M19*21)/100</f>
      </c>
      <c t="s">
        <v>27</v>
      </c>
    </row>
    <row r="20" spans="1:5" ht="12.75">
      <c r="A20" s="35" t="s">
        <v>54</v>
      </c>
      <c r="E20" s="39" t="s">
        <v>2405</v>
      </c>
    </row>
    <row r="21" spans="1:5" ht="76.5">
      <c r="A21" s="35" t="s">
        <v>55</v>
      </c>
      <c r="E21" s="40" t="s">
        <v>3827</v>
      </c>
    </row>
    <row r="22" spans="1:5" ht="318.75">
      <c r="A22" t="s">
        <v>56</v>
      </c>
      <c r="E22" s="39" t="s">
        <v>3038</v>
      </c>
    </row>
    <row r="23" spans="1:16" ht="12.75">
      <c r="A23" t="s">
        <v>49</v>
      </c>
      <c s="34" t="s">
        <v>67</v>
      </c>
      <c s="34" t="s">
        <v>1595</v>
      </c>
      <c s="35" t="s">
        <v>5</v>
      </c>
      <c s="6" t="s">
        <v>1596</v>
      </c>
      <c s="36" t="s">
        <v>52</v>
      </c>
      <c s="37">
        <v>71</v>
      </c>
      <c s="36">
        <v>0</v>
      </c>
      <c s="36">
        <f>ROUND(G23*H23,6)</f>
      </c>
      <c r="L23" s="38">
        <v>0</v>
      </c>
      <c s="32">
        <f>ROUND(ROUND(L23,2)*ROUND(G23,3),2)</f>
      </c>
      <c s="36" t="s">
        <v>196</v>
      </c>
      <c>
        <f>(M23*21)/100</f>
      </c>
      <c t="s">
        <v>27</v>
      </c>
    </row>
    <row r="24" spans="1:5" ht="12.75">
      <c r="A24" s="35" t="s">
        <v>54</v>
      </c>
      <c r="E24" s="39" t="s">
        <v>1596</v>
      </c>
    </row>
    <row r="25" spans="1:5" ht="25.5">
      <c r="A25" s="35" t="s">
        <v>55</v>
      </c>
      <c r="E25" s="40" t="s">
        <v>3828</v>
      </c>
    </row>
    <row r="26" spans="1:5" ht="191.25">
      <c r="A26" t="s">
        <v>56</v>
      </c>
      <c r="E26" s="39" t="s">
        <v>3561</v>
      </c>
    </row>
    <row r="27" spans="1:16" ht="12.75">
      <c r="A27" t="s">
        <v>49</v>
      </c>
      <c s="34" t="s">
        <v>72</v>
      </c>
      <c s="34" t="s">
        <v>751</v>
      </c>
      <c s="35" t="s">
        <v>5</v>
      </c>
      <c s="6" t="s">
        <v>752</v>
      </c>
      <c s="36" t="s">
        <v>52</v>
      </c>
      <c s="37">
        <v>241.07</v>
      </c>
      <c s="36">
        <v>0</v>
      </c>
      <c s="36">
        <f>ROUND(G27*H27,6)</f>
      </c>
      <c r="L27" s="38">
        <v>0</v>
      </c>
      <c s="32">
        <f>ROUND(ROUND(L27,2)*ROUND(G27,3),2)</f>
      </c>
      <c s="36" t="s">
        <v>196</v>
      </c>
      <c>
        <f>(M27*21)/100</f>
      </c>
      <c t="s">
        <v>27</v>
      </c>
    </row>
    <row r="28" spans="1:5" ht="12.75">
      <c r="A28" s="35" t="s">
        <v>54</v>
      </c>
      <c r="E28" s="39" t="s">
        <v>752</v>
      </c>
    </row>
    <row r="29" spans="1:5" ht="127.5">
      <c r="A29" s="35" t="s">
        <v>55</v>
      </c>
      <c r="E29" s="40" t="s">
        <v>3829</v>
      </c>
    </row>
    <row r="30" spans="1:5" ht="229.5">
      <c r="A30" t="s">
        <v>56</v>
      </c>
      <c r="E30" s="39" t="s">
        <v>3753</v>
      </c>
    </row>
    <row r="31" spans="1:16" ht="12.75">
      <c r="A31" t="s">
        <v>49</v>
      </c>
      <c s="34" t="s">
        <v>77</v>
      </c>
      <c s="34" t="s">
        <v>3830</v>
      </c>
      <c s="35" t="s">
        <v>5</v>
      </c>
      <c s="6" t="s">
        <v>3831</v>
      </c>
      <c s="36" t="s">
        <v>63</v>
      </c>
      <c s="37">
        <v>284</v>
      </c>
      <c s="36">
        <v>0</v>
      </c>
      <c s="36">
        <f>ROUND(G31*H31,6)</f>
      </c>
      <c r="L31" s="38">
        <v>0</v>
      </c>
      <c s="32">
        <f>ROUND(ROUND(L31,2)*ROUND(G31,3),2)</f>
      </c>
      <c s="36" t="s">
        <v>196</v>
      </c>
      <c>
        <f>(M31*21)/100</f>
      </c>
      <c t="s">
        <v>27</v>
      </c>
    </row>
    <row r="32" spans="1:5" ht="12.75">
      <c r="A32" s="35" t="s">
        <v>54</v>
      </c>
      <c r="E32" s="39" t="s">
        <v>3831</v>
      </c>
    </row>
    <row r="33" spans="1:5" ht="25.5">
      <c r="A33" s="35" t="s">
        <v>55</v>
      </c>
      <c r="E33" s="40" t="s">
        <v>3832</v>
      </c>
    </row>
    <row r="34" spans="1:5" ht="51">
      <c r="A34" t="s">
        <v>56</v>
      </c>
      <c r="E34" s="39" t="s">
        <v>3833</v>
      </c>
    </row>
    <row r="35" spans="1:16" ht="12.75">
      <c r="A35" t="s">
        <v>49</v>
      </c>
      <c s="34" t="s">
        <v>65</v>
      </c>
      <c s="34" t="s">
        <v>2166</v>
      </c>
      <c s="35" t="s">
        <v>5</v>
      </c>
      <c s="6" t="s">
        <v>2167</v>
      </c>
      <c s="36" t="s">
        <v>63</v>
      </c>
      <c s="37">
        <v>284</v>
      </c>
      <c s="36">
        <v>0</v>
      </c>
      <c s="36">
        <f>ROUND(G35*H35,6)</f>
      </c>
      <c r="L35" s="38">
        <v>0</v>
      </c>
      <c s="32">
        <f>ROUND(ROUND(L35,2)*ROUND(G35,3),2)</f>
      </c>
      <c s="36" t="s">
        <v>196</v>
      </c>
      <c>
        <f>(M35*21)/100</f>
      </c>
      <c t="s">
        <v>27</v>
      </c>
    </row>
    <row r="36" spans="1:5" ht="12.75">
      <c r="A36" s="35" t="s">
        <v>54</v>
      </c>
      <c r="E36" s="39" t="s">
        <v>2167</v>
      </c>
    </row>
    <row r="37" spans="1:5" ht="25.5">
      <c r="A37" s="35" t="s">
        <v>55</v>
      </c>
      <c r="E37" s="40" t="s">
        <v>3832</v>
      </c>
    </row>
    <row r="38" spans="1:5" ht="25.5">
      <c r="A38" t="s">
        <v>56</v>
      </c>
      <c r="E38" s="39" t="s">
        <v>2168</v>
      </c>
    </row>
    <row r="39" spans="1:16" ht="12.75">
      <c r="A39" t="s">
        <v>49</v>
      </c>
      <c s="34" t="s">
        <v>82</v>
      </c>
      <c s="34" t="s">
        <v>3048</v>
      </c>
      <c s="35" t="s">
        <v>5</v>
      </c>
      <c s="6" t="s">
        <v>3049</v>
      </c>
      <c s="36" t="s">
        <v>52</v>
      </c>
      <c s="37">
        <v>71</v>
      </c>
      <c s="36">
        <v>0</v>
      </c>
      <c s="36">
        <f>ROUND(G39*H39,6)</f>
      </c>
      <c r="L39" s="38">
        <v>0</v>
      </c>
      <c s="32">
        <f>ROUND(ROUND(L39,2)*ROUND(G39,3),2)</f>
      </c>
      <c s="36" t="s">
        <v>196</v>
      </c>
      <c>
        <f>(M39*21)/100</f>
      </c>
      <c t="s">
        <v>27</v>
      </c>
    </row>
    <row r="40" spans="1:5" ht="12.75">
      <c r="A40" s="35" t="s">
        <v>54</v>
      </c>
      <c r="E40" s="39" t="s">
        <v>3049</v>
      </c>
    </row>
    <row r="41" spans="1:5" ht="25.5">
      <c r="A41" s="35" t="s">
        <v>55</v>
      </c>
      <c r="E41" s="40" t="s">
        <v>3828</v>
      </c>
    </row>
    <row r="42" spans="1:5" ht="51">
      <c r="A42" t="s">
        <v>56</v>
      </c>
      <c r="E42" s="39" t="s">
        <v>3760</v>
      </c>
    </row>
    <row r="43" spans="1:13" ht="12.75">
      <c r="A43" t="s">
        <v>46</v>
      </c>
      <c r="C43" s="31" t="s">
        <v>27</v>
      </c>
      <c r="E43" s="33" t="s">
        <v>2051</v>
      </c>
      <c r="J43" s="32">
        <f>0</f>
      </c>
      <c s="32">
        <f>0</f>
      </c>
      <c s="32">
        <f>0+L44+L48</f>
      </c>
      <c s="32">
        <f>0+M44+M48</f>
      </c>
    </row>
    <row r="44" spans="1:16" ht="12.75">
      <c r="A44" t="s">
        <v>49</v>
      </c>
      <c s="34" t="s">
        <v>86</v>
      </c>
      <c s="34" t="s">
        <v>1779</v>
      </c>
      <c s="35" t="s">
        <v>5</v>
      </c>
      <c s="6" t="s">
        <v>1780</v>
      </c>
      <c s="36" t="s">
        <v>52</v>
      </c>
      <c s="37">
        <v>30.91</v>
      </c>
      <c s="36">
        <v>0</v>
      </c>
      <c s="36">
        <f>ROUND(G44*H44,6)</f>
      </c>
      <c r="L44" s="38">
        <v>0</v>
      </c>
      <c s="32">
        <f>ROUND(ROUND(L44,2)*ROUND(G44,3),2)</f>
      </c>
      <c s="36" t="s">
        <v>196</v>
      </c>
      <c>
        <f>(M44*21)/100</f>
      </c>
      <c t="s">
        <v>27</v>
      </c>
    </row>
    <row r="45" spans="1:5" ht="12.75">
      <c r="A45" s="35" t="s">
        <v>54</v>
      </c>
      <c r="E45" s="39" t="s">
        <v>1780</v>
      </c>
    </row>
    <row r="46" spans="1:5" ht="140.25">
      <c r="A46" s="35" t="s">
        <v>55</v>
      </c>
      <c r="E46" s="40" t="s">
        <v>3834</v>
      </c>
    </row>
    <row r="47" spans="1:5" ht="369.75">
      <c r="A47" t="s">
        <v>56</v>
      </c>
      <c r="E47" s="39" t="s">
        <v>3319</v>
      </c>
    </row>
    <row r="48" spans="1:16" ht="12.75">
      <c r="A48" t="s">
        <v>49</v>
      </c>
      <c s="34" t="s">
        <v>90</v>
      </c>
      <c s="34" t="s">
        <v>2452</v>
      </c>
      <c s="35" t="s">
        <v>5</v>
      </c>
      <c s="6" t="s">
        <v>2453</v>
      </c>
      <c s="36" t="s">
        <v>294</v>
      </c>
      <c s="37">
        <v>2</v>
      </c>
      <c s="36">
        <v>0</v>
      </c>
      <c s="36">
        <f>ROUND(G48*H48,6)</f>
      </c>
      <c r="L48" s="38">
        <v>0</v>
      </c>
      <c s="32">
        <f>ROUND(ROUND(L48,2)*ROUND(G48,3),2)</f>
      </c>
      <c s="36" t="s">
        <v>196</v>
      </c>
      <c>
        <f>(M48*21)/100</f>
      </c>
      <c t="s">
        <v>27</v>
      </c>
    </row>
    <row r="49" spans="1:5" ht="12.75">
      <c r="A49" s="35" t="s">
        <v>54</v>
      </c>
      <c r="E49" s="39" t="s">
        <v>2453</v>
      </c>
    </row>
    <row r="50" spans="1:5" ht="25.5">
      <c r="A50" s="35" t="s">
        <v>55</v>
      </c>
      <c r="E50" s="40" t="s">
        <v>3835</v>
      </c>
    </row>
    <row r="51" spans="1:5" ht="267.75">
      <c r="A51" t="s">
        <v>56</v>
      </c>
      <c r="E51" s="39" t="s">
        <v>3073</v>
      </c>
    </row>
    <row r="52" spans="1:13" ht="12.75">
      <c r="A52" t="s">
        <v>46</v>
      </c>
      <c r="C52" s="31" t="s">
        <v>26</v>
      </c>
      <c r="E52" s="33" t="s">
        <v>3069</v>
      </c>
      <c r="J52" s="32">
        <f>0</f>
      </c>
      <c s="32">
        <f>0</f>
      </c>
      <c s="32">
        <f>0+L53+L57+L61+L65</f>
      </c>
      <c s="32">
        <f>0+M53+M57+M61+M65</f>
      </c>
    </row>
    <row r="53" spans="1:16" ht="12.75">
      <c r="A53" t="s">
        <v>49</v>
      </c>
      <c s="34" t="s">
        <v>94</v>
      </c>
      <c s="34" t="s">
        <v>2460</v>
      </c>
      <c s="35" t="s">
        <v>5</v>
      </c>
      <c s="6" t="s">
        <v>2461</v>
      </c>
      <c s="36" t="s">
        <v>52</v>
      </c>
      <c s="37">
        <v>19.53</v>
      </c>
      <c s="36">
        <v>0</v>
      </c>
      <c s="36">
        <f>ROUND(G53*H53,6)</f>
      </c>
      <c r="L53" s="38">
        <v>0</v>
      </c>
      <c s="32">
        <f>ROUND(ROUND(L53,2)*ROUND(G53,3),2)</f>
      </c>
      <c s="36" t="s">
        <v>196</v>
      </c>
      <c>
        <f>(M53*21)/100</f>
      </c>
      <c t="s">
        <v>27</v>
      </c>
    </row>
    <row r="54" spans="1:5" ht="12.75">
      <c r="A54" s="35" t="s">
        <v>54</v>
      </c>
      <c r="E54" s="39" t="s">
        <v>2461</v>
      </c>
    </row>
    <row r="55" spans="1:5" ht="38.25">
      <c r="A55" s="35" t="s">
        <v>55</v>
      </c>
      <c r="E55" s="40" t="s">
        <v>3836</v>
      </c>
    </row>
    <row r="56" spans="1:5" ht="382.5">
      <c r="A56" t="s">
        <v>56</v>
      </c>
      <c r="E56" s="39" t="s">
        <v>3576</v>
      </c>
    </row>
    <row r="57" spans="1:16" ht="12.75">
      <c r="A57" t="s">
        <v>49</v>
      </c>
      <c s="34" t="s">
        <v>99</v>
      </c>
      <c s="34" t="s">
        <v>2465</v>
      </c>
      <c s="35" t="s">
        <v>5</v>
      </c>
      <c s="6" t="s">
        <v>2466</v>
      </c>
      <c s="36" t="s">
        <v>294</v>
      </c>
      <c s="37">
        <v>2.4</v>
      </c>
      <c s="36">
        <v>0</v>
      </c>
      <c s="36">
        <f>ROUND(G57*H57,6)</f>
      </c>
      <c r="L57" s="38">
        <v>0</v>
      </c>
      <c s="32">
        <f>ROUND(ROUND(L57,2)*ROUND(G57,3),2)</f>
      </c>
      <c s="36" t="s">
        <v>196</v>
      </c>
      <c>
        <f>(M57*21)/100</f>
      </c>
      <c t="s">
        <v>27</v>
      </c>
    </row>
    <row r="58" spans="1:5" ht="12.75">
      <c r="A58" s="35" t="s">
        <v>54</v>
      </c>
      <c r="E58" s="39" t="s">
        <v>2466</v>
      </c>
    </row>
    <row r="59" spans="1:5" ht="25.5">
      <c r="A59" s="35" t="s">
        <v>55</v>
      </c>
      <c r="E59" s="40" t="s">
        <v>3837</v>
      </c>
    </row>
    <row r="60" spans="1:5" ht="242.25">
      <c r="A60" t="s">
        <v>56</v>
      </c>
      <c r="E60" s="39" t="s">
        <v>3578</v>
      </c>
    </row>
    <row r="61" spans="1:16" ht="12.75">
      <c r="A61" t="s">
        <v>49</v>
      </c>
      <c s="34" t="s">
        <v>102</v>
      </c>
      <c s="34" t="s">
        <v>3838</v>
      </c>
      <c s="35" t="s">
        <v>5</v>
      </c>
      <c s="6" t="s">
        <v>3839</v>
      </c>
      <c s="36" t="s">
        <v>63</v>
      </c>
      <c s="37">
        <v>215</v>
      </c>
      <c s="36">
        <v>0</v>
      </c>
      <c s="36">
        <f>ROUND(G61*H61,6)</f>
      </c>
      <c r="L61" s="38">
        <v>0</v>
      </c>
      <c s="32">
        <f>ROUND(ROUND(L61,2)*ROUND(G61,3),2)</f>
      </c>
      <c s="36" t="s">
        <v>196</v>
      </c>
      <c>
        <f>(M61*21)/100</f>
      </c>
      <c t="s">
        <v>27</v>
      </c>
    </row>
    <row r="62" spans="1:5" ht="12.75">
      <c r="A62" s="35" t="s">
        <v>54</v>
      </c>
      <c r="E62" s="39" t="s">
        <v>3839</v>
      </c>
    </row>
    <row r="63" spans="1:5" ht="25.5">
      <c r="A63" s="35" t="s">
        <v>55</v>
      </c>
      <c r="E63" s="40" t="s">
        <v>3840</v>
      </c>
    </row>
    <row r="64" spans="1:5" ht="102">
      <c r="A64" t="s">
        <v>56</v>
      </c>
      <c r="E64" s="39" t="s">
        <v>3841</v>
      </c>
    </row>
    <row r="65" spans="1:16" ht="12.75">
      <c r="A65" t="s">
        <v>49</v>
      </c>
      <c s="34" t="s">
        <v>106</v>
      </c>
      <c s="34" t="s">
        <v>2189</v>
      </c>
      <c s="35" t="s">
        <v>5</v>
      </c>
      <c s="6" t="s">
        <v>2190</v>
      </c>
      <c s="36" t="s">
        <v>1503</v>
      </c>
      <c s="37">
        <v>1400</v>
      </c>
      <c s="36">
        <v>0</v>
      </c>
      <c s="36">
        <f>ROUND(G65*H65,6)</f>
      </c>
      <c r="L65" s="38">
        <v>0</v>
      </c>
      <c s="32">
        <f>ROUND(ROUND(L65,2)*ROUND(G65,3),2)</f>
      </c>
      <c s="36" t="s">
        <v>196</v>
      </c>
      <c>
        <f>(M65*21)/100</f>
      </c>
      <c t="s">
        <v>27</v>
      </c>
    </row>
    <row r="66" spans="1:5" ht="12.75">
      <c r="A66" s="35" t="s">
        <v>54</v>
      </c>
      <c r="E66" s="39" t="s">
        <v>2190</v>
      </c>
    </row>
    <row r="67" spans="1:5" ht="25.5">
      <c r="A67" s="35" t="s">
        <v>55</v>
      </c>
      <c r="E67" s="40" t="s">
        <v>3842</v>
      </c>
    </row>
    <row r="68" spans="1:5" ht="293.25">
      <c r="A68" t="s">
        <v>56</v>
      </c>
      <c r="E68" s="39" t="s">
        <v>3075</v>
      </c>
    </row>
    <row r="69" spans="1:13" ht="12.75">
      <c r="A69" t="s">
        <v>46</v>
      </c>
      <c r="C69" s="31" t="s">
        <v>67</v>
      </c>
      <c r="E69" s="33" t="s">
        <v>1829</v>
      </c>
      <c r="J69" s="32">
        <f>0</f>
      </c>
      <c s="32">
        <f>0</f>
      </c>
      <c s="32">
        <f>0+L70</f>
      </c>
      <c s="32">
        <f>0+M70</f>
      </c>
    </row>
    <row r="70" spans="1:16" ht="12.75">
      <c r="A70" t="s">
        <v>49</v>
      </c>
      <c s="34" t="s">
        <v>110</v>
      </c>
      <c s="34" t="s">
        <v>1830</v>
      </c>
      <c s="35" t="s">
        <v>5</v>
      </c>
      <c s="6" t="s">
        <v>1831</v>
      </c>
      <c s="36" t="s">
        <v>52</v>
      </c>
      <c s="37">
        <v>9.01</v>
      </c>
      <c s="36">
        <v>0</v>
      </c>
      <c s="36">
        <f>ROUND(G70*H70,6)</f>
      </c>
      <c r="L70" s="38">
        <v>0</v>
      </c>
      <c s="32">
        <f>ROUND(ROUND(L70,2)*ROUND(G70,3),2)</f>
      </c>
      <c s="36" t="s">
        <v>196</v>
      </c>
      <c>
        <f>(M70*21)/100</f>
      </c>
      <c t="s">
        <v>27</v>
      </c>
    </row>
    <row r="71" spans="1:5" ht="12.75">
      <c r="A71" s="35" t="s">
        <v>54</v>
      </c>
      <c r="E71" s="39" t="s">
        <v>1831</v>
      </c>
    </row>
    <row r="72" spans="1:5" ht="25.5">
      <c r="A72" s="35" t="s">
        <v>55</v>
      </c>
      <c r="E72" s="40" t="s">
        <v>3843</v>
      </c>
    </row>
    <row r="73" spans="1:5" ht="369.75">
      <c r="A73" t="s">
        <v>56</v>
      </c>
      <c r="E73" s="39" t="s">
        <v>3071</v>
      </c>
    </row>
    <row r="74" spans="1:13" ht="12.75">
      <c r="A74" t="s">
        <v>46</v>
      </c>
      <c r="C74" s="31" t="s">
        <v>86</v>
      </c>
      <c r="E74" s="33" t="s">
        <v>2115</v>
      </c>
      <c r="J74" s="32">
        <f>0</f>
      </c>
      <c s="32">
        <f>0</f>
      </c>
      <c s="32">
        <f>0+L75</f>
      </c>
      <c s="32">
        <f>0+M75</f>
      </c>
    </row>
    <row r="75" spans="1:16" ht="12.75">
      <c r="A75" t="s">
        <v>49</v>
      </c>
      <c s="34" t="s">
        <v>114</v>
      </c>
      <c s="34" t="s">
        <v>3813</v>
      </c>
      <c s="35" t="s">
        <v>5</v>
      </c>
      <c s="6" t="s">
        <v>2716</v>
      </c>
      <c s="36" t="s">
        <v>97</v>
      </c>
      <c s="37">
        <v>40</v>
      </c>
      <c s="36">
        <v>0</v>
      </c>
      <c s="36">
        <f>ROUND(G75*H75,6)</f>
      </c>
      <c r="L75" s="38">
        <v>0</v>
      </c>
      <c s="32">
        <f>ROUND(ROUND(L75,2)*ROUND(G75,3),2)</f>
      </c>
      <c s="36" t="s">
        <v>196</v>
      </c>
      <c>
        <f>(M75*21)/100</f>
      </c>
      <c t="s">
        <v>27</v>
      </c>
    </row>
    <row r="76" spans="1:5" ht="12.75">
      <c r="A76" s="35" t="s">
        <v>54</v>
      </c>
      <c r="E76" s="39" t="s">
        <v>2716</v>
      </c>
    </row>
    <row r="77" spans="1:5" ht="25.5">
      <c r="A77" s="35" t="s">
        <v>55</v>
      </c>
      <c r="E77" s="40" t="s">
        <v>3844</v>
      </c>
    </row>
    <row r="78" spans="1:5" ht="38.25">
      <c r="A78" t="s">
        <v>56</v>
      </c>
      <c r="E78" s="39" t="s">
        <v>3814</v>
      </c>
    </row>
    <row r="79" spans="1:13" ht="12.75">
      <c r="A79" t="s">
        <v>46</v>
      </c>
      <c r="C79" s="31" t="s">
        <v>288</v>
      </c>
      <c r="E79" s="33" t="s">
        <v>289</v>
      </c>
      <c r="J79" s="32">
        <f>0</f>
      </c>
      <c s="32">
        <f>0</f>
      </c>
      <c s="32">
        <f>0+L80</f>
      </c>
      <c s="32">
        <f>0+M80</f>
      </c>
    </row>
    <row r="80" spans="1:16" ht="38.25">
      <c r="A80" t="s">
        <v>49</v>
      </c>
      <c s="34" t="s">
        <v>118</v>
      </c>
      <c s="34" t="s">
        <v>1479</v>
      </c>
      <c s="35" t="s">
        <v>292</v>
      </c>
      <c s="6" t="s">
        <v>1480</v>
      </c>
      <c s="36" t="s">
        <v>294</v>
      </c>
      <c s="37">
        <v>807.5</v>
      </c>
      <c s="36">
        <v>0</v>
      </c>
      <c s="36">
        <f>ROUND(G80*H80,6)</f>
      </c>
      <c r="L80" s="38">
        <v>0</v>
      </c>
      <c s="32">
        <f>ROUND(ROUND(L80,2)*ROUND(G80,3),2)</f>
      </c>
      <c s="36" t="s">
        <v>196</v>
      </c>
      <c>
        <f>(M80*21)/100</f>
      </c>
      <c t="s">
        <v>27</v>
      </c>
    </row>
    <row r="81" spans="1:5" ht="12.75">
      <c r="A81" s="35" t="s">
        <v>54</v>
      </c>
      <c r="E81" s="39" t="s">
        <v>5</v>
      </c>
    </row>
    <row r="82" spans="1:5" ht="25.5">
      <c r="A82" s="35" t="s">
        <v>55</v>
      </c>
      <c r="E82" s="40" t="s">
        <v>3845</v>
      </c>
    </row>
    <row r="83" spans="1:5" ht="12.75">
      <c r="A83" t="s">
        <v>56</v>
      </c>
      <c r="E83" s="39" t="s">
        <v>5</v>
      </c>
    </row>
    <row r="84" spans="1:13" ht="25.5">
      <c r="A84" t="s">
        <v>3822</v>
      </c>
      <c r="C84" s="31" t="s">
        <v>3846</v>
      </c>
      <c r="E84" s="33" t="s">
        <v>3847</v>
      </c>
      <c r="J84" s="32">
        <f>0+J85+J126+J135+J140+J149+J154+J163+J168</f>
      </c>
      <c s="32">
        <f>0+K85+K126+K135+K140+K149+K154+K163+K168</f>
      </c>
      <c s="32">
        <f>0+L85+L126+L135+L140+L149+L154+L163+L168</f>
      </c>
      <c s="32">
        <f>0+M85+M126+M135+M140+M149+M154+M163+M168</f>
      </c>
    </row>
    <row r="85" spans="1:13" ht="12.75">
      <c r="A85" t="s">
        <v>46</v>
      </c>
      <c r="C85" s="31" t="s">
        <v>47</v>
      </c>
      <c r="E85" s="33" t="s">
        <v>48</v>
      </c>
      <c r="J85" s="32">
        <f>0</f>
      </c>
      <c s="32">
        <f>0</f>
      </c>
      <c s="32">
        <f>0+L86+L90+L94+L98+L102+L106+L110+L114+L118+L122</f>
      </c>
      <c s="32">
        <f>0+M86+M90+M94+M98+M102+M106+M110+M114+M118+M122</f>
      </c>
    </row>
    <row r="86" spans="1:16" ht="12.75">
      <c r="A86" t="s">
        <v>49</v>
      </c>
      <c s="34" t="s">
        <v>47</v>
      </c>
      <c s="34" t="s">
        <v>3744</v>
      </c>
      <c s="35" t="s">
        <v>5</v>
      </c>
      <c s="6" t="s">
        <v>3745</v>
      </c>
      <c s="36" t="s">
        <v>52</v>
      </c>
      <c s="37">
        <v>106.716</v>
      </c>
      <c s="36">
        <v>0</v>
      </c>
      <c s="36">
        <f>ROUND(G86*H86,6)</f>
      </c>
      <c r="L86" s="38">
        <v>0</v>
      </c>
      <c s="32">
        <f>ROUND(ROUND(L86,2)*ROUND(G86,3),2)</f>
      </c>
      <c s="36" t="s">
        <v>196</v>
      </c>
      <c>
        <f>(M86*21)/100</f>
      </c>
      <c t="s">
        <v>27</v>
      </c>
    </row>
    <row r="87" spans="1:5" ht="12.75">
      <c r="A87" s="35" t="s">
        <v>54</v>
      </c>
      <c r="E87" s="39" t="s">
        <v>3745</v>
      </c>
    </row>
    <row r="88" spans="1:5" ht="25.5">
      <c r="A88" s="35" t="s">
        <v>55</v>
      </c>
      <c r="E88" s="40" t="s">
        <v>3848</v>
      </c>
    </row>
    <row r="89" spans="1:5" ht="38.25">
      <c r="A89" t="s">
        <v>56</v>
      </c>
      <c r="E89" s="39" t="s">
        <v>3747</v>
      </c>
    </row>
    <row r="90" spans="1:16" ht="12.75">
      <c r="A90" t="s">
        <v>49</v>
      </c>
      <c s="34" t="s">
        <v>27</v>
      </c>
      <c s="34" t="s">
        <v>3033</v>
      </c>
      <c s="35" t="s">
        <v>5</v>
      </c>
      <c s="6" t="s">
        <v>3034</v>
      </c>
      <c s="36" t="s">
        <v>52</v>
      </c>
      <c s="37">
        <v>360.486</v>
      </c>
      <c s="36">
        <v>0</v>
      </c>
      <c s="36">
        <f>ROUND(G90*H90,6)</f>
      </c>
      <c r="L90" s="38">
        <v>0</v>
      </c>
      <c s="32">
        <f>ROUND(ROUND(L90,2)*ROUND(G90,3),2)</f>
      </c>
      <c s="36" t="s">
        <v>196</v>
      </c>
      <c>
        <f>(M90*21)/100</f>
      </c>
      <c t="s">
        <v>27</v>
      </c>
    </row>
    <row r="91" spans="1:5" ht="12.75">
      <c r="A91" s="35" t="s">
        <v>54</v>
      </c>
      <c r="E91" s="39" t="s">
        <v>3034</v>
      </c>
    </row>
    <row r="92" spans="1:5" ht="38.25">
      <c r="A92" s="35" t="s">
        <v>55</v>
      </c>
      <c r="E92" s="40" t="s">
        <v>3849</v>
      </c>
    </row>
    <row r="93" spans="1:5" ht="306">
      <c r="A93" t="s">
        <v>56</v>
      </c>
      <c r="E93" s="39" t="s">
        <v>3036</v>
      </c>
    </row>
    <row r="94" spans="1:16" ht="12.75">
      <c r="A94" t="s">
        <v>49</v>
      </c>
      <c s="34" t="s">
        <v>26</v>
      </c>
      <c s="34" t="s">
        <v>2404</v>
      </c>
      <c s="35" t="s">
        <v>5</v>
      </c>
      <c s="6" t="s">
        <v>2405</v>
      </c>
      <c s="36" t="s">
        <v>52</v>
      </c>
      <c s="37">
        <v>704.313</v>
      </c>
      <c s="36">
        <v>0</v>
      </c>
      <c s="36">
        <f>ROUND(G94*H94,6)</f>
      </c>
      <c r="L94" s="38">
        <v>0</v>
      </c>
      <c s="32">
        <f>ROUND(ROUND(L94,2)*ROUND(G94,3),2)</f>
      </c>
      <c s="36" t="s">
        <v>196</v>
      </c>
      <c>
        <f>(M94*21)/100</f>
      </c>
      <c t="s">
        <v>27</v>
      </c>
    </row>
    <row r="95" spans="1:5" ht="12.75">
      <c r="A95" s="35" t="s">
        <v>54</v>
      </c>
      <c r="E95" s="39" t="s">
        <v>2405</v>
      </c>
    </row>
    <row r="96" spans="1:5" ht="25.5">
      <c r="A96" s="35" t="s">
        <v>55</v>
      </c>
      <c r="E96" s="40" t="s">
        <v>3850</v>
      </c>
    </row>
    <row r="97" spans="1:5" ht="318.75">
      <c r="A97" t="s">
        <v>56</v>
      </c>
      <c r="E97" s="39" t="s">
        <v>3038</v>
      </c>
    </row>
    <row r="98" spans="1:16" ht="12.75">
      <c r="A98" t="s">
        <v>49</v>
      </c>
      <c s="34" t="s">
        <v>67</v>
      </c>
      <c s="34" t="s">
        <v>1595</v>
      </c>
      <c s="35" t="s">
        <v>5</v>
      </c>
      <c s="6" t="s">
        <v>1596</v>
      </c>
      <c s="36" t="s">
        <v>52</v>
      </c>
      <c s="37">
        <v>360.486</v>
      </c>
      <c s="36">
        <v>0</v>
      </c>
      <c s="36">
        <f>ROUND(G98*H98,6)</f>
      </c>
      <c r="L98" s="38">
        <v>0</v>
      </c>
      <c s="32">
        <f>ROUND(ROUND(L98,2)*ROUND(G98,3),2)</f>
      </c>
      <c s="36" t="s">
        <v>196</v>
      </c>
      <c>
        <f>(M98*21)/100</f>
      </c>
      <c t="s">
        <v>27</v>
      </c>
    </row>
    <row r="99" spans="1:5" ht="12.75">
      <c r="A99" s="35" t="s">
        <v>54</v>
      </c>
      <c r="E99" s="39" t="s">
        <v>1596</v>
      </c>
    </row>
    <row r="100" spans="1:5" ht="38.25">
      <c r="A100" s="35" t="s">
        <v>55</v>
      </c>
      <c r="E100" s="40" t="s">
        <v>3849</v>
      </c>
    </row>
    <row r="101" spans="1:5" ht="191.25">
      <c r="A101" t="s">
        <v>56</v>
      </c>
      <c r="E101" s="39" t="s">
        <v>3561</v>
      </c>
    </row>
    <row r="102" spans="1:16" ht="12.75">
      <c r="A102" t="s">
        <v>49</v>
      </c>
      <c s="34" t="s">
        <v>72</v>
      </c>
      <c s="34" t="s">
        <v>58</v>
      </c>
      <c s="35" t="s">
        <v>5</v>
      </c>
      <c s="6" t="s">
        <v>59</v>
      </c>
      <c s="36" t="s">
        <v>52</v>
      </c>
      <c s="37">
        <v>253.77</v>
      </c>
      <c s="36">
        <v>0</v>
      </c>
      <c s="36">
        <f>ROUND(G102*H102,6)</f>
      </c>
      <c r="L102" s="38">
        <v>0</v>
      </c>
      <c s="32">
        <f>ROUND(ROUND(L102,2)*ROUND(G102,3),2)</f>
      </c>
      <c s="36" t="s">
        <v>196</v>
      </c>
      <c>
        <f>(M102*21)/100</f>
      </c>
      <c t="s">
        <v>27</v>
      </c>
    </row>
    <row r="103" spans="1:5" ht="12.75">
      <c r="A103" s="35" t="s">
        <v>54</v>
      </c>
      <c r="E103" s="39" t="s">
        <v>59</v>
      </c>
    </row>
    <row r="104" spans="1:5" ht="25.5">
      <c r="A104" s="35" t="s">
        <v>55</v>
      </c>
      <c r="E104" s="40" t="s">
        <v>3851</v>
      </c>
    </row>
    <row r="105" spans="1:5" ht="229.5">
      <c r="A105" t="s">
        <v>56</v>
      </c>
      <c r="E105" s="39" t="s">
        <v>3042</v>
      </c>
    </row>
    <row r="106" spans="1:16" ht="12.75">
      <c r="A106" t="s">
        <v>49</v>
      </c>
      <c s="34" t="s">
        <v>77</v>
      </c>
      <c s="34" t="s">
        <v>751</v>
      </c>
      <c s="35" t="s">
        <v>5</v>
      </c>
      <c s="6" t="s">
        <v>752</v>
      </c>
      <c s="36" t="s">
        <v>52</v>
      </c>
      <c s="37">
        <v>592.139</v>
      </c>
      <c s="36">
        <v>0</v>
      </c>
      <c s="36">
        <f>ROUND(G106*H106,6)</f>
      </c>
      <c r="L106" s="38">
        <v>0</v>
      </c>
      <c s="32">
        <f>ROUND(ROUND(L106,2)*ROUND(G106,3),2)</f>
      </c>
      <c s="36" t="s">
        <v>196</v>
      </c>
      <c>
        <f>(M106*21)/100</f>
      </c>
      <c t="s">
        <v>27</v>
      </c>
    </row>
    <row r="107" spans="1:5" ht="12.75">
      <c r="A107" s="35" t="s">
        <v>54</v>
      </c>
      <c r="E107" s="39" t="s">
        <v>752</v>
      </c>
    </row>
    <row r="108" spans="1:5" ht="38.25">
      <c r="A108" s="35" t="s">
        <v>55</v>
      </c>
      <c r="E108" s="40" t="s">
        <v>3852</v>
      </c>
    </row>
    <row r="109" spans="1:5" ht="229.5">
      <c r="A109" t="s">
        <v>56</v>
      </c>
      <c r="E109" s="39" t="s">
        <v>3753</v>
      </c>
    </row>
    <row r="110" spans="1:16" ht="12.75">
      <c r="A110" t="s">
        <v>49</v>
      </c>
      <c s="34" t="s">
        <v>65</v>
      </c>
      <c s="34" t="s">
        <v>2160</v>
      </c>
      <c s="35" t="s">
        <v>5</v>
      </c>
      <c s="6" t="s">
        <v>2161</v>
      </c>
      <c s="36" t="s">
        <v>52</v>
      </c>
      <c s="37">
        <v>4.719</v>
      </c>
      <c s="36">
        <v>0</v>
      </c>
      <c s="36">
        <f>ROUND(G110*H110,6)</f>
      </c>
      <c r="L110" s="38">
        <v>0</v>
      </c>
      <c s="32">
        <f>ROUND(ROUND(L110,2)*ROUND(G110,3),2)</f>
      </c>
      <c s="36" t="s">
        <v>196</v>
      </c>
      <c>
        <f>(M110*21)/100</f>
      </c>
      <c t="s">
        <v>27</v>
      </c>
    </row>
    <row r="111" spans="1:5" ht="12.75">
      <c r="A111" s="35" t="s">
        <v>54</v>
      </c>
      <c r="E111" s="39" t="s">
        <v>2161</v>
      </c>
    </row>
    <row r="112" spans="1:5" ht="25.5">
      <c r="A112" s="35" t="s">
        <v>55</v>
      </c>
      <c r="E112" s="40" t="s">
        <v>3853</v>
      </c>
    </row>
    <row r="113" spans="1:5" ht="293.25">
      <c r="A113" t="s">
        <v>56</v>
      </c>
      <c r="E113" s="39" t="s">
        <v>3044</v>
      </c>
    </row>
    <row r="114" spans="1:16" ht="12.75">
      <c r="A114" t="s">
        <v>49</v>
      </c>
      <c s="34" t="s">
        <v>82</v>
      </c>
      <c s="34" t="s">
        <v>3830</v>
      </c>
      <c s="35" t="s">
        <v>5</v>
      </c>
      <c s="6" t="s">
        <v>3831</v>
      </c>
      <c s="36" t="s">
        <v>63</v>
      </c>
      <c s="37">
        <v>426.86</v>
      </c>
      <c s="36">
        <v>0</v>
      </c>
      <c s="36">
        <f>ROUND(G114*H114,6)</f>
      </c>
      <c r="L114" s="38">
        <v>0</v>
      </c>
      <c s="32">
        <f>ROUND(ROUND(L114,2)*ROUND(G114,3),2)</f>
      </c>
      <c s="36" t="s">
        <v>196</v>
      </c>
      <c>
        <f>(M114*21)/100</f>
      </c>
      <c t="s">
        <v>27</v>
      </c>
    </row>
    <row r="115" spans="1:5" ht="12.75">
      <c r="A115" s="35" t="s">
        <v>54</v>
      </c>
      <c r="E115" s="39" t="s">
        <v>3831</v>
      </c>
    </row>
    <row r="116" spans="1:5" ht="25.5">
      <c r="A116" s="35" t="s">
        <v>55</v>
      </c>
      <c r="E116" s="40" t="s">
        <v>3854</v>
      </c>
    </row>
    <row r="117" spans="1:5" ht="51">
      <c r="A117" t="s">
        <v>56</v>
      </c>
      <c r="E117" s="39" t="s">
        <v>3833</v>
      </c>
    </row>
    <row r="118" spans="1:16" ht="12.75">
      <c r="A118" t="s">
        <v>49</v>
      </c>
      <c s="34" t="s">
        <v>86</v>
      </c>
      <c s="34" t="s">
        <v>2166</v>
      </c>
      <c s="35" t="s">
        <v>5</v>
      </c>
      <c s="6" t="s">
        <v>2167</v>
      </c>
      <c s="36" t="s">
        <v>63</v>
      </c>
      <c s="37">
        <v>426.86</v>
      </c>
      <c s="36">
        <v>0</v>
      </c>
      <c s="36">
        <f>ROUND(G118*H118,6)</f>
      </c>
      <c r="L118" s="38">
        <v>0</v>
      </c>
      <c s="32">
        <f>ROUND(ROUND(L118,2)*ROUND(G118,3),2)</f>
      </c>
      <c s="36" t="s">
        <v>196</v>
      </c>
      <c>
        <f>(M118*21)/100</f>
      </c>
      <c t="s">
        <v>27</v>
      </c>
    </row>
    <row r="119" spans="1:5" ht="12.75">
      <c r="A119" s="35" t="s">
        <v>54</v>
      </c>
      <c r="E119" s="39" t="s">
        <v>2167</v>
      </c>
    </row>
    <row r="120" spans="1:5" ht="25.5">
      <c r="A120" s="35" t="s">
        <v>55</v>
      </c>
      <c r="E120" s="40" t="s">
        <v>3855</v>
      </c>
    </row>
    <row r="121" spans="1:5" ht="25.5">
      <c r="A121" t="s">
        <v>56</v>
      </c>
      <c r="E121" s="39" t="s">
        <v>2168</v>
      </c>
    </row>
    <row r="122" spans="1:16" ht="12.75">
      <c r="A122" t="s">
        <v>49</v>
      </c>
      <c s="34" t="s">
        <v>90</v>
      </c>
      <c s="34" t="s">
        <v>3048</v>
      </c>
      <c s="35" t="s">
        <v>5</v>
      </c>
      <c s="6" t="s">
        <v>3049</v>
      </c>
      <c s="36" t="s">
        <v>52</v>
      </c>
      <c s="37">
        <v>106.716</v>
      </c>
      <c s="36">
        <v>0</v>
      </c>
      <c s="36">
        <f>ROUND(G122*H122,6)</f>
      </c>
      <c r="L122" s="38">
        <v>0</v>
      </c>
      <c s="32">
        <f>ROUND(ROUND(L122,2)*ROUND(G122,3),2)</f>
      </c>
      <c s="36" t="s">
        <v>196</v>
      </c>
      <c>
        <f>(M122*21)/100</f>
      </c>
      <c t="s">
        <v>27</v>
      </c>
    </row>
    <row r="123" spans="1:5" ht="12.75">
      <c r="A123" s="35" t="s">
        <v>54</v>
      </c>
      <c r="E123" s="39" t="s">
        <v>3049</v>
      </c>
    </row>
    <row r="124" spans="1:5" ht="25.5">
      <c r="A124" s="35" t="s">
        <v>55</v>
      </c>
      <c r="E124" s="40" t="s">
        <v>3856</v>
      </c>
    </row>
    <row r="125" spans="1:5" ht="51">
      <c r="A125" t="s">
        <v>56</v>
      </c>
      <c r="E125" s="39" t="s">
        <v>3760</v>
      </c>
    </row>
    <row r="126" spans="1:13" ht="12.75">
      <c r="A126" t="s">
        <v>46</v>
      </c>
      <c r="C126" s="31" t="s">
        <v>26</v>
      </c>
      <c r="E126" s="33" t="s">
        <v>3069</v>
      </c>
      <c r="J126" s="32">
        <f>0</f>
      </c>
      <c s="32">
        <f>0</f>
      </c>
      <c s="32">
        <f>0+L127+L131</f>
      </c>
      <c s="32">
        <f>0+M127+M131</f>
      </c>
    </row>
    <row r="127" spans="1:16" ht="12.75">
      <c r="A127" t="s">
        <v>49</v>
      </c>
      <c s="34" t="s">
        <v>94</v>
      </c>
      <c s="34" t="s">
        <v>1817</v>
      </c>
      <c s="35" t="s">
        <v>5</v>
      </c>
      <c s="6" t="s">
        <v>1818</v>
      </c>
      <c s="36" t="s">
        <v>52</v>
      </c>
      <c s="37">
        <v>187.53</v>
      </c>
      <c s="36">
        <v>0</v>
      </c>
      <c s="36">
        <f>ROUND(G127*H127,6)</f>
      </c>
      <c r="L127" s="38">
        <v>0</v>
      </c>
      <c s="32">
        <f>ROUND(ROUND(L127,2)*ROUND(G127,3),2)</f>
      </c>
      <c s="36" t="s">
        <v>196</v>
      </c>
      <c>
        <f>(M127*21)/100</f>
      </c>
      <c t="s">
        <v>27</v>
      </c>
    </row>
    <row r="128" spans="1:5" ht="12.75">
      <c r="A128" s="35" t="s">
        <v>54</v>
      </c>
      <c r="E128" s="39" t="s">
        <v>1818</v>
      </c>
    </row>
    <row r="129" spans="1:5" ht="25.5">
      <c r="A129" s="35" t="s">
        <v>55</v>
      </c>
      <c r="E129" s="40" t="s">
        <v>3857</v>
      </c>
    </row>
    <row r="130" spans="1:5" ht="369.75">
      <c r="A130" t="s">
        <v>56</v>
      </c>
      <c r="E130" s="39" t="s">
        <v>3071</v>
      </c>
    </row>
    <row r="131" spans="1:16" ht="12.75">
      <c r="A131" t="s">
        <v>49</v>
      </c>
      <c s="34" t="s">
        <v>99</v>
      </c>
      <c s="34" t="s">
        <v>2186</v>
      </c>
      <c s="35" t="s">
        <v>5</v>
      </c>
      <c s="6" t="s">
        <v>2187</v>
      </c>
      <c s="36" t="s">
        <v>294</v>
      </c>
      <c s="37">
        <v>15</v>
      </c>
      <c s="36">
        <v>0</v>
      </c>
      <c s="36">
        <f>ROUND(G131*H131,6)</f>
      </c>
      <c r="L131" s="38">
        <v>0</v>
      </c>
      <c s="32">
        <f>ROUND(ROUND(L131,2)*ROUND(G131,3),2)</f>
      </c>
      <c s="36" t="s">
        <v>196</v>
      </c>
      <c>
        <f>(M131*21)/100</f>
      </c>
      <c t="s">
        <v>27</v>
      </c>
    </row>
    <row r="132" spans="1:5" ht="12.75">
      <c r="A132" s="35" t="s">
        <v>54</v>
      </c>
      <c r="E132" s="39" t="s">
        <v>2187</v>
      </c>
    </row>
    <row r="133" spans="1:5" ht="25.5">
      <c r="A133" s="35" t="s">
        <v>55</v>
      </c>
      <c r="E133" s="40" t="s">
        <v>3858</v>
      </c>
    </row>
    <row r="134" spans="1:5" ht="267.75">
      <c r="A134" t="s">
        <v>56</v>
      </c>
      <c r="E134" s="39" t="s">
        <v>3073</v>
      </c>
    </row>
    <row r="135" spans="1:13" ht="12.75">
      <c r="A135" t="s">
        <v>46</v>
      </c>
      <c r="C135" s="31" t="s">
        <v>67</v>
      </c>
      <c r="E135" s="33" t="s">
        <v>1829</v>
      </c>
      <c r="J135" s="32">
        <f>0</f>
      </c>
      <c s="32">
        <f>0</f>
      </c>
      <c s="32">
        <f>0+L136</f>
      </c>
      <c s="32">
        <f>0+M136</f>
      </c>
    </row>
    <row r="136" spans="1:16" ht="12.75">
      <c r="A136" t="s">
        <v>49</v>
      </c>
      <c s="34" t="s">
        <v>102</v>
      </c>
      <c s="34" t="s">
        <v>1830</v>
      </c>
      <c s="35" t="s">
        <v>5</v>
      </c>
      <c s="6" t="s">
        <v>1831</v>
      </c>
      <c s="36" t="s">
        <v>52</v>
      </c>
      <c s="37">
        <v>39.703</v>
      </c>
      <c s="36">
        <v>0</v>
      </c>
      <c s="36">
        <f>ROUND(G136*H136,6)</f>
      </c>
      <c r="L136" s="38">
        <v>0</v>
      </c>
      <c s="32">
        <f>ROUND(ROUND(L136,2)*ROUND(G136,3),2)</f>
      </c>
      <c s="36" t="s">
        <v>196</v>
      </c>
      <c>
        <f>(M136*21)/100</f>
      </c>
      <c t="s">
        <v>27</v>
      </c>
    </row>
    <row r="137" spans="1:5" ht="12.75">
      <c r="A137" s="35" t="s">
        <v>54</v>
      </c>
      <c r="E137" s="39" t="s">
        <v>1831</v>
      </c>
    </row>
    <row r="138" spans="1:5" ht="38.25">
      <c r="A138" s="35" t="s">
        <v>55</v>
      </c>
      <c r="E138" s="40" t="s">
        <v>3859</v>
      </c>
    </row>
    <row r="139" spans="1:5" ht="369.75">
      <c r="A139" t="s">
        <v>56</v>
      </c>
      <c r="E139" s="39" t="s">
        <v>3071</v>
      </c>
    </row>
    <row r="140" spans="1:13" ht="12.75">
      <c r="A140" t="s">
        <v>46</v>
      </c>
      <c r="C140" s="31" t="s">
        <v>2086</v>
      </c>
      <c r="E140" s="33" t="s">
        <v>2087</v>
      </c>
      <c r="J140" s="32">
        <f>0</f>
      </c>
      <c s="32">
        <f>0</f>
      </c>
      <c s="32">
        <f>0+L141+L145</f>
      </c>
      <c s="32">
        <f>0+M141+M145</f>
      </c>
    </row>
    <row r="141" spans="1:16" ht="25.5">
      <c r="A141" t="s">
        <v>49</v>
      </c>
      <c s="34" t="s">
        <v>106</v>
      </c>
      <c s="34" t="s">
        <v>2538</v>
      </c>
      <c s="35" t="s">
        <v>5</v>
      </c>
      <c s="6" t="s">
        <v>2539</v>
      </c>
      <c s="36" t="s">
        <v>63</v>
      </c>
      <c s="37">
        <v>496.257</v>
      </c>
      <c s="36">
        <v>0</v>
      </c>
      <c s="36">
        <f>ROUND(G141*H141,6)</f>
      </c>
      <c r="L141" s="38">
        <v>0</v>
      </c>
      <c s="32">
        <f>ROUND(ROUND(L141,2)*ROUND(G141,3),2)</f>
      </c>
      <c s="36" t="s">
        <v>196</v>
      </c>
      <c>
        <f>(M141*21)/100</f>
      </c>
      <c t="s">
        <v>27</v>
      </c>
    </row>
    <row r="142" spans="1:5" ht="12.75">
      <c r="A142" s="35" t="s">
        <v>54</v>
      </c>
      <c r="E142" s="39" t="s">
        <v>5</v>
      </c>
    </row>
    <row r="143" spans="1:5" ht="114.75">
      <c r="A143" s="35" t="s">
        <v>55</v>
      </c>
      <c r="E143" s="40" t="s">
        <v>3860</v>
      </c>
    </row>
    <row r="144" spans="1:5" ht="191.25">
      <c r="A144" t="s">
        <v>56</v>
      </c>
      <c r="E144" s="39" t="s">
        <v>2336</v>
      </c>
    </row>
    <row r="145" spans="1:16" ht="12.75">
      <c r="A145" t="s">
        <v>49</v>
      </c>
      <c s="34" t="s">
        <v>110</v>
      </c>
      <c s="34" t="s">
        <v>2554</v>
      </c>
      <c s="35" t="s">
        <v>5</v>
      </c>
      <c s="6" t="s">
        <v>2555</v>
      </c>
      <c s="36" t="s">
        <v>63</v>
      </c>
      <c s="37">
        <v>496.257</v>
      </c>
      <c s="36">
        <v>0</v>
      </c>
      <c s="36">
        <f>ROUND(G145*H145,6)</f>
      </c>
      <c r="L145" s="38">
        <v>0</v>
      </c>
      <c s="32">
        <f>ROUND(ROUND(L145,2)*ROUND(G145,3),2)</f>
      </c>
      <c s="36" t="s">
        <v>196</v>
      </c>
      <c>
        <f>(M145*21)/100</f>
      </c>
      <c t="s">
        <v>27</v>
      </c>
    </row>
    <row r="146" spans="1:5" ht="12.75">
      <c r="A146" s="35" t="s">
        <v>54</v>
      </c>
      <c r="E146" s="39" t="s">
        <v>2555</v>
      </c>
    </row>
    <row r="147" spans="1:5" ht="114.75">
      <c r="A147" s="35" t="s">
        <v>55</v>
      </c>
      <c r="E147" s="40" t="s">
        <v>3861</v>
      </c>
    </row>
    <row r="148" spans="1:5" ht="38.25">
      <c r="A148" t="s">
        <v>56</v>
      </c>
      <c r="E148" s="39" t="s">
        <v>3113</v>
      </c>
    </row>
    <row r="149" spans="1:13" ht="12.75">
      <c r="A149" t="s">
        <v>46</v>
      </c>
      <c r="C149" s="31" t="s">
        <v>1177</v>
      </c>
      <c r="E149" s="33" t="s">
        <v>3862</v>
      </c>
      <c r="J149" s="32">
        <f>0</f>
      </c>
      <c s="32">
        <f>0</f>
      </c>
      <c s="32">
        <f>0+L150</f>
      </c>
      <c s="32">
        <f>0+M150</f>
      </c>
    </row>
    <row r="150" spans="1:16" ht="12.75">
      <c r="A150" t="s">
        <v>49</v>
      </c>
      <c s="34" t="s">
        <v>114</v>
      </c>
      <c s="34" t="s">
        <v>3863</v>
      </c>
      <c s="35" t="s">
        <v>5</v>
      </c>
      <c s="6" t="s">
        <v>3864</v>
      </c>
      <c s="36" t="s">
        <v>97</v>
      </c>
      <c s="37">
        <v>2</v>
      </c>
      <c s="36">
        <v>0</v>
      </c>
      <c s="36">
        <f>ROUND(G150*H150,6)</f>
      </c>
      <c r="L150" s="38">
        <v>0</v>
      </c>
      <c s="32">
        <f>ROUND(ROUND(L150,2)*ROUND(G150,3),2)</f>
      </c>
      <c s="36" t="s">
        <v>196</v>
      </c>
      <c>
        <f>(M150*21)/100</f>
      </c>
      <c t="s">
        <v>27</v>
      </c>
    </row>
    <row r="151" spans="1:5" ht="12.75">
      <c r="A151" s="35" t="s">
        <v>54</v>
      </c>
      <c r="E151" s="39" t="s">
        <v>3864</v>
      </c>
    </row>
    <row r="152" spans="1:5" ht="12.75">
      <c r="A152" s="35" t="s">
        <v>55</v>
      </c>
      <c r="E152" s="40" t="s">
        <v>5</v>
      </c>
    </row>
    <row r="153" spans="1:5" ht="89.25">
      <c r="A153" t="s">
        <v>56</v>
      </c>
      <c r="E153" s="39" t="s">
        <v>3865</v>
      </c>
    </row>
    <row r="154" spans="1:13" ht="12.75">
      <c r="A154" t="s">
        <v>46</v>
      </c>
      <c r="C154" s="31" t="s">
        <v>82</v>
      </c>
      <c r="E154" s="33" t="s">
        <v>3115</v>
      </c>
      <c r="J154" s="32">
        <f>0</f>
      </c>
      <c s="32">
        <f>0</f>
      </c>
      <c s="32">
        <f>0+L155+L159</f>
      </c>
      <c s="32">
        <f>0+M155+M159</f>
      </c>
    </row>
    <row r="155" spans="1:16" ht="12.75">
      <c r="A155" t="s">
        <v>49</v>
      </c>
      <c s="34" t="s">
        <v>118</v>
      </c>
      <c s="34" t="s">
        <v>3866</v>
      </c>
      <c s="35" t="s">
        <v>5</v>
      </c>
      <c s="6" t="s">
        <v>3867</v>
      </c>
      <c s="36" t="s">
        <v>70</v>
      </c>
      <c s="37">
        <v>73.8</v>
      </c>
      <c s="36">
        <v>0</v>
      </c>
      <c s="36">
        <f>ROUND(G155*H155,6)</f>
      </c>
      <c r="L155" s="38">
        <v>0</v>
      </c>
      <c s="32">
        <f>ROUND(ROUND(L155,2)*ROUND(G155,3),2)</f>
      </c>
      <c s="36" t="s">
        <v>196</v>
      </c>
      <c>
        <f>(M155*21)/100</f>
      </c>
      <c t="s">
        <v>27</v>
      </c>
    </row>
    <row r="156" spans="1:5" ht="12.75">
      <c r="A156" s="35" t="s">
        <v>54</v>
      </c>
      <c r="E156" s="39" t="s">
        <v>3867</v>
      </c>
    </row>
    <row r="157" spans="1:5" ht="38.25">
      <c r="A157" s="35" t="s">
        <v>55</v>
      </c>
      <c r="E157" s="40" t="s">
        <v>3868</v>
      </c>
    </row>
    <row r="158" spans="1:5" ht="242.25">
      <c r="A158" t="s">
        <v>56</v>
      </c>
      <c r="E158" s="39" t="s">
        <v>3804</v>
      </c>
    </row>
    <row r="159" spans="1:16" ht="12.75">
      <c r="A159" t="s">
        <v>49</v>
      </c>
      <c s="34" t="s">
        <v>122</v>
      </c>
      <c s="34" t="s">
        <v>2834</v>
      </c>
      <c s="35" t="s">
        <v>5</v>
      </c>
      <c s="6" t="s">
        <v>2835</v>
      </c>
      <c s="36" t="s">
        <v>70</v>
      </c>
      <c s="37">
        <v>1.35</v>
      </c>
      <c s="36">
        <v>0</v>
      </c>
      <c s="36">
        <f>ROUND(G159*H159,6)</f>
      </c>
      <c r="L159" s="38">
        <v>0</v>
      </c>
      <c s="32">
        <f>ROUND(ROUND(L159,2)*ROUND(G159,3),2)</f>
      </c>
      <c s="36" t="s">
        <v>196</v>
      </c>
      <c>
        <f>(M159*21)/100</f>
      </c>
      <c t="s">
        <v>27</v>
      </c>
    </row>
    <row r="160" spans="1:5" ht="12.75">
      <c r="A160" s="35" t="s">
        <v>54</v>
      </c>
      <c r="E160" s="39" t="s">
        <v>2835</v>
      </c>
    </row>
    <row r="161" spans="1:5" ht="25.5">
      <c r="A161" s="35" t="s">
        <v>55</v>
      </c>
      <c r="E161" s="40" t="s">
        <v>3869</v>
      </c>
    </row>
    <row r="162" spans="1:5" ht="242.25">
      <c r="A162" t="s">
        <v>56</v>
      </c>
      <c r="E162" s="39" t="s">
        <v>3804</v>
      </c>
    </row>
    <row r="163" spans="1:13" ht="12.75">
      <c r="A163" t="s">
        <v>46</v>
      </c>
      <c r="C163" s="31" t="s">
        <v>86</v>
      </c>
      <c r="E163" s="33" t="s">
        <v>2115</v>
      </c>
      <c r="J163" s="32">
        <f>0</f>
      </c>
      <c s="32">
        <f>0</f>
      </c>
      <c s="32">
        <f>0+L164</f>
      </c>
      <c s="32">
        <f>0+M164</f>
      </c>
    </row>
    <row r="164" spans="1:16" ht="12.75">
      <c r="A164" t="s">
        <v>49</v>
      </c>
      <c s="34" t="s">
        <v>126</v>
      </c>
      <c s="34" t="s">
        <v>3813</v>
      </c>
      <c s="35" t="s">
        <v>5</v>
      </c>
      <c s="6" t="s">
        <v>2716</v>
      </c>
      <c s="36" t="s">
        <v>97</v>
      </c>
      <c s="37">
        <v>14</v>
      </c>
      <c s="36">
        <v>0</v>
      </c>
      <c s="36">
        <f>ROUND(G164*H164,6)</f>
      </c>
      <c r="L164" s="38">
        <v>0</v>
      </c>
      <c s="32">
        <f>ROUND(ROUND(L164,2)*ROUND(G164,3),2)</f>
      </c>
      <c s="36" t="s">
        <v>196</v>
      </c>
      <c>
        <f>(M164*21)/100</f>
      </c>
      <c t="s">
        <v>27</v>
      </c>
    </row>
    <row r="165" spans="1:5" ht="12.75">
      <c r="A165" s="35" t="s">
        <v>54</v>
      </c>
      <c r="E165" s="39" t="s">
        <v>2716</v>
      </c>
    </row>
    <row r="166" spans="1:5" ht="12.75">
      <c r="A166" s="35" t="s">
        <v>55</v>
      </c>
      <c r="E166" s="40" t="s">
        <v>5</v>
      </c>
    </row>
    <row r="167" spans="1:5" ht="38.25">
      <c r="A167" t="s">
        <v>56</v>
      </c>
      <c r="E167" s="39" t="s">
        <v>3814</v>
      </c>
    </row>
    <row r="168" spans="1:13" ht="12.75">
      <c r="A168" t="s">
        <v>46</v>
      </c>
      <c r="C168" s="31" t="s">
        <v>288</v>
      </c>
      <c r="E168" s="33" t="s">
        <v>289</v>
      </c>
      <c r="J168" s="32">
        <f>0</f>
      </c>
      <c s="32">
        <f>0</f>
      </c>
      <c s="32">
        <f>0+L169</f>
      </c>
      <c s="32">
        <f>0+M169</f>
      </c>
    </row>
    <row r="169" spans="1:16" ht="38.25">
      <c r="A169" t="s">
        <v>49</v>
      </c>
      <c s="34" t="s">
        <v>130</v>
      </c>
      <c s="34" t="s">
        <v>1479</v>
      </c>
      <c s="35" t="s">
        <v>292</v>
      </c>
      <c s="6" t="s">
        <v>1480</v>
      </c>
      <c s="36" t="s">
        <v>294</v>
      </c>
      <c s="37">
        <v>856.032</v>
      </c>
      <c s="36">
        <v>0</v>
      </c>
      <c s="36">
        <f>ROUND(G169*H169,6)</f>
      </c>
      <c r="L169" s="38">
        <v>0</v>
      </c>
      <c s="32">
        <f>ROUND(ROUND(L169,2)*ROUND(G169,3),2)</f>
      </c>
      <c s="36" t="s">
        <v>196</v>
      </c>
      <c>
        <f>(M169*21)/100</f>
      </c>
      <c t="s">
        <v>27</v>
      </c>
    </row>
    <row r="170" spans="1:5" ht="12.75">
      <c r="A170" s="35" t="s">
        <v>54</v>
      </c>
      <c r="E170" s="39" t="s">
        <v>5</v>
      </c>
    </row>
    <row r="171" spans="1:5" ht="25.5">
      <c r="A171" s="35" t="s">
        <v>55</v>
      </c>
      <c r="E171" s="40" t="s">
        <v>3870</v>
      </c>
    </row>
    <row r="172" spans="1:5" ht="12.75">
      <c r="A172" t="s">
        <v>56</v>
      </c>
      <c r="E172" s="39" t="s">
        <v>5</v>
      </c>
    </row>
    <row r="173" spans="1:13" ht="25.5">
      <c r="A173" t="s">
        <v>3822</v>
      </c>
      <c r="C173" s="31" t="s">
        <v>3871</v>
      </c>
      <c r="E173" s="33" t="s">
        <v>3872</v>
      </c>
      <c r="J173" s="32">
        <f>0+J174+J215+J224+J237+J246+J255+J264</f>
      </c>
      <c s="32">
        <f>0+K174+K215+K224+K237+K246+K255+K264</f>
      </c>
      <c s="32">
        <f>0+L174+L215+L224+L237+L246+L255+L264</f>
      </c>
      <c s="32">
        <f>0+M174+M215+M224+M237+M246+M255+M264</f>
      </c>
    </row>
    <row r="174" spans="1:13" ht="12.75">
      <c r="A174" t="s">
        <v>46</v>
      </c>
      <c r="C174" s="31" t="s">
        <v>47</v>
      </c>
      <c r="E174" s="33" t="s">
        <v>48</v>
      </c>
      <c r="J174" s="32">
        <f>0</f>
      </c>
      <c s="32">
        <f>0</f>
      </c>
      <c s="32">
        <f>0+L175+L179+L183+L187+L191+L195+L199+L203+L207+L211</f>
      </c>
      <c s="32">
        <f>0+M175+M179+M183+M187+M191+M195+M199+M203+M207+M211</f>
      </c>
    </row>
    <row r="175" spans="1:16" ht="12.75">
      <c r="A175" t="s">
        <v>49</v>
      </c>
      <c s="34" t="s">
        <v>47</v>
      </c>
      <c s="34" t="s">
        <v>3744</v>
      </c>
      <c s="35" t="s">
        <v>5</v>
      </c>
      <c s="6" t="s">
        <v>3745</v>
      </c>
      <c s="36" t="s">
        <v>52</v>
      </c>
      <c s="37">
        <v>78.864</v>
      </c>
      <c s="36">
        <v>0</v>
      </c>
      <c s="36">
        <f>ROUND(G175*H175,6)</f>
      </c>
      <c r="L175" s="38">
        <v>0</v>
      </c>
      <c s="32">
        <f>ROUND(ROUND(L175,2)*ROUND(G175,3),2)</f>
      </c>
      <c s="36" t="s">
        <v>196</v>
      </c>
      <c>
        <f>(M175*21)/100</f>
      </c>
      <c t="s">
        <v>27</v>
      </c>
    </row>
    <row r="176" spans="1:5" ht="12.75">
      <c r="A176" s="35" t="s">
        <v>54</v>
      </c>
      <c r="E176" s="39" t="s">
        <v>3745</v>
      </c>
    </row>
    <row r="177" spans="1:5" ht="25.5">
      <c r="A177" s="35" t="s">
        <v>55</v>
      </c>
      <c r="E177" s="40" t="s">
        <v>3873</v>
      </c>
    </row>
    <row r="178" spans="1:5" ht="38.25">
      <c r="A178" t="s">
        <v>56</v>
      </c>
      <c r="E178" s="39" t="s">
        <v>3747</v>
      </c>
    </row>
    <row r="179" spans="1:16" ht="12.75">
      <c r="A179" t="s">
        <v>49</v>
      </c>
      <c s="34" t="s">
        <v>27</v>
      </c>
      <c s="34" t="s">
        <v>3033</v>
      </c>
      <c s="35" t="s">
        <v>5</v>
      </c>
      <c s="6" t="s">
        <v>3034</v>
      </c>
      <c s="36" t="s">
        <v>52</v>
      </c>
      <c s="37">
        <v>387.754</v>
      </c>
      <c s="36">
        <v>0</v>
      </c>
      <c s="36">
        <f>ROUND(G179*H179,6)</f>
      </c>
      <c r="L179" s="38">
        <v>0</v>
      </c>
      <c s="32">
        <f>ROUND(ROUND(L179,2)*ROUND(G179,3),2)</f>
      </c>
      <c s="36" t="s">
        <v>196</v>
      </c>
      <c>
        <f>(M179*21)/100</f>
      </c>
      <c t="s">
        <v>27</v>
      </c>
    </row>
    <row r="180" spans="1:5" ht="12.75">
      <c r="A180" s="35" t="s">
        <v>54</v>
      </c>
      <c r="E180" s="39" t="s">
        <v>3034</v>
      </c>
    </row>
    <row r="181" spans="1:5" ht="38.25">
      <c r="A181" s="35" t="s">
        <v>55</v>
      </c>
      <c r="E181" s="40" t="s">
        <v>3874</v>
      </c>
    </row>
    <row r="182" spans="1:5" ht="306">
      <c r="A182" t="s">
        <v>56</v>
      </c>
      <c r="E182" s="39" t="s">
        <v>3036</v>
      </c>
    </row>
    <row r="183" spans="1:16" ht="12.75">
      <c r="A183" t="s">
        <v>49</v>
      </c>
      <c s="34" t="s">
        <v>26</v>
      </c>
      <c s="34" t="s">
        <v>2404</v>
      </c>
      <c s="35" t="s">
        <v>5</v>
      </c>
      <c s="6" t="s">
        <v>2405</v>
      </c>
      <c s="36" t="s">
        <v>52</v>
      </c>
      <c s="37">
        <v>1034.185</v>
      </c>
      <c s="36">
        <v>0</v>
      </c>
      <c s="36">
        <f>ROUND(G183*H183,6)</f>
      </c>
      <c r="L183" s="38">
        <v>0</v>
      </c>
      <c s="32">
        <f>ROUND(ROUND(L183,2)*ROUND(G183,3),2)</f>
      </c>
      <c s="36" t="s">
        <v>196</v>
      </c>
      <c>
        <f>(M183*21)/100</f>
      </c>
      <c t="s">
        <v>27</v>
      </c>
    </row>
    <row r="184" spans="1:5" ht="12.75">
      <c r="A184" s="35" t="s">
        <v>54</v>
      </c>
      <c r="E184" s="39" t="s">
        <v>2405</v>
      </c>
    </row>
    <row r="185" spans="1:5" ht="38.25">
      <c r="A185" s="35" t="s">
        <v>55</v>
      </c>
      <c r="E185" s="40" t="s">
        <v>3875</v>
      </c>
    </row>
    <row r="186" spans="1:5" ht="318.75">
      <c r="A186" t="s">
        <v>56</v>
      </c>
      <c r="E186" s="39" t="s">
        <v>3038</v>
      </c>
    </row>
    <row r="187" spans="1:16" ht="12.75">
      <c r="A187" t="s">
        <v>49</v>
      </c>
      <c s="34" t="s">
        <v>67</v>
      </c>
      <c s="34" t="s">
        <v>1595</v>
      </c>
      <c s="35" t="s">
        <v>5</v>
      </c>
      <c s="6" t="s">
        <v>1596</v>
      </c>
      <c s="36" t="s">
        <v>52</v>
      </c>
      <c s="37">
        <v>387.754</v>
      </c>
      <c s="36">
        <v>0</v>
      </c>
      <c s="36">
        <f>ROUND(G187*H187,6)</f>
      </c>
      <c r="L187" s="38">
        <v>0</v>
      </c>
      <c s="32">
        <f>ROUND(ROUND(L187,2)*ROUND(G187,3),2)</f>
      </c>
      <c s="36" t="s">
        <v>196</v>
      </c>
      <c>
        <f>(M187*21)/100</f>
      </c>
      <c t="s">
        <v>27</v>
      </c>
    </row>
    <row r="188" spans="1:5" ht="12.75">
      <c r="A188" s="35" t="s">
        <v>54</v>
      </c>
      <c r="E188" s="39" t="s">
        <v>1596</v>
      </c>
    </row>
    <row r="189" spans="1:5" ht="38.25">
      <c r="A189" s="35" t="s">
        <v>55</v>
      </c>
      <c r="E189" s="40" t="s">
        <v>3874</v>
      </c>
    </row>
    <row r="190" spans="1:5" ht="191.25">
      <c r="A190" t="s">
        <v>56</v>
      </c>
      <c r="E190" s="39" t="s">
        <v>3561</v>
      </c>
    </row>
    <row r="191" spans="1:16" ht="12.75">
      <c r="A191" t="s">
        <v>49</v>
      </c>
      <c s="34" t="s">
        <v>72</v>
      </c>
      <c s="34" t="s">
        <v>58</v>
      </c>
      <c s="35" t="s">
        <v>5</v>
      </c>
      <c s="6" t="s">
        <v>59</v>
      </c>
      <c s="36" t="s">
        <v>52</v>
      </c>
      <c s="37">
        <v>308.89</v>
      </c>
      <c s="36">
        <v>0</v>
      </c>
      <c s="36">
        <f>ROUND(G191*H191,6)</f>
      </c>
      <c r="L191" s="38">
        <v>0</v>
      </c>
      <c s="32">
        <f>ROUND(ROUND(L191,2)*ROUND(G191,3),2)</f>
      </c>
      <c s="36" t="s">
        <v>196</v>
      </c>
      <c>
        <f>(M191*21)/100</f>
      </c>
      <c t="s">
        <v>27</v>
      </c>
    </row>
    <row r="192" spans="1:5" ht="12.75">
      <c r="A192" s="35" t="s">
        <v>54</v>
      </c>
      <c r="E192" s="39" t="s">
        <v>59</v>
      </c>
    </row>
    <row r="193" spans="1:5" ht="25.5">
      <c r="A193" s="35" t="s">
        <v>55</v>
      </c>
      <c r="E193" s="40" t="s">
        <v>3876</v>
      </c>
    </row>
    <row r="194" spans="1:5" ht="229.5">
      <c r="A194" t="s">
        <v>56</v>
      </c>
      <c r="E194" s="39" t="s">
        <v>3042</v>
      </c>
    </row>
    <row r="195" spans="1:16" ht="12.75">
      <c r="A195" t="s">
        <v>49</v>
      </c>
      <c s="34" t="s">
        <v>77</v>
      </c>
      <c s="34" t="s">
        <v>751</v>
      </c>
      <c s="35" t="s">
        <v>5</v>
      </c>
      <c s="6" t="s">
        <v>752</v>
      </c>
      <c s="36" t="s">
        <v>52</v>
      </c>
      <c s="37">
        <v>720.482</v>
      </c>
      <c s="36">
        <v>0</v>
      </c>
      <c s="36">
        <f>ROUND(G195*H195,6)</f>
      </c>
      <c r="L195" s="38">
        <v>0</v>
      </c>
      <c s="32">
        <f>ROUND(ROUND(L195,2)*ROUND(G195,3),2)</f>
      </c>
      <c s="36" t="s">
        <v>196</v>
      </c>
      <c>
        <f>(M195*21)/100</f>
      </c>
      <c t="s">
        <v>27</v>
      </c>
    </row>
    <row r="196" spans="1:5" ht="12.75">
      <c r="A196" s="35" t="s">
        <v>54</v>
      </c>
      <c r="E196" s="39" t="s">
        <v>752</v>
      </c>
    </row>
    <row r="197" spans="1:5" ht="38.25">
      <c r="A197" s="35" t="s">
        <v>55</v>
      </c>
      <c r="E197" s="40" t="s">
        <v>3877</v>
      </c>
    </row>
    <row r="198" spans="1:5" ht="229.5">
      <c r="A198" t="s">
        <v>56</v>
      </c>
      <c r="E198" s="39" t="s">
        <v>3753</v>
      </c>
    </row>
    <row r="199" spans="1:16" ht="12.75">
      <c r="A199" t="s">
        <v>49</v>
      </c>
      <c s="34" t="s">
        <v>65</v>
      </c>
      <c s="34" t="s">
        <v>2160</v>
      </c>
      <c s="35" t="s">
        <v>5</v>
      </c>
      <c s="6" t="s">
        <v>2161</v>
      </c>
      <c s="36" t="s">
        <v>52</v>
      </c>
      <c s="37">
        <v>3.366</v>
      </c>
      <c s="36">
        <v>0</v>
      </c>
      <c s="36">
        <f>ROUND(G199*H199,6)</f>
      </c>
      <c r="L199" s="38">
        <v>0</v>
      </c>
      <c s="32">
        <f>ROUND(ROUND(L199,2)*ROUND(G199,3),2)</f>
      </c>
      <c s="36" t="s">
        <v>196</v>
      </c>
      <c>
        <f>(M199*21)/100</f>
      </c>
      <c t="s">
        <v>27</v>
      </c>
    </row>
    <row r="200" spans="1:5" ht="12.75">
      <c r="A200" s="35" t="s">
        <v>54</v>
      </c>
      <c r="E200" s="39" t="s">
        <v>2161</v>
      </c>
    </row>
    <row r="201" spans="1:5" ht="25.5">
      <c r="A201" s="35" t="s">
        <v>55</v>
      </c>
      <c r="E201" s="40" t="s">
        <v>3878</v>
      </c>
    </row>
    <row r="202" spans="1:5" ht="293.25">
      <c r="A202" t="s">
        <v>56</v>
      </c>
      <c r="E202" s="39" t="s">
        <v>3044</v>
      </c>
    </row>
    <row r="203" spans="1:16" ht="12.75">
      <c r="A203" t="s">
        <v>49</v>
      </c>
      <c s="34" t="s">
        <v>82</v>
      </c>
      <c s="34" t="s">
        <v>3830</v>
      </c>
      <c s="35" t="s">
        <v>5</v>
      </c>
      <c s="6" t="s">
        <v>3831</v>
      </c>
      <c s="36" t="s">
        <v>63</v>
      </c>
      <c s="37">
        <v>315.46</v>
      </c>
      <c s="36">
        <v>0</v>
      </c>
      <c s="36">
        <f>ROUND(G203*H203,6)</f>
      </c>
      <c r="L203" s="38">
        <v>0</v>
      </c>
      <c s="32">
        <f>ROUND(ROUND(L203,2)*ROUND(G203,3),2)</f>
      </c>
      <c s="36" t="s">
        <v>196</v>
      </c>
      <c>
        <f>(M203*21)/100</f>
      </c>
      <c t="s">
        <v>27</v>
      </c>
    </row>
    <row r="204" spans="1:5" ht="12.75">
      <c r="A204" s="35" t="s">
        <v>54</v>
      </c>
      <c r="E204" s="39" t="s">
        <v>3831</v>
      </c>
    </row>
    <row r="205" spans="1:5" ht="25.5">
      <c r="A205" s="35" t="s">
        <v>55</v>
      </c>
      <c r="E205" s="40" t="s">
        <v>3879</v>
      </c>
    </row>
    <row r="206" spans="1:5" ht="51">
      <c r="A206" t="s">
        <v>56</v>
      </c>
      <c r="E206" s="39" t="s">
        <v>3833</v>
      </c>
    </row>
    <row r="207" spans="1:16" ht="12.75">
      <c r="A207" t="s">
        <v>49</v>
      </c>
      <c s="34" t="s">
        <v>86</v>
      </c>
      <c s="34" t="s">
        <v>2166</v>
      </c>
      <c s="35" t="s">
        <v>5</v>
      </c>
      <c s="6" t="s">
        <v>2167</v>
      </c>
      <c s="36" t="s">
        <v>63</v>
      </c>
      <c s="37">
        <v>315.46</v>
      </c>
      <c s="36">
        <v>0</v>
      </c>
      <c s="36">
        <f>ROUND(G207*H207,6)</f>
      </c>
      <c r="L207" s="38">
        <v>0</v>
      </c>
      <c s="32">
        <f>ROUND(ROUND(L207,2)*ROUND(G207,3),2)</f>
      </c>
      <c s="36" t="s">
        <v>196</v>
      </c>
      <c>
        <f>(M207*21)/100</f>
      </c>
      <c t="s">
        <v>27</v>
      </c>
    </row>
    <row r="208" spans="1:5" ht="12.75">
      <c r="A208" s="35" t="s">
        <v>54</v>
      </c>
      <c r="E208" s="39" t="s">
        <v>2167</v>
      </c>
    </row>
    <row r="209" spans="1:5" ht="25.5">
      <c r="A209" s="35" t="s">
        <v>55</v>
      </c>
      <c r="E209" s="40" t="s">
        <v>3879</v>
      </c>
    </row>
    <row r="210" spans="1:5" ht="25.5">
      <c r="A210" t="s">
        <v>56</v>
      </c>
      <c r="E210" s="39" t="s">
        <v>2168</v>
      </c>
    </row>
    <row r="211" spans="1:16" ht="12.75">
      <c r="A211" t="s">
        <v>49</v>
      </c>
      <c s="34" t="s">
        <v>90</v>
      </c>
      <c s="34" t="s">
        <v>3048</v>
      </c>
      <c s="35" t="s">
        <v>5</v>
      </c>
      <c s="6" t="s">
        <v>3049</v>
      </c>
      <c s="36" t="s">
        <v>52</v>
      </c>
      <c s="37">
        <v>78.864</v>
      </c>
      <c s="36">
        <v>0</v>
      </c>
      <c s="36">
        <f>ROUND(G211*H211,6)</f>
      </c>
      <c r="L211" s="38">
        <v>0</v>
      </c>
      <c s="32">
        <f>ROUND(ROUND(L211,2)*ROUND(G211,3),2)</f>
      </c>
      <c s="36" t="s">
        <v>196</v>
      </c>
      <c>
        <f>(M211*21)/100</f>
      </c>
      <c t="s">
        <v>27</v>
      </c>
    </row>
    <row r="212" spans="1:5" ht="12.75">
      <c r="A212" s="35" t="s">
        <v>54</v>
      </c>
      <c r="E212" s="39" t="s">
        <v>3049</v>
      </c>
    </row>
    <row r="213" spans="1:5" ht="25.5">
      <c r="A213" s="35" t="s">
        <v>55</v>
      </c>
      <c r="E213" s="40" t="s">
        <v>3880</v>
      </c>
    </row>
    <row r="214" spans="1:5" ht="51">
      <c r="A214" t="s">
        <v>56</v>
      </c>
      <c r="E214" s="39" t="s">
        <v>3760</v>
      </c>
    </row>
    <row r="215" spans="1:13" ht="12.75">
      <c r="A215" t="s">
        <v>46</v>
      </c>
      <c r="C215" s="31" t="s">
        <v>26</v>
      </c>
      <c r="E215" s="33" t="s">
        <v>3069</v>
      </c>
      <c r="J215" s="32">
        <f>0</f>
      </c>
      <c s="32">
        <f>0</f>
      </c>
      <c s="32">
        <f>0+L216+L220</f>
      </c>
      <c s="32">
        <f>0+M216+M220</f>
      </c>
    </row>
    <row r="216" spans="1:16" ht="12.75">
      <c r="A216" t="s">
        <v>49</v>
      </c>
      <c s="34" t="s">
        <v>94</v>
      </c>
      <c s="34" t="s">
        <v>1817</v>
      </c>
      <c s="35" t="s">
        <v>5</v>
      </c>
      <c s="6" t="s">
        <v>1818</v>
      </c>
      <c s="36" t="s">
        <v>52</v>
      </c>
      <c s="37">
        <v>108.14</v>
      </c>
      <c s="36">
        <v>0</v>
      </c>
      <c s="36">
        <f>ROUND(G216*H216,6)</f>
      </c>
      <c r="L216" s="38">
        <v>0</v>
      </c>
      <c s="32">
        <f>ROUND(ROUND(L216,2)*ROUND(G216,3),2)</f>
      </c>
      <c s="36" t="s">
        <v>196</v>
      </c>
      <c>
        <f>(M216*21)/100</f>
      </c>
      <c t="s">
        <v>27</v>
      </c>
    </row>
    <row r="217" spans="1:5" ht="12.75">
      <c r="A217" s="35" t="s">
        <v>54</v>
      </c>
      <c r="E217" s="39" t="s">
        <v>1818</v>
      </c>
    </row>
    <row r="218" spans="1:5" ht="25.5">
      <c r="A218" s="35" t="s">
        <v>55</v>
      </c>
      <c r="E218" s="40" t="s">
        <v>3881</v>
      </c>
    </row>
    <row r="219" spans="1:5" ht="369.75">
      <c r="A219" t="s">
        <v>56</v>
      </c>
      <c r="E219" s="39" t="s">
        <v>3071</v>
      </c>
    </row>
    <row r="220" spans="1:16" ht="12.75">
      <c r="A220" t="s">
        <v>49</v>
      </c>
      <c s="34" t="s">
        <v>99</v>
      </c>
      <c s="34" t="s">
        <v>2186</v>
      </c>
      <c s="35" t="s">
        <v>5</v>
      </c>
      <c s="6" t="s">
        <v>2187</v>
      </c>
      <c s="36" t="s">
        <v>294</v>
      </c>
      <c s="37">
        <v>12</v>
      </c>
      <c s="36">
        <v>0</v>
      </c>
      <c s="36">
        <f>ROUND(G220*H220,6)</f>
      </c>
      <c r="L220" s="38">
        <v>0</v>
      </c>
      <c s="32">
        <f>ROUND(ROUND(L220,2)*ROUND(G220,3),2)</f>
      </c>
      <c s="36" t="s">
        <v>196</v>
      </c>
      <c>
        <f>(M220*21)/100</f>
      </c>
      <c t="s">
        <v>27</v>
      </c>
    </row>
    <row r="221" spans="1:5" ht="12.75">
      <c r="A221" s="35" t="s">
        <v>54</v>
      </c>
      <c r="E221" s="39" t="s">
        <v>2187</v>
      </c>
    </row>
    <row r="222" spans="1:5" ht="12.75">
      <c r="A222" s="35" t="s">
        <v>55</v>
      </c>
      <c r="E222" s="40" t="s">
        <v>3882</v>
      </c>
    </row>
    <row r="223" spans="1:5" ht="267.75">
      <c r="A223" t="s">
        <v>56</v>
      </c>
      <c r="E223" s="39" t="s">
        <v>3073</v>
      </c>
    </row>
    <row r="224" spans="1:13" ht="12.75">
      <c r="A224" t="s">
        <v>46</v>
      </c>
      <c r="C224" s="31" t="s">
        <v>67</v>
      </c>
      <c r="E224" s="33" t="s">
        <v>1829</v>
      </c>
      <c r="J224" s="32">
        <f>0</f>
      </c>
      <c s="32">
        <f>0</f>
      </c>
      <c s="32">
        <f>0+L225+L229+L233</f>
      </c>
      <c s="32">
        <f>0+M225+M229+M233</f>
      </c>
    </row>
    <row r="225" spans="1:16" ht="12.75">
      <c r="A225" t="s">
        <v>49</v>
      </c>
      <c s="34" t="s">
        <v>102</v>
      </c>
      <c s="34" t="s">
        <v>1830</v>
      </c>
      <c s="35" t="s">
        <v>5</v>
      </c>
      <c s="6" t="s">
        <v>1831</v>
      </c>
      <c s="36" t="s">
        <v>52</v>
      </c>
      <c s="37">
        <v>28.48</v>
      </c>
      <c s="36">
        <v>0</v>
      </c>
      <c s="36">
        <f>ROUND(G225*H225,6)</f>
      </c>
      <c r="L225" s="38">
        <v>0</v>
      </c>
      <c s="32">
        <f>ROUND(ROUND(L225,2)*ROUND(G225,3),2)</f>
      </c>
      <c s="36" t="s">
        <v>196</v>
      </c>
      <c>
        <f>(M225*21)/100</f>
      </c>
      <c t="s">
        <v>27</v>
      </c>
    </row>
    <row r="226" spans="1:5" ht="12.75">
      <c r="A226" s="35" t="s">
        <v>54</v>
      </c>
      <c r="E226" s="39" t="s">
        <v>1831</v>
      </c>
    </row>
    <row r="227" spans="1:5" ht="25.5">
      <c r="A227" s="35" t="s">
        <v>55</v>
      </c>
      <c r="E227" s="40" t="s">
        <v>3883</v>
      </c>
    </row>
    <row r="228" spans="1:5" ht="369.75">
      <c r="A228" t="s">
        <v>56</v>
      </c>
      <c r="E228" s="39" t="s">
        <v>3071</v>
      </c>
    </row>
    <row r="229" spans="1:16" ht="12.75">
      <c r="A229" t="s">
        <v>49</v>
      </c>
      <c s="34" t="s">
        <v>106</v>
      </c>
      <c s="34" t="s">
        <v>1836</v>
      </c>
      <c s="35" t="s">
        <v>5</v>
      </c>
      <c s="6" t="s">
        <v>1837</v>
      </c>
      <c s="36" t="s">
        <v>52</v>
      </c>
      <c s="37">
        <v>12.243</v>
      </c>
      <c s="36">
        <v>0</v>
      </c>
      <c s="36">
        <f>ROUND(G229*H229,6)</f>
      </c>
      <c r="L229" s="38">
        <v>0</v>
      </c>
      <c s="32">
        <f>ROUND(ROUND(L229,2)*ROUND(G229,3),2)</f>
      </c>
      <c s="36" t="s">
        <v>196</v>
      </c>
      <c>
        <f>(M229*21)/100</f>
      </c>
      <c t="s">
        <v>27</v>
      </c>
    </row>
    <row r="230" spans="1:5" ht="12.75">
      <c r="A230" s="35" t="s">
        <v>54</v>
      </c>
      <c r="E230" s="39" t="s">
        <v>1837</v>
      </c>
    </row>
    <row r="231" spans="1:5" ht="76.5">
      <c r="A231" s="35" t="s">
        <v>55</v>
      </c>
      <c r="E231" s="40" t="s">
        <v>3884</v>
      </c>
    </row>
    <row r="232" spans="1:5" ht="369.75">
      <c r="A232" t="s">
        <v>56</v>
      </c>
      <c r="E232" s="39" t="s">
        <v>3324</v>
      </c>
    </row>
    <row r="233" spans="1:16" ht="12.75">
      <c r="A233" t="s">
        <v>49</v>
      </c>
      <c s="34" t="s">
        <v>110</v>
      </c>
      <c s="34" t="s">
        <v>1851</v>
      </c>
      <c s="35" t="s">
        <v>5</v>
      </c>
      <c s="6" t="s">
        <v>1852</v>
      </c>
      <c s="36" t="s">
        <v>52</v>
      </c>
      <c s="37">
        <v>9.98</v>
      </c>
      <c s="36">
        <v>0</v>
      </c>
      <c s="36">
        <f>ROUND(G233*H233,6)</f>
      </c>
      <c r="L233" s="38">
        <v>0</v>
      </c>
      <c s="32">
        <f>ROUND(ROUND(L233,2)*ROUND(G233,3),2)</f>
      </c>
      <c s="36" t="s">
        <v>196</v>
      </c>
      <c>
        <f>(M233*21)/100</f>
      </c>
      <c t="s">
        <v>27</v>
      </c>
    </row>
    <row r="234" spans="1:5" ht="12.75">
      <c r="A234" s="35" t="s">
        <v>54</v>
      </c>
      <c r="E234" s="39" t="s">
        <v>1852</v>
      </c>
    </row>
    <row r="235" spans="1:5" ht="51">
      <c r="A235" s="35" t="s">
        <v>55</v>
      </c>
      <c r="E235" s="40" t="s">
        <v>3885</v>
      </c>
    </row>
    <row r="236" spans="1:5" ht="114.75">
      <c r="A236" t="s">
        <v>56</v>
      </c>
      <c r="E236" s="39" t="s">
        <v>3886</v>
      </c>
    </row>
    <row r="237" spans="1:13" ht="12.75">
      <c r="A237" t="s">
        <v>46</v>
      </c>
      <c r="C237" s="31" t="s">
        <v>2086</v>
      </c>
      <c r="E237" s="33" t="s">
        <v>2087</v>
      </c>
      <c r="J237" s="32">
        <f>0</f>
      </c>
      <c s="32">
        <f>0</f>
      </c>
      <c s="32">
        <f>0+L238+L242</f>
      </c>
      <c s="32">
        <f>0+M238+M242</f>
      </c>
    </row>
    <row r="238" spans="1:16" ht="25.5">
      <c r="A238" t="s">
        <v>49</v>
      </c>
      <c s="34" t="s">
        <v>114</v>
      </c>
      <c s="34" t="s">
        <v>2538</v>
      </c>
      <c s="35" t="s">
        <v>5</v>
      </c>
      <c s="6" t="s">
        <v>2539</v>
      </c>
      <c s="36" t="s">
        <v>63</v>
      </c>
      <c s="37">
        <v>362.687</v>
      </c>
      <c s="36">
        <v>0</v>
      </c>
      <c s="36">
        <f>ROUND(G238*H238,6)</f>
      </c>
      <c r="L238" s="38">
        <v>0</v>
      </c>
      <c s="32">
        <f>ROUND(ROUND(L238,2)*ROUND(G238,3),2)</f>
      </c>
      <c s="36" t="s">
        <v>196</v>
      </c>
      <c>
        <f>(M238*21)/100</f>
      </c>
      <c t="s">
        <v>27</v>
      </c>
    </row>
    <row r="239" spans="1:5" ht="12.75">
      <c r="A239" s="35" t="s">
        <v>54</v>
      </c>
      <c r="E239" s="39" t="s">
        <v>5</v>
      </c>
    </row>
    <row r="240" spans="1:5" ht="76.5">
      <c r="A240" s="35" t="s">
        <v>55</v>
      </c>
      <c r="E240" s="40" t="s">
        <v>3887</v>
      </c>
    </row>
    <row r="241" spans="1:5" ht="191.25">
      <c r="A241" t="s">
        <v>56</v>
      </c>
      <c r="E241" s="39" t="s">
        <v>2336</v>
      </c>
    </row>
    <row r="242" spans="1:16" ht="12.75">
      <c r="A242" t="s">
        <v>49</v>
      </c>
      <c s="34" t="s">
        <v>118</v>
      </c>
      <c s="34" t="s">
        <v>2554</v>
      </c>
      <c s="35" t="s">
        <v>5</v>
      </c>
      <c s="6" t="s">
        <v>2555</v>
      </c>
      <c s="36" t="s">
        <v>63</v>
      </c>
      <c s="37">
        <v>362.687</v>
      </c>
      <c s="36">
        <v>0</v>
      </c>
      <c s="36">
        <f>ROUND(G242*H242,6)</f>
      </c>
      <c r="L242" s="38">
        <v>0</v>
      </c>
      <c s="32">
        <f>ROUND(ROUND(L242,2)*ROUND(G242,3),2)</f>
      </c>
      <c s="36" t="s">
        <v>196</v>
      </c>
      <c>
        <f>(M242*21)/100</f>
      </c>
      <c t="s">
        <v>27</v>
      </c>
    </row>
    <row r="243" spans="1:5" ht="12.75">
      <c r="A243" s="35" t="s">
        <v>54</v>
      </c>
      <c r="E243" s="39" t="s">
        <v>2555</v>
      </c>
    </row>
    <row r="244" spans="1:5" ht="76.5">
      <c r="A244" s="35" t="s">
        <v>55</v>
      </c>
      <c r="E244" s="40" t="s">
        <v>3887</v>
      </c>
    </row>
    <row r="245" spans="1:5" ht="38.25">
      <c r="A245" t="s">
        <v>56</v>
      </c>
      <c r="E245" s="39" t="s">
        <v>3113</v>
      </c>
    </row>
    <row r="246" spans="1:13" ht="12.75">
      <c r="A246" t="s">
        <v>46</v>
      </c>
      <c r="C246" s="31" t="s">
        <v>82</v>
      </c>
      <c r="E246" s="33" t="s">
        <v>3115</v>
      </c>
      <c r="J246" s="32">
        <f>0</f>
      </c>
      <c s="32">
        <f>0</f>
      </c>
      <c s="32">
        <f>0+L247+L251</f>
      </c>
      <c s="32">
        <f>0+M247+M251</f>
      </c>
    </row>
    <row r="247" spans="1:16" ht="12.75">
      <c r="A247" t="s">
        <v>49</v>
      </c>
      <c s="34" t="s">
        <v>122</v>
      </c>
      <c s="34" t="s">
        <v>3888</v>
      </c>
      <c s="35" t="s">
        <v>5</v>
      </c>
      <c s="6" t="s">
        <v>3889</v>
      </c>
      <c s="36" t="s">
        <v>70</v>
      </c>
      <c s="37">
        <v>1.4</v>
      </c>
      <c s="36">
        <v>0</v>
      </c>
      <c s="36">
        <f>ROUND(G247*H247,6)</f>
      </c>
      <c r="L247" s="38">
        <v>0</v>
      </c>
      <c s="32">
        <f>ROUND(ROUND(L247,2)*ROUND(G247,3),2)</f>
      </c>
      <c s="36" t="s">
        <v>196</v>
      </c>
      <c>
        <f>(M247*21)/100</f>
      </c>
      <c t="s">
        <v>27</v>
      </c>
    </row>
    <row r="248" spans="1:5" ht="12.75">
      <c r="A248" s="35" t="s">
        <v>54</v>
      </c>
      <c r="E248" s="39" t="s">
        <v>3889</v>
      </c>
    </row>
    <row r="249" spans="1:5" ht="25.5">
      <c r="A249" s="35" t="s">
        <v>55</v>
      </c>
      <c r="E249" s="40" t="s">
        <v>3890</v>
      </c>
    </row>
    <row r="250" spans="1:5" ht="255">
      <c r="A250" t="s">
        <v>56</v>
      </c>
      <c r="E250" s="39" t="s">
        <v>3797</v>
      </c>
    </row>
    <row r="251" spans="1:16" ht="12.75">
      <c r="A251" t="s">
        <v>49</v>
      </c>
      <c s="34" t="s">
        <v>126</v>
      </c>
      <c s="34" t="s">
        <v>3891</v>
      </c>
      <c s="35" t="s">
        <v>5</v>
      </c>
      <c s="6" t="s">
        <v>3892</v>
      </c>
      <c s="36" t="s">
        <v>97</v>
      </c>
      <c s="37">
        <v>1</v>
      </c>
      <c s="36">
        <v>0</v>
      </c>
      <c s="36">
        <f>ROUND(G251*H251,6)</f>
      </c>
      <c r="L251" s="38">
        <v>0</v>
      </c>
      <c s="32">
        <f>ROUND(ROUND(L251,2)*ROUND(G251,3),2)</f>
      </c>
      <c s="36" t="s">
        <v>196</v>
      </c>
      <c>
        <f>(M251*21)/100</f>
      </c>
      <c t="s">
        <v>27</v>
      </c>
    </row>
    <row r="252" spans="1:5" ht="12.75">
      <c r="A252" s="35" t="s">
        <v>54</v>
      </c>
      <c r="E252" s="39" t="s">
        <v>3892</v>
      </c>
    </row>
    <row r="253" spans="1:5" ht="25.5">
      <c r="A253" s="35" t="s">
        <v>55</v>
      </c>
      <c r="E253" s="40" t="s">
        <v>3893</v>
      </c>
    </row>
    <row r="254" spans="1:5" ht="409.5">
      <c r="A254" t="s">
        <v>56</v>
      </c>
      <c r="E254" s="39" t="s">
        <v>3894</v>
      </c>
    </row>
    <row r="255" spans="1:13" ht="12.75">
      <c r="A255" t="s">
        <v>46</v>
      </c>
      <c r="C255" s="31" t="s">
        <v>86</v>
      </c>
      <c r="E255" s="33" t="s">
        <v>2115</v>
      </c>
      <c r="J255" s="32">
        <f>0</f>
      </c>
      <c s="32">
        <f>0</f>
      </c>
      <c s="32">
        <f>0+L256+L260</f>
      </c>
      <c s="32">
        <f>0+M256+M260</f>
      </c>
    </row>
    <row r="256" spans="1:16" ht="12.75">
      <c r="A256" t="s">
        <v>49</v>
      </c>
      <c s="34" t="s">
        <v>130</v>
      </c>
      <c s="34" t="s">
        <v>3813</v>
      </c>
      <c s="35" t="s">
        <v>5</v>
      </c>
      <c s="6" t="s">
        <v>2716</v>
      </c>
      <c s="36" t="s">
        <v>97</v>
      </c>
      <c s="37">
        <v>10</v>
      </c>
      <c s="36">
        <v>0</v>
      </c>
      <c s="36">
        <f>ROUND(G256*H256,6)</f>
      </c>
      <c r="L256" s="38">
        <v>0</v>
      </c>
      <c s="32">
        <f>ROUND(ROUND(L256,2)*ROUND(G256,3),2)</f>
      </c>
      <c s="36" t="s">
        <v>196</v>
      </c>
      <c>
        <f>(M256*21)/100</f>
      </c>
      <c t="s">
        <v>27</v>
      </c>
    </row>
    <row r="257" spans="1:5" ht="12.75">
      <c r="A257" s="35" t="s">
        <v>54</v>
      </c>
      <c r="E257" s="39" t="s">
        <v>2716</v>
      </c>
    </row>
    <row r="258" spans="1:5" ht="12.75">
      <c r="A258" s="35" t="s">
        <v>55</v>
      </c>
      <c r="E258" s="40" t="s">
        <v>5</v>
      </c>
    </row>
    <row r="259" spans="1:5" ht="38.25">
      <c r="A259" t="s">
        <v>56</v>
      </c>
      <c r="E259" s="39" t="s">
        <v>3814</v>
      </c>
    </row>
    <row r="260" spans="1:16" ht="12.75">
      <c r="A260" t="s">
        <v>49</v>
      </c>
      <c s="34" t="s">
        <v>134</v>
      </c>
      <c s="34" t="s">
        <v>2695</v>
      </c>
      <c s="35" t="s">
        <v>5</v>
      </c>
      <c s="6" t="s">
        <v>2696</v>
      </c>
      <c s="36" t="s">
        <v>70</v>
      </c>
      <c s="37">
        <v>50</v>
      </c>
      <c s="36">
        <v>0</v>
      </c>
      <c s="36">
        <f>ROUND(G260*H260,6)</f>
      </c>
      <c r="L260" s="38">
        <v>0</v>
      </c>
      <c s="32">
        <f>ROUND(ROUND(L260,2)*ROUND(G260,3),2)</f>
      </c>
      <c s="36" t="s">
        <v>196</v>
      </c>
      <c>
        <f>(M260*21)/100</f>
      </c>
      <c t="s">
        <v>27</v>
      </c>
    </row>
    <row r="261" spans="1:5" ht="12.75">
      <c r="A261" s="35" t="s">
        <v>54</v>
      </c>
      <c r="E261" s="39" t="s">
        <v>2696</v>
      </c>
    </row>
    <row r="262" spans="1:5" ht="25.5">
      <c r="A262" s="35" t="s">
        <v>55</v>
      </c>
      <c r="E262" s="40" t="s">
        <v>3895</v>
      </c>
    </row>
    <row r="263" spans="1:5" ht="89.25">
      <c r="A263" t="s">
        <v>56</v>
      </c>
      <c r="E263" s="39" t="s">
        <v>3896</v>
      </c>
    </row>
    <row r="264" spans="1:13" ht="12.75">
      <c r="A264" t="s">
        <v>46</v>
      </c>
      <c r="C264" s="31" t="s">
        <v>288</v>
      </c>
      <c r="E264" s="33" t="s">
        <v>289</v>
      </c>
      <c r="J264" s="32">
        <f>0</f>
      </c>
      <c s="32">
        <f>0</f>
      </c>
      <c s="32">
        <f>0+L265</f>
      </c>
      <c s="32">
        <f>0+M265</f>
      </c>
    </row>
    <row r="265" spans="1:16" ht="38.25">
      <c r="A265" t="s">
        <v>49</v>
      </c>
      <c s="34" t="s">
        <v>138</v>
      </c>
      <c s="34" t="s">
        <v>1479</v>
      </c>
      <c s="35" t="s">
        <v>292</v>
      </c>
      <c s="6" t="s">
        <v>1480</v>
      </c>
      <c s="36" t="s">
        <v>294</v>
      </c>
      <c s="37">
        <v>1378.061</v>
      </c>
      <c s="36">
        <v>0</v>
      </c>
      <c s="36">
        <f>ROUND(G265*H265,6)</f>
      </c>
      <c r="L265" s="38">
        <v>0</v>
      </c>
      <c s="32">
        <f>ROUND(ROUND(L265,2)*ROUND(G265,3),2)</f>
      </c>
      <c s="36" t="s">
        <v>196</v>
      </c>
      <c>
        <f>(M265*21)/100</f>
      </c>
      <c t="s">
        <v>27</v>
      </c>
    </row>
    <row r="266" spans="1:5" ht="12.75">
      <c r="A266" s="35" t="s">
        <v>54</v>
      </c>
      <c r="E266" s="39" t="s">
        <v>5</v>
      </c>
    </row>
    <row r="267" spans="1:5" ht="25.5">
      <c r="A267" s="35" t="s">
        <v>55</v>
      </c>
      <c r="E267" s="40" t="s">
        <v>3897</v>
      </c>
    </row>
    <row r="268" spans="1:5" ht="12.75">
      <c r="A268" t="s">
        <v>56</v>
      </c>
      <c r="E26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3900</v>
      </c>
      <c r="E8" s="30" t="s">
        <v>3899</v>
      </c>
      <c r="J8" s="29">
        <f>0+J9+J30+J43+J48</f>
      </c>
      <c s="29">
        <f>0+K9+K30+K43+K48</f>
      </c>
      <c s="29">
        <f>0+L9+L30+L43+L48</f>
      </c>
      <c s="29">
        <f>0+M9+M30+M43+M48</f>
      </c>
    </row>
    <row r="9" spans="1:13" ht="12.75">
      <c r="A9" t="s">
        <v>46</v>
      </c>
      <c r="C9" s="31" t="s">
        <v>47</v>
      </c>
      <c r="E9" s="33" t="s">
        <v>48</v>
      </c>
      <c r="J9" s="32">
        <f>0</f>
      </c>
      <c s="32">
        <f>0</f>
      </c>
      <c s="32">
        <f>0+L10+L14+L18+L22+L26</f>
      </c>
      <c s="32">
        <f>0+M10+M14+M18+M22+M26</f>
      </c>
    </row>
    <row r="10" spans="1:16" ht="12.75">
      <c r="A10" t="s">
        <v>49</v>
      </c>
      <c s="34" t="s">
        <v>47</v>
      </c>
      <c s="34" t="s">
        <v>2146</v>
      </c>
      <c s="35" t="s">
        <v>5</v>
      </c>
      <c s="6" t="s">
        <v>2147</v>
      </c>
      <c s="36" t="s">
        <v>63</v>
      </c>
      <c s="37">
        <v>183</v>
      </c>
      <c s="36">
        <v>0</v>
      </c>
      <c s="36">
        <f>ROUND(G10*H10,6)</f>
      </c>
      <c r="L10" s="38">
        <v>0</v>
      </c>
      <c s="32">
        <f>ROUND(ROUND(L10,2)*ROUND(G10,3),2)</f>
      </c>
      <c s="36" t="s">
        <v>196</v>
      </c>
      <c>
        <f>(M10*21)/100</f>
      </c>
      <c t="s">
        <v>27</v>
      </c>
    </row>
    <row r="11" spans="1:5" ht="12.75">
      <c r="A11" s="35" t="s">
        <v>54</v>
      </c>
      <c r="E11" s="39" t="s">
        <v>5</v>
      </c>
    </row>
    <row r="12" spans="1:5" ht="12.75">
      <c r="A12" s="35" t="s">
        <v>55</v>
      </c>
      <c r="E12" s="40" t="s">
        <v>3901</v>
      </c>
    </row>
    <row r="13" spans="1:5" ht="12.75">
      <c r="A13" t="s">
        <v>56</v>
      </c>
      <c r="E13" s="39" t="s">
        <v>2148</v>
      </c>
    </row>
    <row r="14" spans="1:16" ht="12.75">
      <c r="A14" t="s">
        <v>49</v>
      </c>
      <c s="34" t="s">
        <v>27</v>
      </c>
      <c s="34" t="s">
        <v>1716</v>
      </c>
      <c s="35" t="s">
        <v>5</v>
      </c>
      <c s="6" t="s">
        <v>1717</v>
      </c>
      <c s="36" t="s">
        <v>52</v>
      </c>
      <c s="37">
        <v>46.5</v>
      </c>
      <c s="36">
        <v>0</v>
      </c>
      <c s="36">
        <f>ROUND(G14*H14,6)</f>
      </c>
      <c r="L14" s="38">
        <v>0</v>
      </c>
      <c s="32">
        <f>ROUND(ROUND(L14,2)*ROUND(G14,3),2)</f>
      </c>
      <c s="36" t="s">
        <v>196</v>
      </c>
      <c>
        <f>(M14*21)/100</f>
      </c>
      <c t="s">
        <v>27</v>
      </c>
    </row>
    <row r="15" spans="1:5" ht="12.75">
      <c r="A15" s="35" t="s">
        <v>54</v>
      </c>
      <c r="E15" s="39" t="s">
        <v>5</v>
      </c>
    </row>
    <row r="16" spans="1:5" ht="12.75">
      <c r="A16" s="35" t="s">
        <v>55</v>
      </c>
      <c r="E16" s="40" t="s">
        <v>3902</v>
      </c>
    </row>
    <row r="17" spans="1:5" ht="369.75">
      <c r="A17" t="s">
        <v>56</v>
      </c>
      <c r="E17" s="39" t="s">
        <v>2284</v>
      </c>
    </row>
    <row r="18" spans="1:16" ht="12.75">
      <c r="A18" t="s">
        <v>49</v>
      </c>
      <c s="34" t="s">
        <v>26</v>
      </c>
      <c s="34" t="s">
        <v>1595</v>
      </c>
      <c s="35" t="s">
        <v>5</v>
      </c>
      <c s="6" t="s">
        <v>1596</v>
      </c>
      <c s="36" t="s">
        <v>52</v>
      </c>
      <c s="37">
        <v>46.5</v>
      </c>
      <c s="36">
        <v>0</v>
      </c>
      <c s="36">
        <f>ROUND(G18*H18,6)</f>
      </c>
      <c r="L18" s="38">
        <v>0</v>
      </c>
      <c s="32">
        <f>ROUND(ROUND(L18,2)*ROUND(G18,3),2)</f>
      </c>
      <c s="36" t="s">
        <v>196</v>
      </c>
      <c>
        <f>(M18*21)/100</f>
      </c>
      <c t="s">
        <v>27</v>
      </c>
    </row>
    <row r="19" spans="1:5" ht="12.75">
      <c r="A19" s="35" t="s">
        <v>54</v>
      </c>
      <c r="E19" s="39" t="s">
        <v>5</v>
      </c>
    </row>
    <row r="20" spans="1:5" ht="12.75">
      <c r="A20" s="35" t="s">
        <v>55</v>
      </c>
      <c r="E20" s="40" t="s">
        <v>3902</v>
      </c>
    </row>
    <row r="21" spans="1:5" ht="191.25">
      <c r="A21" t="s">
        <v>56</v>
      </c>
      <c r="E21" s="39" t="s">
        <v>2633</v>
      </c>
    </row>
    <row r="22" spans="1:16" ht="12.75">
      <c r="A22" t="s">
        <v>49</v>
      </c>
      <c s="34" t="s">
        <v>67</v>
      </c>
      <c s="34" t="s">
        <v>3903</v>
      </c>
      <c s="35" t="s">
        <v>5</v>
      </c>
      <c s="6" t="s">
        <v>3904</v>
      </c>
      <c s="36" t="s">
        <v>52</v>
      </c>
      <c s="37">
        <v>4</v>
      </c>
      <c s="36">
        <v>0</v>
      </c>
      <c s="36">
        <f>ROUND(G22*H22,6)</f>
      </c>
      <c r="L22" s="38">
        <v>0</v>
      </c>
      <c s="32">
        <f>ROUND(ROUND(L22,2)*ROUND(G22,3),2)</f>
      </c>
      <c s="36" t="s">
        <v>196</v>
      </c>
      <c>
        <f>(M22*21)/100</f>
      </c>
      <c t="s">
        <v>27</v>
      </c>
    </row>
    <row r="23" spans="1:5" ht="12.75">
      <c r="A23" s="35" t="s">
        <v>54</v>
      </c>
      <c r="E23" s="39" t="s">
        <v>5</v>
      </c>
    </row>
    <row r="24" spans="1:5" ht="12.75">
      <c r="A24" s="35" t="s">
        <v>55</v>
      </c>
      <c r="E24" s="40" t="s">
        <v>3905</v>
      </c>
    </row>
    <row r="25" spans="1:5" ht="242.25">
      <c r="A25" t="s">
        <v>56</v>
      </c>
      <c r="E25" s="39" t="s">
        <v>3906</v>
      </c>
    </row>
    <row r="26" spans="1:16" ht="12.75">
      <c r="A26" t="s">
        <v>49</v>
      </c>
      <c s="34" t="s">
        <v>72</v>
      </c>
      <c s="34" t="s">
        <v>1758</v>
      </c>
      <c s="35" t="s">
        <v>5</v>
      </c>
      <c s="6" t="s">
        <v>1759</v>
      </c>
      <c s="36" t="s">
        <v>63</v>
      </c>
      <c s="37">
        <v>155</v>
      </c>
      <c s="36">
        <v>0</v>
      </c>
      <c s="36">
        <f>ROUND(G26*H26,6)</f>
      </c>
      <c r="L26" s="38">
        <v>0</v>
      </c>
      <c s="32">
        <f>ROUND(ROUND(L26,2)*ROUND(G26,3),2)</f>
      </c>
      <c s="36" t="s">
        <v>196</v>
      </c>
      <c>
        <f>(M26*21)/100</f>
      </c>
      <c t="s">
        <v>27</v>
      </c>
    </row>
    <row r="27" spans="1:5" ht="12.75">
      <c r="A27" s="35" t="s">
        <v>54</v>
      </c>
      <c r="E27" s="39" t="s">
        <v>5</v>
      </c>
    </row>
    <row r="28" spans="1:5" ht="12.75">
      <c r="A28" s="35" t="s">
        <v>55</v>
      </c>
      <c r="E28" s="40" t="s">
        <v>3907</v>
      </c>
    </row>
    <row r="29" spans="1:5" ht="25.5">
      <c r="A29" t="s">
        <v>56</v>
      </c>
      <c r="E29" s="39" t="s">
        <v>1761</v>
      </c>
    </row>
    <row r="30" spans="1:13" ht="12.75">
      <c r="A30" t="s">
        <v>46</v>
      </c>
      <c r="C30" s="31" t="s">
        <v>72</v>
      </c>
      <c r="E30" s="33" t="s">
        <v>1497</v>
      </c>
      <c r="J30" s="32">
        <f>0</f>
      </c>
      <c s="32">
        <f>0</f>
      </c>
      <c s="32">
        <f>0+L31+L35+L39</f>
      </c>
      <c s="32">
        <f>0+M31+M35+M39</f>
      </c>
    </row>
    <row r="31" spans="1:16" ht="12.75">
      <c r="A31" t="s">
        <v>49</v>
      </c>
      <c s="34" t="s">
        <v>77</v>
      </c>
      <c s="34" t="s">
        <v>3096</v>
      </c>
      <c s="35" t="s">
        <v>5</v>
      </c>
      <c s="6" t="s">
        <v>3097</v>
      </c>
      <c s="36" t="s">
        <v>63</v>
      </c>
      <c s="37">
        <v>155</v>
      </c>
      <c s="36">
        <v>0</v>
      </c>
      <c s="36">
        <f>ROUND(G31*H31,6)</f>
      </c>
      <c r="L31" s="38">
        <v>0</v>
      </c>
      <c s="32">
        <f>ROUND(ROUND(L31,2)*ROUND(G31,3),2)</f>
      </c>
      <c s="36" t="s">
        <v>196</v>
      </c>
      <c>
        <f>(M31*21)/100</f>
      </c>
      <c t="s">
        <v>27</v>
      </c>
    </row>
    <row r="32" spans="1:5" ht="12.75">
      <c r="A32" s="35" t="s">
        <v>54</v>
      </c>
      <c r="E32" s="39" t="s">
        <v>5</v>
      </c>
    </row>
    <row r="33" spans="1:5" ht="12.75">
      <c r="A33" s="35" t="s">
        <v>55</v>
      </c>
      <c r="E33" s="40" t="s">
        <v>3907</v>
      </c>
    </row>
    <row r="34" spans="1:5" ht="51">
      <c r="A34" t="s">
        <v>56</v>
      </c>
      <c r="E34" s="39" t="s">
        <v>2320</v>
      </c>
    </row>
    <row r="35" spans="1:16" ht="12.75">
      <c r="A35" t="s">
        <v>49</v>
      </c>
      <c s="34" t="s">
        <v>65</v>
      </c>
      <c s="34" t="s">
        <v>3100</v>
      </c>
      <c s="35" t="s">
        <v>5</v>
      </c>
      <c s="6" t="s">
        <v>3101</v>
      </c>
      <c s="36" t="s">
        <v>63</v>
      </c>
      <c s="37">
        <v>155</v>
      </c>
      <c s="36">
        <v>0</v>
      </c>
      <c s="36">
        <f>ROUND(G35*H35,6)</f>
      </c>
      <c r="L35" s="38">
        <v>0</v>
      </c>
      <c s="32">
        <f>ROUND(ROUND(L35,2)*ROUND(G35,3),2)</f>
      </c>
      <c s="36" t="s">
        <v>196</v>
      </c>
      <c>
        <f>(M35*21)/100</f>
      </c>
      <c t="s">
        <v>27</v>
      </c>
    </row>
    <row r="36" spans="1:5" ht="12.75">
      <c r="A36" s="35" t="s">
        <v>54</v>
      </c>
      <c r="E36" s="39" t="s">
        <v>5</v>
      </c>
    </row>
    <row r="37" spans="1:5" ht="12.75">
      <c r="A37" s="35" t="s">
        <v>55</v>
      </c>
      <c r="E37" s="40" t="s">
        <v>3907</v>
      </c>
    </row>
    <row r="38" spans="1:5" ht="89.25">
      <c r="A38" t="s">
        <v>56</v>
      </c>
      <c r="E38" s="39" t="s">
        <v>3908</v>
      </c>
    </row>
    <row r="39" spans="1:16" ht="12.75">
      <c r="A39" t="s">
        <v>49</v>
      </c>
      <c s="34" t="s">
        <v>82</v>
      </c>
      <c s="34" t="s">
        <v>3909</v>
      </c>
      <c s="35" t="s">
        <v>5</v>
      </c>
      <c s="6" t="s">
        <v>3910</v>
      </c>
      <c s="36" t="s">
        <v>63</v>
      </c>
      <c s="37">
        <v>155</v>
      </c>
      <c s="36">
        <v>0</v>
      </c>
      <c s="36">
        <f>ROUND(G39*H39,6)</f>
      </c>
      <c r="L39" s="38">
        <v>0</v>
      </c>
      <c s="32">
        <f>ROUND(ROUND(L39,2)*ROUND(G39,3),2)</f>
      </c>
      <c s="36" t="s">
        <v>196</v>
      </c>
      <c>
        <f>(M39*21)/100</f>
      </c>
      <c t="s">
        <v>27</v>
      </c>
    </row>
    <row r="40" spans="1:5" ht="12.75">
      <c r="A40" s="35" t="s">
        <v>54</v>
      </c>
      <c r="E40" s="39" t="s">
        <v>5</v>
      </c>
    </row>
    <row r="41" spans="1:5" ht="12.75">
      <c r="A41" s="35" t="s">
        <v>55</v>
      </c>
      <c r="E41" s="40" t="s">
        <v>3907</v>
      </c>
    </row>
    <row r="42" spans="1:5" ht="51">
      <c r="A42" t="s">
        <v>56</v>
      </c>
      <c r="E42" s="39" t="s">
        <v>3911</v>
      </c>
    </row>
    <row r="43" spans="1:13" ht="12.75">
      <c r="A43" t="s">
        <v>46</v>
      </c>
      <c r="C43" s="31" t="s">
        <v>82</v>
      </c>
      <c r="E43" s="33" t="s">
        <v>1884</v>
      </c>
      <c r="J43" s="32">
        <f>0</f>
      </c>
      <c s="32">
        <f>0</f>
      </c>
      <c s="32">
        <f>0+L44</f>
      </c>
      <c s="32">
        <f>0+M44</f>
      </c>
    </row>
    <row r="44" spans="1:16" ht="12.75">
      <c r="A44" t="s">
        <v>49</v>
      </c>
      <c s="34" t="s">
        <v>86</v>
      </c>
      <c s="34" t="s">
        <v>1899</v>
      </c>
      <c s="35" t="s">
        <v>5</v>
      </c>
      <c s="6" t="s">
        <v>1900</v>
      </c>
      <c s="36" t="s">
        <v>70</v>
      </c>
      <c s="37">
        <v>57.6</v>
      </c>
      <c s="36">
        <v>0</v>
      </c>
      <c s="36">
        <f>ROUND(G44*H44,6)</f>
      </c>
      <c r="L44" s="38">
        <v>0</v>
      </c>
      <c s="32">
        <f>ROUND(ROUND(L44,2)*ROUND(G44,3),2)</f>
      </c>
      <c s="36" t="s">
        <v>196</v>
      </c>
      <c>
        <f>(M44*21)/100</f>
      </c>
      <c t="s">
        <v>27</v>
      </c>
    </row>
    <row r="45" spans="1:5" ht="12.75">
      <c r="A45" s="35" t="s">
        <v>54</v>
      </c>
      <c r="E45" s="39" t="s">
        <v>5</v>
      </c>
    </row>
    <row r="46" spans="1:5" ht="12.75">
      <c r="A46" s="35" t="s">
        <v>55</v>
      </c>
      <c r="E46" s="40" t="s">
        <v>3912</v>
      </c>
    </row>
    <row r="47" spans="1:5" ht="242.25">
      <c r="A47" t="s">
        <v>56</v>
      </c>
      <c r="E47" s="39" t="s">
        <v>2341</v>
      </c>
    </row>
    <row r="48" spans="1:13" ht="12.75">
      <c r="A48" t="s">
        <v>46</v>
      </c>
      <c r="C48" s="31" t="s">
        <v>288</v>
      </c>
      <c r="E48" s="33" t="s">
        <v>3913</v>
      </c>
      <c r="J48" s="32">
        <f>0</f>
      </c>
      <c s="32">
        <f>0</f>
      </c>
      <c s="32">
        <f>0+L49</f>
      </c>
      <c s="32">
        <f>0+M49</f>
      </c>
    </row>
    <row r="49" spans="1:16" ht="38.25">
      <c r="A49" t="s">
        <v>49</v>
      </c>
      <c s="34" t="s">
        <v>90</v>
      </c>
      <c s="34" t="s">
        <v>1479</v>
      </c>
      <c s="35" t="s">
        <v>292</v>
      </c>
      <c s="6" t="s">
        <v>1480</v>
      </c>
      <c s="36" t="s">
        <v>294</v>
      </c>
      <c s="37">
        <v>83.7</v>
      </c>
      <c s="36">
        <v>0</v>
      </c>
      <c s="36">
        <f>ROUND(G49*H49,6)</f>
      </c>
      <c r="L49" s="38">
        <v>0</v>
      </c>
      <c s="32">
        <f>ROUND(ROUND(L49,2)*ROUND(G49,3),2)</f>
      </c>
      <c s="36" t="s">
        <v>196</v>
      </c>
      <c>
        <f>(M49*21)/100</f>
      </c>
      <c t="s">
        <v>27</v>
      </c>
    </row>
    <row r="50" spans="1:5" ht="12.75">
      <c r="A50" s="35" t="s">
        <v>54</v>
      </c>
      <c r="E50" s="39" t="s">
        <v>295</v>
      </c>
    </row>
    <row r="51" spans="1:5" ht="12.75">
      <c r="A51" s="35" t="s">
        <v>55</v>
      </c>
      <c r="E51" s="40" t="s">
        <v>3914</v>
      </c>
    </row>
    <row r="52" spans="1:5" ht="165.75">
      <c r="A52" t="s">
        <v>56</v>
      </c>
      <c r="E52"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3917</v>
      </c>
      <c r="E8" s="30" t="s">
        <v>3916</v>
      </c>
      <c r="J8" s="29">
        <f>0+J9+J34+J47+J52+J61</f>
      </c>
      <c s="29">
        <f>0+K9+K34+K47+K52+K61</f>
      </c>
      <c s="29">
        <f>0+L9+L34+L47+L52+L61</f>
      </c>
      <c s="29">
        <f>0+M9+M34+M47+M52+M61</f>
      </c>
    </row>
    <row r="9" spans="1:13" ht="12.75">
      <c r="A9" t="s">
        <v>46</v>
      </c>
      <c r="C9" s="31" t="s">
        <v>47</v>
      </c>
      <c r="E9" s="33" t="s">
        <v>48</v>
      </c>
      <c r="J9" s="32">
        <f>0</f>
      </c>
      <c s="32">
        <f>0</f>
      </c>
      <c s="32">
        <f>0+L10+L14+L18+L22+L26+L30</f>
      </c>
      <c s="32">
        <f>0+M10+M14+M18+M22+M26+M30</f>
      </c>
    </row>
    <row r="10" spans="1:16" ht="12.75">
      <c r="A10" t="s">
        <v>49</v>
      </c>
      <c s="34" t="s">
        <v>47</v>
      </c>
      <c s="34" t="s">
        <v>2146</v>
      </c>
      <c s="35" t="s">
        <v>5</v>
      </c>
      <c s="6" t="s">
        <v>2147</v>
      </c>
      <c s="36" t="s">
        <v>63</v>
      </c>
      <c s="37">
        <v>200</v>
      </c>
      <c s="36">
        <v>0</v>
      </c>
      <c s="36">
        <f>ROUND(G10*H10,6)</f>
      </c>
      <c r="L10" s="38">
        <v>0</v>
      </c>
      <c s="32">
        <f>ROUND(ROUND(L10,2)*ROUND(G10,3),2)</f>
      </c>
      <c s="36" t="s">
        <v>196</v>
      </c>
      <c>
        <f>(M10*21)/100</f>
      </c>
      <c t="s">
        <v>27</v>
      </c>
    </row>
    <row r="11" spans="1:5" ht="12.75">
      <c r="A11" s="35" t="s">
        <v>54</v>
      </c>
      <c r="E11" s="39" t="s">
        <v>5</v>
      </c>
    </row>
    <row r="12" spans="1:5" ht="12.75">
      <c r="A12" s="35" t="s">
        <v>55</v>
      </c>
      <c r="E12" s="40" t="s">
        <v>3918</v>
      </c>
    </row>
    <row r="13" spans="1:5" ht="12.75">
      <c r="A13" t="s">
        <v>56</v>
      </c>
      <c r="E13" s="39" t="s">
        <v>2148</v>
      </c>
    </row>
    <row r="14" spans="1:16" ht="25.5">
      <c r="A14" t="s">
        <v>49</v>
      </c>
      <c s="34" t="s">
        <v>27</v>
      </c>
      <c s="34" t="s">
        <v>3919</v>
      </c>
      <c s="35" t="s">
        <v>5</v>
      </c>
      <c s="6" t="s">
        <v>3920</v>
      </c>
      <c s="36" t="s">
        <v>52</v>
      </c>
      <c s="37">
        <v>2</v>
      </c>
      <c s="36">
        <v>0</v>
      </c>
      <c s="36">
        <f>ROUND(G14*H14,6)</f>
      </c>
      <c r="L14" s="38">
        <v>0</v>
      </c>
      <c s="32">
        <f>ROUND(ROUND(L14,2)*ROUND(G14,3),2)</f>
      </c>
      <c s="36" t="s">
        <v>196</v>
      </c>
      <c>
        <f>(M14*21)/100</f>
      </c>
      <c t="s">
        <v>27</v>
      </c>
    </row>
    <row r="15" spans="1:5" ht="12.75">
      <c r="A15" s="35" t="s">
        <v>54</v>
      </c>
      <c r="E15" s="39" t="s">
        <v>5</v>
      </c>
    </row>
    <row r="16" spans="1:5" ht="12.75">
      <c r="A16" s="35" t="s">
        <v>55</v>
      </c>
      <c r="E16" s="40" t="s">
        <v>3921</v>
      </c>
    </row>
    <row r="17" spans="1:5" ht="63.75">
      <c r="A17" t="s">
        <v>56</v>
      </c>
      <c r="E17" s="39" t="s">
        <v>2282</v>
      </c>
    </row>
    <row r="18" spans="1:16" ht="12.75">
      <c r="A18" t="s">
        <v>49</v>
      </c>
      <c s="34" t="s">
        <v>26</v>
      </c>
      <c s="34" t="s">
        <v>1716</v>
      </c>
      <c s="35" t="s">
        <v>5</v>
      </c>
      <c s="6" t="s">
        <v>1717</v>
      </c>
      <c s="36" t="s">
        <v>52</v>
      </c>
      <c s="37">
        <v>72</v>
      </c>
      <c s="36">
        <v>0</v>
      </c>
      <c s="36">
        <f>ROUND(G18*H18,6)</f>
      </c>
      <c r="L18" s="38">
        <v>0</v>
      </c>
      <c s="32">
        <f>ROUND(ROUND(L18,2)*ROUND(G18,3),2)</f>
      </c>
      <c s="36" t="s">
        <v>196</v>
      </c>
      <c>
        <f>(M18*21)/100</f>
      </c>
      <c t="s">
        <v>27</v>
      </c>
    </row>
    <row r="19" spans="1:5" ht="12.75">
      <c r="A19" s="35" t="s">
        <v>54</v>
      </c>
      <c r="E19" s="39" t="s">
        <v>5</v>
      </c>
    </row>
    <row r="20" spans="1:5" ht="12.75">
      <c r="A20" s="35" t="s">
        <v>55</v>
      </c>
      <c r="E20" s="40" t="s">
        <v>3922</v>
      </c>
    </row>
    <row r="21" spans="1:5" ht="369.75">
      <c r="A21" t="s">
        <v>56</v>
      </c>
      <c r="E21" s="39" t="s">
        <v>2284</v>
      </c>
    </row>
    <row r="22" spans="1:16" ht="12.75">
      <c r="A22" t="s">
        <v>49</v>
      </c>
      <c s="34" t="s">
        <v>67</v>
      </c>
      <c s="34" t="s">
        <v>1595</v>
      </c>
      <c s="35" t="s">
        <v>5</v>
      </c>
      <c s="6" t="s">
        <v>1596</v>
      </c>
      <c s="36" t="s">
        <v>52</v>
      </c>
      <c s="37">
        <v>72</v>
      </c>
      <c s="36">
        <v>0</v>
      </c>
      <c s="36">
        <f>ROUND(G22*H22,6)</f>
      </c>
      <c r="L22" s="38">
        <v>0</v>
      </c>
      <c s="32">
        <f>ROUND(ROUND(L22,2)*ROUND(G22,3),2)</f>
      </c>
      <c s="36" t="s">
        <v>196</v>
      </c>
      <c>
        <f>(M22*21)/100</f>
      </c>
      <c t="s">
        <v>27</v>
      </c>
    </row>
    <row r="23" spans="1:5" ht="12.75">
      <c r="A23" s="35" t="s">
        <v>54</v>
      </c>
      <c r="E23" s="39" t="s">
        <v>5</v>
      </c>
    </row>
    <row r="24" spans="1:5" ht="12.75">
      <c r="A24" s="35" t="s">
        <v>55</v>
      </c>
      <c r="E24" s="40" t="s">
        <v>3922</v>
      </c>
    </row>
    <row r="25" spans="1:5" ht="191.25">
      <c r="A25" t="s">
        <v>56</v>
      </c>
      <c r="E25" s="39" t="s">
        <v>2633</v>
      </c>
    </row>
    <row r="26" spans="1:16" ht="12.75">
      <c r="A26" t="s">
        <v>49</v>
      </c>
      <c s="34" t="s">
        <v>72</v>
      </c>
      <c s="34" t="s">
        <v>3903</v>
      </c>
      <c s="35" t="s">
        <v>5</v>
      </c>
      <c s="6" t="s">
        <v>3904</v>
      </c>
      <c s="36" t="s">
        <v>52</v>
      </c>
      <c s="37">
        <v>2.5</v>
      </c>
      <c s="36">
        <v>0</v>
      </c>
      <c s="36">
        <f>ROUND(G26*H26,6)</f>
      </c>
      <c r="L26" s="38">
        <v>0</v>
      </c>
      <c s="32">
        <f>ROUND(ROUND(L26,2)*ROUND(G26,3),2)</f>
      </c>
      <c s="36" t="s">
        <v>196</v>
      </c>
      <c>
        <f>(M26*21)/100</f>
      </c>
      <c t="s">
        <v>27</v>
      </c>
    </row>
    <row r="27" spans="1:5" ht="12.75">
      <c r="A27" s="35" t="s">
        <v>54</v>
      </c>
      <c r="E27" s="39" t="s">
        <v>5</v>
      </c>
    </row>
    <row r="28" spans="1:5" ht="12.75">
      <c r="A28" s="35" t="s">
        <v>55</v>
      </c>
      <c r="E28" s="40" t="s">
        <v>3923</v>
      </c>
    </row>
    <row r="29" spans="1:5" ht="242.25">
      <c r="A29" t="s">
        <v>56</v>
      </c>
      <c r="E29" s="39" t="s">
        <v>3906</v>
      </c>
    </row>
    <row r="30" spans="1:16" ht="12.75">
      <c r="A30" t="s">
        <v>49</v>
      </c>
      <c s="34" t="s">
        <v>77</v>
      </c>
      <c s="34" t="s">
        <v>1758</v>
      </c>
      <c s="35" t="s">
        <v>5</v>
      </c>
      <c s="6" t="s">
        <v>1759</v>
      </c>
      <c s="36" t="s">
        <v>63</v>
      </c>
      <c s="37">
        <v>240</v>
      </c>
      <c s="36">
        <v>0</v>
      </c>
      <c s="36">
        <f>ROUND(G30*H30,6)</f>
      </c>
      <c r="L30" s="38">
        <v>0</v>
      </c>
      <c s="32">
        <f>ROUND(ROUND(L30,2)*ROUND(G30,3),2)</f>
      </c>
      <c s="36" t="s">
        <v>196</v>
      </c>
      <c>
        <f>(M30*21)/100</f>
      </c>
      <c t="s">
        <v>27</v>
      </c>
    </row>
    <row r="31" spans="1:5" ht="12.75">
      <c r="A31" s="35" t="s">
        <v>54</v>
      </c>
      <c r="E31" s="39" t="s">
        <v>5</v>
      </c>
    </row>
    <row r="32" spans="1:5" ht="12.75">
      <c r="A32" s="35" t="s">
        <v>55</v>
      </c>
      <c r="E32" s="40" t="s">
        <v>3924</v>
      </c>
    </row>
    <row r="33" spans="1:5" ht="25.5">
      <c r="A33" t="s">
        <v>56</v>
      </c>
      <c r="E33" s="39" t="s">
        <v>1761</v>
      </c>
    </row>
    <row r="34" spans="1:13" ht="12.75">
      <c r="A34" t="s">
        <v>46</v>
      </c>
      <c r="C34" s="31" t="s">
        <v>72</v>
      </c>
      <c r="E34" s="33" t="s">
        <v>1497</v>
      </c>
      <c r="J34" s="32">
        <f>0</f>
      </c>
      <c s="32">
        <f>0</f>
      </c>
      <c s="32">
        <f>0+L35+L39+L43</f>
      </c>
      <c s="32">
        <f>0+M35+M39+M43</f>
      </c>
    </row>
    <row r="35" spans="1:16" ht="12.75">
      <c r="A35" t="s">
        <v>49</v>
      </c>
      <c s="34" t="s">
        <v>65</v>
      </c>
      <c s="34" t="s">
        <v>3096</v>
      </c>
      <c s="35" t="s">
        <v>5</v>
      </c>
      <c s="6" t="s">
        <v>3097</v>
      </c>
      <c s="36" t="s">
        <v>63</v>
      </c>
      <c s="37">
        <v>240</v>
      </c>
      <c s="36">
        <v>0</v>
      </c>
      <c s="36">
        <f>ROUND(G35*H35,6)</f>
      </c>
      <c r="L35" s="38">
        <v>0</v>
      </c>
      <c s="32">
        <f>ROUND(ROUND(L35,2)*ROUND(G35,3),2)</f>
      </c>
      <c s="36" t="s">
        <v>196</v>
      </c>
      <c>
        <f>(M35*21)/100</f>
      </c>
      <c t="s">
        <v>27</v>
      </c>
    </row>
    <row r="36" spans="1:5" ht="12.75">
      <c r="A36" s="35" t="s">
        <v>54</v>
      </c>
      <c r="E36" s="39" t="s">
        <v>5</v>
      </c>
    </row>
    <row r="37" spans="1:5" ht="12.75">
      <c r="A37" s="35" t="s">
        <v>55</v>
      </c>
      <c r="E37" s="40" t="s">
        <v>3924</v>
      </c>
    </row>
    <row r="38" spans="1:5" ht="51">
      <c r="A38" t="s">
        <v>56</v>
      </c>
      <c r="E38" s="39" t="s">
        <v>2320</v>
      </c>
    </row>
    <row r="39" spans="1:16" ht="12.75">
      <c r="A39" t="s">
        <v>49</v>
      </c>
      <c s="34" t="s">
        <v>82</v>
      </c>
      <c s="34" t="s">
        <v>3100</v>
      </c>
      <c s="35" t="s">
        <v>5</v>
      </c>
      <c s="6" t="s">
        <v>3101</v>
      </c>
      <c s="36" t="s">
        <v>63</v>
      </c>
      <c s="37">
        <v>240</v>
      </c>
      <c s="36">
        <v>0</v>
      </c>
      <c s="36">
        <f>ROUND(G39*H39,6)</f>
      </c>
      <c r="L39" s="38">
        <v>0</v>
      </c>
      <c s="32">
        <f>ROUND(ROUND(L39,2)*ROUND(G39,3),2)</f>
      </c>
      <c s="36" t="s">
        <v>196</v>
      </c>
      <c>
        <f>(M39*21)/100</f>
      </c>
      <c t="s">
        <v>27</v>
      </c>
    </row>
    <row r="40" spans="1:5" ht="12.75">
      <c r="A40" s="35" t="s">
        <v>54</v>
      </c>
      <c r="E40" s="39" t="s">
        <v>5</v>
      </c>
    </row>
    <row r="41" spans="1:5" ht="12.75">
      <c r="A41" s="35" t="s">
        <v>55</v>
      </c>
      <c r="E41" s="40" t="s">
        <v>3924</v>
      </c>
    </row>
    <row r="42" spans="1:5" ht="89.25">
      <c r="A42" t="s">
        <v>56</v>
      </c>
      <c r="E42" s="39" t="s">
        <v>3908</v>
      </c>
    </row>
    <row r="43" spans="1:16" ht="12.75">
      <c r="A43" t="s">
        <v>49</v>
      </c>
      <c s="34" t="s">
        <v>86</v>
      </c>
      <c s="34" t="s">
        <v>3909</v>
      </c>
      <c s="35" t="s">
        <v>5</v>
      </c>
      <c s="6" t="s">
        <v>3910</v>
      </c>
      <c s="36" t="s">
        <v>63</v>
      </c>
      <c s="37">
        <v>240</v>
      </c>
      <c s="36">
        <v>0</v>
      </c>
      <c s="36">
        <f>ROUND(G43*H43,6)</f>
      </c>
      <c r="L43" s="38">
        <v>0</v>
      </c>
      <c s="32">
        <f>ROUND(ROUND(L43,2)*ROUND(G43,3),2)</f>
      </c>
      <c s="36" t="s">
        <v>196</v>
      </c>
      <c>
        <f>(M43*21)/100</f>
      </c>
      <c t="s">
        <v>27</v>
      </c>
    </row>
    <row r="44" spans="1:5" ht="12.75">
      <c r="A44" s="35" t="s">
        <v>54</v>
      </c>
      <c r="E44" s="39" t="s">
        <v>5</v>
      </c>
    </row>
    <row r="45" spans="1:5" ht="12.75">
      <c r="A45" s="35" t="s">
        <v>55</v>
      </c>
      <c r="E45" s="40" t="s">
        <v>3924</v>
      </c>
    </row>
    <row r="46" spans="1:5" ht="51">
      <c r="A46" t="s">
        <v>56</v>
      </c>
      <c r="E46" s="39" t="s">
        <v>3911</v>
      </c>
    </row>
    <row r="47" spans="1:13" ht="12.75">
      <c r="A47" t="s">
        <v>46</v>
      </c>
      <c r="C47" s="31" t="s">
        <v>82</v>
      </c>
      <c r="E47" s="33" t="s">
        <v>1884</v>
      </c>
      <c r="J47" s="32">
        <f>0</f>
      </c>
      <c s="32">
        <f>0</f>
      </c>
      <c s="32">
        <f>0+L48</f>
      </c>
      <c s="32">
        <f>0+M48</f>
      </c>
    </row>
    <row r="48" spans="1:16" ht="12.75">
      <c r="A48" t="s">
        <v>49</v>
      </c>
      <c s="34" t="s">
        <v>90</v>
      </c>
      <c s="34" t="s">
        <v>1899</v>
      </c>
      <c s="35" t="s">
        <v>5</v>
      </c>
      <c s="6" t="s">
        <v>1900</v>
      </c>
      <c s="36" t="s">
        <v>70</v>
      </c>
      <c s="37">
        <v>40</v>
      </c>
      <c s="36">
        <v>0</v>
      </c>
      <c s="36">
        <f>ROUND(G48*H48,6)</f>
      </c>
      <c r="L48" s="38">
        <v>0</v>
      </c>
      <c s="32">
        <f>ROUND(ROUND(L48,2)*ROUND(G48,3),2)</f>
      </c>
      <c s="36" t="s">
        <v>196</v>
      </c>
      <c>
        <f>(M48*21)/100</f>
      </c>
      <c t="s">
        <v>27</v>
      </c>
    </row>
    <row r="49" spans="1:5" ht="12.75">
      <c r="A49" s="35" t="s">
        <v>54</v>
      </c>
      <c r="E49" s="39" t="s">
        <v>5</v>
      </c>
    </row>
    <row r="50" spans="1:5" ht="12.75">
      <c r="A50" s="35" t="s">
        <v>55</v>
      </c>
      <c r="E50" s="40" t="s">
        <v>3925</v>
      </c>
    </row>
    <row r="51" spans="1:5" ht="242.25">
      <c r="A51" t="s">
        <v>56</v>
      </c>
      <c r="E51" s="39" t="s">
        <v>2341</v>
      </c>
    </row>
    <row r="52" spans="1:13" ht="12.75">
      <c r="A52" t="s">
        <v>46</v>
      </c>
      <c r="C52" s="31" t="s">
        <v>86</v>
      </c>
      <c r="E52" s="33" t="s">
        <v>729</v>
      </c>
      <c r="J52" s="32">
        <f>0</f>
      </c>
      <c s="32">
        <f>0</f>
      </c>
      <c s="32">
        <f>0+L53+L57</f>
      </c>
      <c s="32">
        <f>0+M53+M57</f>
      </c>
    </row>
    <row r="53" spans="1:16" ht="12.75">
      <c r="A53" t="s">
        <v>49</v>
      </c>
      <c s="34" t="s">
        <v>94</v>
      </c>
      <c s="34" t="s">
        <v>3926</v>
      </c>
      <c s="35" t="s">
        <v>5</v>
      </c>
      <c s="6" t="s">
        <v>3927</v>
      </c>
      <c s="36" t="s">
        <v>70</v>
      </c>
      <c s="37">
        <v>10</v>
      </c>
      <c s="36">
        <v>0</v>
      </c>
      <c s="36">
        <f>ROUND(G53*H53,6)</f>
      </c>
      <c r="L53" s="38">
        <v>0</v>
      </c>
      <c s="32">
        <f>ROUND(ROUND(L53,2)*ROUND(G53,3),2)</f>
      </c>
      <c s="36" t="s">
        <v>196</v>
      </c>
      <c>
        <f>(M53*21)/100</f>
      </c>
      <c t="s">
        <v>27</v>
      </c>
    </row>
    <row r="54" spans="1:5" ht="12.75">
      <c r="A54" s="35" t="s">
        <v>54</v>
      </c>
      <c r="E54" s="39" t="s">
        <v>5</v>
      </c>
    </row>
    <row r="55" spans="1:5" ht="12.75">
      <c r="A55" s="35" t="s">
        <v>55</v>
      </c>
      <c r="E55" s="40" t="s">
        <v>3928</v>
      </c>
    </row>
    <row r="56" spans="1:5" ht="25.5">
      <c r="A56" t="s">
        <v>56</v>
      </c>
      <c r="E56" s="39" t="s">
        <v>3929</v>
      </c>
    </row>
    <row r="57" spans="1:16" ht="12.75">
      <c r="A57" t="s">
        <v>49</v>
      </c>
      <c s="34" t="s">
        <v>99</v>
      </c>
      <c s="34" t="s">
        <v>3930</v>
      </c>
      <c s="35" t="s">
        <v>5</v>
      </c>
      <c s="6" t="s">
        <v>3931</v>
      </c>
      <c s="36" t="s">
        <v>70</v>
      </c>
      <c s="37">
        <v>10</v>
      </c>
      <c s="36">
        <v>0</v>
      </c>
      <c s="36">
        <f>ROUND(G57*H57,6)</f>
      </c>
      <c r="L57" s="38">
        <v>0</v>
      </c>
      <c s="32">
        <f>ROUND(ROUND(L57,2)*ROUND(G57,3),2)</f>
      </c>
      <c s="36" t="s">
        <v>196</v>
      </c>
      <c>
        <f>(M57*21)/100</f>
      </c>
      <c t="s">
        <v>27</v>
      </c>
    </row>
    <row r="58" spans="1:5" ht="12.75">
      <c r="A58" s="35" t="s">
        <v>54</v>
      </c>
      <c r="E58" s="39" t="s">
        <v>5</v>
      </c>
    </row>
    <row r="59" spans="1:5" ht="12.75">
      <c r="A59" s="35" t="s">
        <v>55</v>
      </c>
      <c r="E59" s="40" t="s">
        <v>3928</v>
      </c>
    </row>
    <row r="60" spans="1:5" ht="38.25">
      <c r="A60" t="s">
        <v>56</v>
      </c>
      <c r="E60" s="39" t="s">
        <v>2847</v>
      </c>
    </row>
    <row r="61" spans="1:13" ht="12.75">
      <c r="A61" t="s">
        <v>46</v>
      </c>
      <c r="C61" s="31" t="s">
        <v>288</v>
      </c>
      <c r="E61" s="33" t="s">
        <v>3913</v>
      </c>
      <c r="J61" s="32">
        <f>0</f>
      </c>
      <c s="32">
        <f>0</f>
      </c>
      <c s="32">
        <f>0+L62+L66</f>
      </c>
      <c s="32">
        <f>0+M62+M66</f>
      </c>
    </row>
    <row r="62" spans="1:16" ht="38.25">
      <c r="A62" t="s">
        <v>49</v>
      </c>
      <c s="34" t="s">
        <v>102</v>
      </c>
      <c s="34" t="s">
        <v>1479</v>
      </c>
      <c s="35" t="s">
        <v>292</v>
      </c>
      <c s="6" t="s">
        <v>1480</v>
      </c>
      <c s="36" t="s">
        <v>294</v>
      </c>
      <c s="37">
        <v>72</v>
      </c>
      <c s="36">
        <v>0</v>
      </c>
      <c s="36">
        <f>ROUND(G62*H62,6)</f>
      </c>
      <c r="L62" s="38">
        <v>0</v>
      </c>
      <c s="32">
        <f>ROUND(ROUND(L62,2)*ROUND(G62,3),2)</f>
      </c>
      <c s="36" t="s">
        <v>196</v>
      </c>
      <c>
        <f>(M62*21)/100</f>
      </c>
      <c t="s">
        <v>27</v>
      </c>
    </row>
    <row r="63" spans="1:5" ht="12.75">
      <c r="A63" s="35" t="s">
        <v>54</v>
      </c>
      <c r="E63" s="39" t="s">
        <v>295</v>
      </c>
    </row>
    <row r="64" spans="1:5" ht="12.75">
      <c r="A64" s="35" t="s">
        <v>55</v>
      </c>
      <c r="E64" s="40" t="s">
        <v>3922</v>
      </c>
    </row>
    <row r="65" spans="1:5" ht="165.75">
      <c r="A65" t="s">
        <v>56</v>
      </c>
      <c r="E65" s="39" t="s">
        <v>1481</v>
      </c>
    </row>
    <row r="66" spans="1:16" ht="25.5">
      <c r="A66" t="s">
        <v>49</v>
      </c>
      <c s="34" t="s">
        <v>106</v>
      </c>
      <c s="34" t="s">
        <v>3932</v>
      </c>
      <c s="35" t="s">
        <v>292</v>
      </c>
      <c s="6" t="s">
        <v>3933</v>
      </c>
      <c s="36" t="s">
        <v>294</v>
      </c>
      <c s="37">
        <v>4.6</v>
      </c>
      <c s="36">
        <v>0</v>
      </c>
      <c s="36">
        <f>ROUND(G66*H66,6)</f>
      </c>
      <c r="L66" s="38">
        <v>0</v>
      </c>
      <c s="32">
        <f>ROUND(ROUND(L66,2)*ROUND(G66,3),2)</f>
      </c>
      <c s="36" t="s">
        <v>196</v>
      </c>
      <c>
        <f>(M66*21)/100</f>
      </c>
      <c t="s">
        <v>27</v>
      </c>
    </row>
    <row r="67" spans="1:5" ht="12.75">
      <c r="A67" s="35" t="s">
        <v>54</v>
      </c>
      <c r="E67" s="39" t="s">
        <v>295</v>
      </c>
    </row>
    <row r="68" spans="1:5" ht="12.75">
      <c r="A68" s="35" t="s">
        <v>55</v>
      </c>
      <c r="E68" s="40" t="s">
        <v>3934</v>
      </c>
    </row>
    <row r="69" spans="1:5" ht="165.75">
      <c r="A69" t="s">
        <v>56</v>
      </c>
      <c r="E69"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3937</v>
      </c>
      <c r="E8" s="30" t="s">
        <v>3936</v>
      </c>
      <c r="J8" s="29">
        <f>0+J9+J18+J35</f>
      </c>
      <c s="29">
        <f>0+K9+K18+K35</f>
      </c>
      <c s="29">
        <f>0+L9+L18+L35</f>
      </c>
      <c s="29">
        <f>0+M9+M18+M35</f>
      </c>
    </row>
    <row r="9" spans="1:13" ht="12.75">
      <c r="A9" t="s">
        <v>46</v>
      </c>
      <c r="C9" s="31" t="s">
        <v>65</v>
      </c>
      <c r="E9" s="33" t="s">
        <v>66</v>
      </c>
      <c r="J9" s="32">
        <f>0</f>
      </c>
      <c s="32">
        <f>0</f>
      </c>
      <c s="32">
        <f>0+L10+L14</f>
      </c>
      <c s="32">
        <f>0+M10+M14</f>
      </c>
    </row>
    <row r="10" spans="1:16" ht="12.75">
      <c r="A10" t="s">
        <v>49</v>
      </c>
      <c s="34" t="s">
        <v>47</v>
      </c>
      <c s="34" t="s">
        <v>3938</v>
      </c>
      <c s="35" t="s">
        <v>5</v>
      </c>
      <c s="6" t="s">
        <v>3939</v>
      </c>
      <c s="36" t="s">
        <v>97</v>
      </c>
      <c s="37">
        <v>4</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114.75">
      <c r="A13" t="s">
        <v>56</v>
      </c>
      <c r="E13" s="39" t="s">
        <v>3940</v>
      </c>
    </row>
    <row r="14" spans="1:16" ht="12.75">
      <c r="A14" t="s">
        <v>49</v>
      </c>
      <c s="34" t="s">
        <v>27</v>
      </c>
      <c s="34" t="s">
        <v>3941</v>
      </c>
      <c s="35" t="s">
        <v>5</v>
      </c>
      <c s="6" t="s">
        <v>3942</v>
      </c>
      <c s="36" t="s">
        <v>63</v>
      </c>
      <c s="37">
        <v>175</v>
      </c>
      <c s="36">
        <v>0</v>
      </c>
      <c s="36">
        <f>ROUND(G14*H14,6)</f>
      </c>
      <c r="L14" s="38">
        <v>0</v>
      </c>
      <c s="32">
        <f>ROUND(ROUND(L14,2)*ROUND(G14,3),2)</f>
      </c>
      <c s="36" t="s">
        <v>196</v>
      </c>
      <c>
        <f>(M14*21)/100</f>
      </c>
      <c t="s">
        <v>27</v>
      </c>
    </row>
    <row r="15" spans="1:5" ht="12.75">
      <c r="A15" s="35" t="s">
        <v>54</v>
      </c>
      <c r="E15" s="39" t="s">
        <v>5</v>
      </c>
    </row>
    <row r="16" spans="1:5" ht="12.75">
      <c r="A16" s="35" t="s">
        <v>55</v>
      </c>
      <c r="E16" s="40" t="s">
        <v>3943</v>
      </c>
    </row>
    <row r="17" spans="1:5" ht="51">
      <c r="A17" t="s">
        <v>56</v>
      </c>
      <c r="E17" s="39" t="s">
        <v>2572</v>
      </c>
    </row>
    <row r="18" spans="1:13" ht="12.75">
      <c r="A18" t="s">
        <v>46</v>
      </c>
      <c r="C18" s="31" t="s">
        <v>86</v>
      </c>
      <c r="E18" s="33" t="s">
        <v>729</v>
      </c>
      <c r="J18" s="32">
        <f>0</f>
      </c>
      <c s="32">
        <f>0</f>
      </c>
      <c s="32">
        <f>0+L19+L23+L27+L31</f>
      </c>
      <c s="32">
        <f>0+M19+M23+M27+M31</f>
      </c>
    </row>
    <row r="19" spans="1:16" ht="12.75">
      <c r="A19" t="s">
        <v>49</v>
      </c>
      <c s="34" t="s">
        <v>26</v>
      </c>
      <c s="34" t="s">
        <v>3430</v>
      </c>
      <c s="35" t="s">
        <v>5</v>
      </c>
      <c s="6" t="s">
        <v>3431</v>
      </c>
      <c s="36" t="s">
        <v>63</v>
      </c>
      <c s="37">
        <v>175</v>
      </c>
      <c s="36">
        <v>0</v>
      </c>
      <c s="36">
        <f>ROUND(G19*H19,6)</f>
      </c>
      <c r="L19" s="38">
        <v>0</v>
      </c>
      <c s="32">
        <f>ROUND(ROUND(L19,2)*ROUND(G19,3),2)</f>
      </c>
      <c s="36" t="s">
        <v>196</v>
      </c>
      <c>
        <f>(M19*21)/100</f>
      </c>
      <c t="s">
        <v>27</v>
      </c>
    </row>
    <row r="20" spans="1:5" ht="12.75">
      <c r="A20" s="35" t="s">
        <v>54</v>
      </c>
      <c r="E20" s="39" t="s">
        <v>5</v>
      </c>
    </row>
    <row r="21" spans="1:5" ht="12.75">
      <c r="A21" s="35" t="s">
        <v>55</v>
      </c>
      <c r="E21" s="40" t="s">
        <v>3943</v>
      </c>
    </row>
    <row r="22" spans="1:5" ht="25.5">
      <c r="A22" t="s">
        <v>56</v>
      </c>
      <c r="E22" s="39" t="s">
        <v>2702</v>
      </c>
    </row>
    <row r="23" spans="1:16" ht="12.75">
      <c r="A23" t="s">
        <v>49</v>
      </c>
      <c s="34" t="s">
        <v>67</v>
      </c>
      <c s="34" t="s">
        <v>2703</v>
      </c>
      <c s="35" t="s">
        <v>5</v>
      </c>
      <c s="6" t="s">
        <v>2704</v>
      </c>
      <c s="36" t="s">
        <v>2705</v>
      </c>
      <c s="37">
        <v>960</v>
      </c>
      <c s="36">
        <v>0</v>
      </c>
      <c s="36">
        <f>ROUND(G23*H23,6)</f>
      </c>
      <c r="L23" s="38">
        <v>0</v>
      </c>
      <c s="32">
        <f>ROUND(ROUND(L23,2)*ROUND(G23,3),2)</f>
      </c>
      <c s="36" t="s">
        <v>196</v>
      </c>
      <c>
        <f>(M23*21)/100</f>
      </c>
      <c t="s">
        <v>27</v>
      </c>
    </row>
    <row r="24" spans="1:5" ht="12.75">
      <c r="A24" s="35" t="s">
        <v>54</v>
      </c>
      <c r="E24" s="39" t="s">
        <v>5</v>
      </c>
    </row>
    <row r="25" spans="1:5" ht="12.75">
      <c r="A25" s="35" t="s">
        <v>55</v>
      </c>
      <c r="E25" s="40" t="s">
        <v>3944</v>
      </c>
    </row>
    <row r="26" spans="1:5" ht="25.5">
      <c r="A26" t="s">
        <v>56</v>
      </c>
      <c r="E26" s="39" t="s">
        <v>2707</v>
      </c>
    </row>
    <row r="27" spans="1:16" ht="12.75">
      <c r="A27" t="s">
        <v>49</v>
      </c>
      <c s="34" t="s">
        <v>72</v>
      </c>
      <c s="34" t="s">
        <v>3945</v>
      </c>
      <c s="35" t="s">
        <v>5</v>
      </c>
      <c s="6" t="s">
        <v>3946</v>
      </c>
      <c s="36" t="s">
        <v>63</v>
      </c>
      <c s="37">
        <v>56</v>
      </c>
      <c s="36">
        <v>0</v>
      </c>
      <c s="36">
        <f>ROUND(G27*H27,6)</f>
      </c>
      <c r="L27" s="38">
        <v>0</v>
      </c>
      <c s="32">
        <f>ROUND(ROUND(L27,2)*ROUND(G27,3),2)</f>
      </c>
      <c s="36" t="s">
        <v>196</v>
      </c>
      <c>
        <f>(M27*21)/100</f>
      </c>
      <c t="s">
        <v>27</v>
      </c>
    </row>
    <row r="28" spans="1:5" ht="12.75">
      <c r="A28" s="35" t="s">
        <v>54</v>
      </c>
      <c r="E28" s="39" t="s">
        <v>5</v>
      </c>
    </row>
    <row r="29" spans="1:5" ht="12.75">
      <c r="A29" s="35" t="s">
        <v>55</v>
      </c>
      <c r="E29" s="40" t="s">
        <v>3947</v>
      </c>
    </row>
    <row r="30" spans="1:5" ht="102">
      <c r="A30" t="s">
        <v>56</v>
      </c>
      <c r="E30" s="39" t="s">
        <v>3948</v>
      </c>
    </row>
    <row r="31" spans="1:16" ht="12.75">
      <c r="A31" t="s">
        <v>49</v>
      </c>
      <c s="34" t="s">
        <v>77</v>
      </c>
      <c s="34" t="s">
        <v>3949</v>
      </c>
      <c s="35" t="s">
        <v>5</v>
      </c>
      <c s="6" t="s">
        <v>3950</v>
      </c>
      <c s="36" t="s">
        <v>63</v>
      </c>
      <c s="37">
        <v>76.84</v>
      </c>
      <c s="36">
        <v>0</v>
      </c>
      <c s="36">
        <f>ROUND(G31*H31,6)</f>
      </c>
      <c r="L31" s="38">
        <v>0</v>
      </c>
      <c s="32">
        <f>ROUND(ROUND(L31,2)*ROUND(G31,3),2)</f>
      </c>
      <c s="36" t="s">
        <v>196</v>
      </c>
      <c>
        <f>(M31*21)/100</f>
      </c>
      <c t="s">
        <v>27</v>
      </c>
    </row>
    <row r="32" spans="1:5" ht="12.75">
      <c r="A32" s="35" t="s">
        <v>54</v>
      </c>
      <c r="E32" s="39" t="s">
        <v>5</v>
      </c>
    </row>
    <row r="33" spans="1:5" ht="12.75">
      <c r="A33" s="35" t="s">
        <v>55</v>
      </c>
      <c r="E33" s="40" t="s">
        <v>3951</v>
      </c>
    </row>
    <row r="34" spans="1:5" ht="102">
      <c r="A34" t="s">
        <v>56</v>
      </c>
      <c r="E34" s="39" t="s">
        <v>3952</v>
      </c>
    </row>
    <row r="35" spans="1:13" ht="12.75">
      <c r="A35" t="s">
        <v>46</v>
      </c>
      <c r="C35" s="31" t="s">
        <v>288</v>
      </c>
      <c r="E35" s="33" t="s">
        <v>289</v>
      </c>
      <c r="J35" s="32">
        <f>0</f>
      </c>
      <c s="32">
        <f>0</f>
      </c>
      <c s="32">
        <f>0+L36</f>
      </c>
      <c s="32">
        <f>0+M36</f>
      </c>
    </row>
    <row r="36" spans="1:16" ht="25.5">
      <c r="A36" t="s">
        <v>49</v>
      </c>
      <c s="34" t="s">
        <v>65</v>
      </c>
      <c s="34" t="s">
        <v>1538</v>
      </c>
      <c s="35" t="s">
        <v>292</v>
      </c>
      <c s="6" t="s">
        <v>1539</v>
      </c>
      <c s="36" t="s">
        <v>294</v>
      </c>
      <c s="37">
        <v>3</v>
      </c>
      <c s="36">
        <v>0</v>
      </c>
      <c s="36">
        <f>ROUND(G36*H36,6)</f>
      </c>
      <c r="L36" s="38">
        <v>0</v>
      </c>
      <c s="32">
        <f>ROUND(ROUND(L36,2)*ROUND(G36,3),2)</f>
      </c>
      <c s="36" t="s">
        <v>196</v>
      </c>
      <c>
        <f>(M36*21)/100</f>
      </c>
      <c t="s">
        <v>27</v>
      </c>
    </row>
    <row r="37" spans="1:5" ht="25.5">
      <c r="A37" s="35" t="s">
        <v>54</v>
      </c>
      <c r="E37" s="39" t="s">
        <v>2720</v>
      </c>
    </row>
    <row r="38" spans="1:5" ht="12.75">
      <c r="A38" s="35" t="s">
        <v>55</v>
      </c>
      <c r="E38" s="40" t="s">
        <v>5</v>
      </c>
    </row>
    <row r="39" spans="1:5" ht="165.75">
      <c r="A39" t="s">
        <v>56</v>
      </c>
      <c r="E39"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3955</v>
      </c>
      <c r="E8" s="30" t="s">
        <v>3954</v>
      </c>
      <c r="J8" s="29">
        <f>0+J9+J18+J35</f>
      </c>
      <c s="29">
        <f>0+K9+K18+K35</f>
      </c>
      <c s="29">
        <f>0+L9+L18+L35</f>
      </c>
      <c s="29">
        <f>0+M9+M18+M35</f>
      </c>
    </row>
    <row r="9" spans="1:13" ht="12.75">
      <c r="A9" t="s">
        <v>46</v>
      </c>
      <c r="C9" s="31" t="s">
        <v>65</v>
      </c>
      <c r="E9" s="33" t="s">
        <v>66</v>
      </c>
      <c r="J9" s="32">
        <f>0</f>
      </c>
      <c s="32">
        <f>0</f>
      </c>
      <c s="32">
        <f>0+L10+L14</f>
      </c>
      <c s="32">
        <f>0+M10+M14</f>
      </c>
    </row>
    <row r="10" spans="1:16" ht="12.75">
      <c r="A10" t="s">
        <v>49</v>
      </c>
      <c s="34" t="s">
        <v>47</v>
      </c>
      <c s="34" t="s">
        <v>3938</v>
      </c>
      <c s="35" t="s">
        <v>5</v>
      </c>
      <c s="6" t="s">
        <v>3939</v>
      </c>
      <c s="36" t="s">
        <v>97</v>
      </c>
      <c s="37">
        <v>4</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114.75">
      <c r="A13" t="s">
        <v>56</v>
      </c>
      <c r="E13" s="39" t="s">
        <v>3940</v>
      </c>
    </row>
    <row r="14" spans="1:16" ht="12.75">
      <c r="A14" t="s">
        <v>49</v>
      </c>
      <c s="34" t="s">
        <v>27</v>
      </c>
      <c s="34" t="s">
        <v>3941</v>
      </c>
      <c s="35" t="s">
        <v>5</v>
      </c>
      <c s="6" t="s">
        <v>3942</v>
      </c>
      <c s="36" t="s">
        <v>63</v>
      </c>
      <c s="37">
        <v>40</v>
      </c>
      <c s="36">
        <v>0</v>
      </c>
      <c s="36">
        <f>ROUND(G14*H14,6)</f>
      </c>
      <c r="L14" s="38">
        <v>0</v>
      </c>
      <c s="32">
        <f>ROUND(ROUND(L14,2)*ROUND(G14,3),2)</f>
      </c>
      <c s="36" t="s">
        <v>196</v>
      </c>
      <c>
        <f>(M14*21)/100</f>
      </c>
      <c t="s">
        <v>27</v>
      </c>
    </row>
    <row r="15" spans="1:5" ht="12.75">
      <c r="A15" s="35" t="s">
        <v>54</v>
      </c>
      <c r="E15" s="39" t="s">
        <v>5</v>
      </c>
    </row>
    <row r="16" spans="1:5" ht="12.75">
      <c r="A16" s="35" t="s">
        <v>55</v>
      </c>
      <c r="E16" s="40" t="s">
        <v>3956</v>
      </c>
    </row>
    <row r="17" spans="1:5" ht="51">
      <c r="A17" t="s">
        <v>56</v>
      </c>
      <c r="E17" s="39" t="s">
        <v>2572</v>
      </c>
    </row>
    <row r="18" spans="1:13" ht="12.75">
      <c r="A18" t="s">
        <v>46</v>
      </c>
      <c r="C18" s="31" t="s">
        <v>86</v>
      </c>
      <c r="E18" s="33" t="s">
        <v>729</v>
      </c>
      <c r="J18" s="32">
        <f>0</f>
      </c>
      <c s="32">
        <f>0</f>
      </c>
      <c s="32">
        <f>0+L19+L23+L27+L31</f>
      </c>
      <c s="32">
        <f>0+M19+M23+M27+M31</f>
      </c>
    </row>
    <row r="19" spans="1:16" ht="12.75">
      <c r="A19" t="s">
        <v>49</v>
      </c>
      <c s="34" t="s">
        <v>26</v>
      </c>
      <c s="34" t="s">
        <v>3430</v>
      </c>
      <c s="35" t="s">
        <v>5</v>
      </c>
      <c s="6" t="s">
        <v>3431</v>
      </c>
      <c s="36" t="s">
        <v>63</v>
      </c>
      <c s="37">
        <v>40</v>
      </c>
      <c s="36">
        <v>0</v>
      </c>
      <c s="36">
        <f>ROUND(G19*H19,6)</f>
      </c>
      <c r="L19" s="38">
        <v>0</v>
      </c>
      <c s="32">
        <f>ROUND(ROUND(L19,2)*ROUND(G19,3),2)</f>
      </c>
      <c s="36" t="s">
        <v>196</v>
      </c>
      <c>
        <f>(M19*21)/100</f>
      </c>
      <c t="s">
        <v>27</v>
      </c>
    </row>
    <row r="20" spans="1:5" ht="12.75">
      <c r="A20" s="35" t="s">
        <v>54</v>
      </c>
      <c r="E20" s="39" t="s">
        <v>5</v>
      </c>
    </row>
    <row r="21" spans="1:5" ht="12.75">
      <c r="A21" s="35" t="s">
        <v>55</v>
      </c>
      <c r="E21" s="40" t="s">
        <v>3956</v>
      </c>
    </row>
    <row r="22" spans="1:5" ht="25.5">
      <c r="A22" t="s">
        <v>56</v>
      </c>
      <c r="E22" s="39" t="s">
        <v>2702</v>
      </c>
    </row>
    <row r="23" spans="1:16" ht="12.75">
      <c r="A23" t="s">
        <v>49</v>
      </c>
      <c s="34" t="s">
        <v>67</v>
      </c>
      <c s="34" t="s">
        <v>2703</v>
      </c>
      <c s="35" t="s">
        <v>5</v>
      </c>
      <c s="6" t="s">
        <v>2704</v>
      </c>
      <c s="36" t="s">
        <v>2705</v>
      </c>
      <c s="37">
        <v>240</v>
      </c>
      <c s="36">
        <v>0</v>
      </c>
      <c s="36">
        <f>ROUND(G23*H23,6)</f>
      </c>
      <c r="L23" s="38">
        <v>0</v>
      </c>
      <c s="32">
        <f>ROUND(ROUND(L23,2)*ROUND(G23,3),2)</f>
      </c>
      <c s="36" t="s">
        <v>196</v>
      </c>
      <c>
        <f>(M23*21)/100</f>
      </c>
      <c t="s">
        <v>27</v>
      </c>
    </row>
    <row r="24" spans="1:5" ht="12.75">
      <c r="A24" s="35" t="s">
        <v>54</v>
      </c>
      <c r="E24" s="39" t="s">
        <v>5</v>
      </c>
    </row>
    <row r="25" spans="1:5" ht="12.75">
      <c r="A25" s="35" t="s">
        <v>55</v>
      </c>
      <c r="E25" s="40" t="s">
        <v>3957</v>
      </c>
    </row>
    <row r="26" spans="1:5" ht="25.5">
      <c r="A26" t="s">
        <v>56</v>
      </c>
      <c r="E26" s="39" t="s">
        <v>2707</v>
      </c>
    </row>
    <row r="27" spans="1:16" ht="12.75">
      <c r="A27" t="s">
        <v>49</v>
      </c>
      <c s="34" t="s">
        <v>72</v>
      </c>
      <c s="34" t="s">
        <v>3945</v>
      </c>
      <c s="35" t="s">
        <v>5</v>
      </c>
      <c s="6" t="s">
        <v>3946</v>
      </c>
      <c s="36" t="s">
        <v>63</v>
      </c>
      <c s="37">
        <v>36</v>
      </c>
      <c s="36">
        <v>0</v>
      </c>
      <c s="36">
        <f>ROUND(G27*H27,6)</f>
      </c>
      <c r="L27" s="38">
        <v>0</v>
      </c>
      <c s="32">
        <f>ROUND(ROUND(L27,2)*ROUND(G27,3),2)</f>
      </c>
      <c s="36" t="s">
        <v>196</v>
      </c>
      <c>
        <f>(M27*21)/100</f>
      </c>
      <c t="s">
        <v>27</v>
      </c>
    </row>
    <row r="28" spans="1:5" ht="12.75">
      <c r="A28" s="35" t="s">
        <v>54</v>
      </c>
      <c r="E28" s="39" t="s">
        <v>5</v>
      </c>
    </row>
    <row r="29" spans="1:5" ht="12.75">
      <c r="A29" s="35" t="s">
        <v>55</v>
      </c>
      <c r="E29" s="40" t="s">
        <v>3958</v>
      </c>
    </row>
    <row r="30" spans="1:5" ht="102">
      <c r="A30" t="s">
        <v>56</v>
      </c>
      <c r="E30" s="39" t="s">
        <v>3948</v>
      </c>
    </row>
    <row r="31" spans="1:16" ht="12.75">
      <c r="A31" t="s">
        <v>49</v>
      </c>
      <c s="34" t="s">
        <v>77</v>
      </c>
      <c s="34" t="s">
        <v>3949</v>
      </c>
      <c s="35" t="s">
        <v>5</v>
      </c>
      <c s="6" t="s">
        <v>3950</v>
      </c>
      <c s="36" t="s">
        <v>63</v>
      </c>
      <c s="37">
        <v>20.8</v>
      </c>
      <c s="36">
        <v>0</v>
      </c>
      <c s="36">
        <f>ROUND(G31*H31,6)</f>
      </c>
      <c r="L31" s="38">
        <v>0</v>
      </c>
      <c s="32">
        <f>ROUND(ROUND(L31,2)*ROUND(G31,3),2)</f>
      </c>
      <c s="36" t="s">
        <v>196</v>
      </c>
      <c>
        <f>(M31*21)/100</f>
      </c>
      <c t="s">
        <v>27</v>
      </c>
    </row>
    <row r="32" spans="1:5" ht="12.75">
      <c r="A32" s="35" t="s">
        <v>54</v>
      </c>
      <c r="E32" s="39" t="s">
        <v>5</v>
      </c>
    </row>
    <row r="33" spans="1:5" ht="12.75">
      <c r="A33" s="35" t="s">
        <v>55</v>
      </c>
      <c r="E33" s="40" t="s">
        <v>3959</v>
      </c>
    </row>
    <row r="34" spans="1:5" ht="102">
      <c r="A34" t="s">
        <v>56</v>
      </c>
      <c r="E34" s="39" t="s">
        <v>3952</v>
      </c>
    </row>
    <row r="35" spans="1:13" ht="12.75">
      <c r="A35" t="s">
        <v>46</v>
      </c>
      <c r="C35" s="31" t="s">
        <v>288</v>
      </c>
      <c r="E35" s="33" t="s">
        <v>289</v>
      </c>
      <c r="J35" s="32">
        <f>0</f>
      </c>
      <c s="32">
        <f>0</f>
      </c>
      <c s="32">
        <f>0+L36</f>
      </c>
      <c s="32">
        <f>0+M36</f>
      </c>
    </row>
    <row r="36" spans="1:16" ht="25.5">
      <c r="A36" t="s">
        <v>49</v>
      </c>
      <c s="34" t="s">
        <v>65</v>
      </c>
      <c s="34" t="s">
        <v>1538</v>
      </c>
      <c s="35" t="s">
        <v>292</v>
      </c>
      <c s="6" t="s">
        <v>1539</v>
      </c>
      <c s="36" t="s">
        <v>294</v>
      </c>
      <c s="37">
        <v>1</v>
      </c>
      <c s="36">
        <v>0</v>
      </c>
      <c s="36">
        <f>ROUND(G36*H36,6)</f>
      </c>
      <c r="L36" s="38">
        <v>0</v>
      </c>
      <c s="32">
        <f>ROUND(ROUND(L36,2)*ROUND(G36,3),2)</f>
      </c>
      <c s="36" t="s">
        <v>196</v>
      </c>
      <c>
        <f>(M36*21)/100</f>
      </c>
      <c t="s">
        <v>27</v>
      </c>
    </row>
    <row r="37" spans="1:5" ht="25.5">
      <c r="A37" s="35" t="s">
        <v>54</v>
      </c>
      <c r="E37" s="39" t="s">
        <v>2720</v>
      </c>
    </row>
    <row r="38" spans="1:5" ht="12.75">
      <c r="A38" s="35" t="s">
        <v>55</v>
      </c>
      <c r="E38" s="40" t="s">
        <v>5</v>
      </c>
    </row>
    <row r="39" spans="1:5" ht="165.75">
      <c r="A39" t="s">
        <v>56</v>
      </c>
      <c r="E39"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2389</v>
      </c>
      <c s="41">
        <f>Rekapitulace!C52</f>
      </c>
      <c s="20" t="s">
        <v>0</v>
      </c>
      <c t="s">
        <v>23</v>
      </c>
      <c t="s">
        <v>27</v>
      </c>
    </row>
    <row r="4" spans="1:16" ht="32" customHeight="1">
      <c r="A4" s="24" t="s">
        <v>20</v>
      </c>
      <c s="25" t="s">
        <v>28</v>
      </c>
      <c s="27" t="s">
        <v>2389</v>
      </c>
      <c r="E4" s="26" t="s">
        <v>2390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3962</v>
      </c>
      <c r="E8" s="30" t="s">
        <v>3961</v>
      </c>
      <c r="J8" s="29">
        <f>0+J9+J26+J39+J44+J49</f>
      </c>
      <c s="29">
        <f>0+K9+K26+K39+K44+K49</f>
      </c>
      <c s="29">
        <f>0+L9+L26+L39+L44+L49</f>
      </c>
      <c s="29">
        <f>0+M9+M26+M39+M44+M49</f>
      </c>
    </row>
    <row r="9" spans="1:13" ht="12.75">
      <c r="A9" t="s">
        <v>46</v>
      </c>
      <c r="C9" s="31" t="s">
        <v>47</v>
      </c>
      <c r="E9" s="33" t="s">
        <v>48</v>
      </c>
      <c r="J9" s="32">
        <f>0</f>
      </c>
      <c s="32">
        <f>0</f>
      </c>
      <c s="32">
        <f>0+L10+L14+L18+L22</f>
      </c>
      <c s="32">
        <f>0+M10+M14+M18+M22</f>
      </c>
    </row>
    <row r="10" spans="1:16" ht="12.75">
      <c r="A10" t="s">
        <v>49</v>
      </c>
      <c s="34" t="s">
        <v>47</v>
      </c>
      <c s="34" t="s">
        <v>2404</v>
      </c>
      <c s="35" t="s">
        <v>5</v>
      </c>
      <c s="6" t="s">
        <v>2405</v>
      </c>
      <c s="36" t="s">
        <v>52</v>
      </c>
      <c s="37">
        <v>28.35</v>
      </c>
      <c s="36">
        <v>0</v>
      </c>
      <c s="36">
        <f>ROUND(G10*H10,6)</f>
      </c>
      <c r="L10" s="38">
        <v>0</v>
      </c>
      <c s="32">
        <f>ROUND(ROUND(L10,2)*ROUND(G10,3),2)</f>
      </c>
      <c s="36" t="s">
        <v>196</v>
      </c>
      <c>
        <f>(M10*21)/100</f>
      </c>
      <c t="s">
        <v>27</v>
      </c>
    </row>
    <row r="11" spans="1:5" ht="12.75">
      <c r="A11" s="35" t="s">
        <v>54</v>
      </c>
      <c r="E11" s="39" t="s">
        <v>3636</v>
      </c>
    </row>
    <row r="12" spans="1:5" ht="12.75">
      <c r="A12" s="35" t="s">
        <v>55</v>
      </c>
      <c r="E12" s="40" t="s">
        <v>3963</v>
      </c>
    </row>
    <row r="13" spans="1:5" ht="318.75">
      <c r="A13" t="s">
        <v>56</v>
      </c>
      <c r="E13" s="39" t="s">
        <v>2286</v>
      </c>
    </row>
    <row r="14" spans="1:16" ht="12.75">
      <c r="A14" t="s">
        <v>49</v>
      </c>
      <c s="34" t="s">
        <v>27</v>
      </c>
      <c s="34" t="s">
        <v>751</v>
      </c>
      <c s="35" t="s">
        <v>5</v>
      </c>
      <c s="6" t="s">
        <v>752</v>
      </c>
      <c s="36" t="s">
        <v>52</v>
      </c>
      <c s="37">
        <v>1.125</v>
      </c>
      <c s="36">
        <v>0</v>
      </c>
      <c s="36">
        <f>ROUND(G14*H14,6)</f>
      </c>
      <c r="L14" s="38">
        <v>0</v>
      </c>
      <c s="32">
        <f>ROUND(ROUND(L14,2)*ROUND(G14,3),2)</f>
      </c>
      <c s="36" t="s">
        <v>196</v>
      </c>
      <c>
        <f>(M14*21)/100</f>
      </c>
      <c t="s">
        <v>27</v>
      </c>
    </row>
    <row r="15" spans="1:5" ht="12.75">
      <c r="A15" s="35" t="s">
        <v>54</v>
      </c>
      <c r="E15" s="39" t="s">
        <v>3640</v>
      </c>
    </row>
    <row r="16" spans="1:5" ht="12.75">
      <c r="A16" s="35" t="s">
        <v>55</v>
      </c>
      <c r="E16" s="40" t="s">
        <v>3964</v>
      </c>
    </row>
    <row r="17" spans="1:5" ht="229.5">
      <c r="A17" t="s">
        <v>56</v>
      </c>
      <c r="E17" s="39" t="s">
        <v>754</v>
      </c>
    </row>
    <row r="18" spans="1:16" ht="12.75">
      <c r="A18" t="s">
        <v>49</v>
      </c>
      <c s="34" t="s">
        <v>26</v>
      </c>
      <c s="34" t="s">
        <v>2801</v>
      </c>
      <c s="35" t="s">
        <v>5</v>
      </c>
      <c s="6" t="s">
        <v>2802</v>
      </c>
      <c s="36" t="s">
        <v>52</v>
      </c>
      <c s="37">
        <v>1.125</v>
      </c>
      <c s="36">
        <v>0</v>
      </c>
      <c s="36">
        <f>ROUND(G18*H18,6)</f>
      </c>
      <c r="L18" s="38">
        <v>0</v>
      </c>
      <c s="32">
        <f>ROUND(ROUND(L18,2)*ROUND(G18,3),2)</f>
      </c>
      <c s="36" t="s">
        <v>196</v>
      </c>
      <c>
        <f>(M18*21)/100</f>
      </c>
      <c t="s">
        <v>27</v>
      </c>
    </row>
    <row r="19" spans="1:5" ht="12.75">
      <c r="A19" s="35" t="s">
        <v>54</v>
      </c>
      <c r="E19" s="39" t="s">
        <v>3642</v>
      </c>
    </row>
    <row r="20" spans="1:5" ht="12.75">
      <c r="A20" s="35" t="s">
        <v>55</v>
      </c>
      <c r="E20" s="40" t="s">
        <v>3965</v>
      </c>
    </row>
    <row r="21" spans="1:5" ht="38.25">
      <c r="A21" t="s">
        <v>56</v>
      </c>
      <c r="E21" s="39" t="s">
        <v>2293</v>
      </c>
    </row>
    <row r="22" spans="1:16" ht="12.75">
      <c r="A22" t="s">
        <v>49</v>
      </c>
      <c s="34" t="s">
        <v>67</v>
      </c>
      <c s="34" t="s">
        <v>2166</v>
      </c>
      <c s="35" t="s">
        <v>5</v>
      </c>
      <c s="6" t="s">
        <v>2167</v>
      </c>
      <c s="36" t="s">
        <v>63</v>
      </c>
      <c s="37">
        <v>7.5</v>
      </c>
      <c s="36">
        <v>0</v>
      </c>
      <c s="36">
        <f>ROUND(G22*H22,6)</f>
      </c>
      <c r="L22" s="38">
        <v>0</v>
      </c>
      <c s="32">
        <f>ROUND(ROUND(L22,2)*ROUND(G22,3),2)</f>
      </c>
      <c s="36" t="s">
        <v>196</v>
      </c>
      <c>
        <f>(M22*21)/100</f>
      </c>
      <c t="s">
        <v>27</v>
      </c>
    </row>
    <row r="23" spans="1:5" ht="12.75">
      <c r="A23" s="35" t="s">
        <v>54</v>
      </c>
      <c r="E23" s="39" t="s">
        <v>3644</v>
      </c>
    </row>
    <row r="24" spans="1:5" ht="12.75">
      <c r="A24" s="35" t="s">
        <v>55</v>
      </c>
      <c r="E24" s="40" t="s">
        <v>3966</v>
      </c>
    </row>
    <row r="25" spans="1:5" ht="25.5">
      <c r="A25" t="s">
        <v>56</v>
      </c>
      <c r="E25" s="39" t="s">
        <v>2168</v>
      </c>
    </row>
    <row r="26" spans="1:13" ht="12.75">
      <c r="A26" t="s">
        <v>46</v>
      </c>
      <c r="C26" s="31" t="s">
        <v>67</v>
      </c>
      <c r="E26" s="33" t="s">
        <v>1829</v>
      </c>
      <c r="J26" s="32">
        <f>0</f>
      </c>
      <c s="32">
        <f>0</f>
      </c>
      <c s="32">
        <f>0+L27+L31+L35</f>
      </c>
      <c s="32">
        <f>0+M27+M31+M35</f>
      </c>
    </row>
    <row r="27" spans="1:16" ht="12.75">
      <c r="A27" t="s">
        <v>49</v>
      </c>
      <c s="34" t="s">
        <v>72</v>
      </c>
      <c s="34" t="s">
        <v>1836</v>
      </c>
      <c s="35" t="s">
        <v>5</v>
      </c>
      <c s="6" t="s">
        <v>1837</v>
      </c>
      <c s="36" t="s">
        <v>52</v>
      </c>
      <c s="37">
        <v>3.499</v>
      </c>
      <c s="36">
        <v>0</v>
      </c>
      <c s="36">
        <f>ROUND(G27*H27,6)</f>
      </c>
      <c r="L27" s="38">
        <v>0</v>
      </c>
      <c s="32">
        <f>ROUND(ROUND(L27,2)*ROUND(G27,3),2)</f>
      </c>
      <c s="36" t="s">
        <v>196</v>
      </c>
      <c>
        <f>(M27*21)/100</f>
      </c>
      <c t="s">
        <v>27</v>
      </c>
    </row>
    <row r="28" spans="1:5" ht="12.75">
      <c r="A28" s="35" t="s">
        <v>54</v>
      </c>
      <c r="E28" s="39" t="s">
        <v>3967</v>
      </c>
    </row>
    <row r="29" spans="1:5" ht="25.5">
      <c r="A29" s="35" t="s">
        <v>55</v>
      </c>
      <c r="E29" s="40" t="s">
        <v>3968</v>
      </c>
    </row>
    <row r="30" spans="1:5" ht="369.75">
      <c r="A30" t="s">
        <v>56</v>
      </c>
      <c r="E30" s="39" t="s">
        <v>2305</v>
      </c>
    </row>
    <row r="31" spans="1:16" ht="25.5">
      <c r="A31" t="s">
        <v>49</v>
      </c>
      <c s="34" t="s">
        <v>77</v>
      </c>
      <c s="34" t="s">
        <v>2682</v>
      </c>
      <c s="35" t="s">
        <v>5</v>
      </c>
      <c s="6" t="s">
        <v>2683</v>
      </c>
      <c s="36" t="s">
        <v>52</v>
      </c>
      <c s="37">
        <v>2</v>
      </c>
      <c s="36">
        <v>0</v>
      </c>
      <c s="36">
        <f>ROUND(G31*H31,6)</f>
      </c>
      <c r="L31" s="38">
        <v>0</v>
      </c>
      <c s="32">
        <f>ROUND(ROUND(L31,2)*ROUND(G31,3),2)</f>
      </c>
      <c s="36" t="s">
        <v>196</v>
      </c>
      <c>
        <f>(M31*21)/100</f>
      </c>
      <c t="s">
        <v>27</v>
      </c>
    </row>
    <row r="32" spans="1:5" ht="25.5">
      <c r="A32" s="35" t="s">
        <v>54</v>
      </c>
      <c r="E32" s="39" t="s">
        <v>3969</v>
      </c>
    </row>
    <row r="33" spans="1:5" ht="12.75">
      <c r="A33" s="35" t="s">
        <v>55</v>
      </c>
      <c r="E33" s="40" t="s">
        <v>3970</v>
      </c>
    </row>
    <row r="34" spans="1:5" ht="38.25">
      <c r="A34" t="s">
        <v>56</v>
      </c>
      <c r="E34" s="39" t="s">
        <v>2316</v>
      </c>
    </row>
    <row r="35" spans="1:16" ht="12.75">
      <c r="A35" t="s">
        <v>49</v>
      </c>
      <c s="34" t="s">
        <v>65</v>
      </c>
      <c s="34" t="s">
        <v>1851</v>
      </c>
      <c s="35" t="s">
        <v>5</v>
      </c>
      <c s="6" t="s">
        <v>1852</v>
      </c>
      <c s="36" t="s">
        <v>52</v>
      </c>
      <c s="37">
        <v>3.6</v>
      </c>
      <c s="36">
        <v>0</v>
      </c>
      <c s="36">
        <f>ROUND(G35*H35,6)</f>
      </c>
      <c r="L35" s="38">
        <v>0</v>
      </c>
      <c s="32">
        <f>ROUND(ROUND(L35,2)*ROUND(G35,3),2)</f>
      </c>
      <c s="36" t="s">
        <v>196</v>
      </c>
      <c>
        <f>(M35*21)/100</f>
      </c>
      <c t="s">
        <v>27</v>
      </c>
    </row>
    <row r="36" spans="1:5" ht="12.75">
      <c r="A36" s="35" t="s">
        <v>54</v>
      </c>
      <c r="E36" s="39" t="s">
        <v>3658</v>
      </c>
    </row>
    <row r="37" spans="1:5" ht="12.75">
      <c r="A37" s="35" t="s">
        <v>55</v>
      </c>
      <c r="E37" s="40" t="s">
        <v>3971</v>
      </c>
    </row>
    <row r="38" spans="1:5" ht="102">
      <c r="A38" t="s">
        <v>56</v>
      </c>
      <c r="E38" s="39" t="s">
        <v>2533</v>
      </c>
    </row>
    <row r="39" spans="1:13" ht="12.75">
      <c r="A39" t="s">
        <v>46</v>
      </c>
      <c r="C39" s="31" t="s">
        <v>65</v>
      </c>
      <c r="E39" s="33" t="s">
        <v>66</v>
      </c>
      <c r="J39" s="32">
        <f>0</f>
      </c>
      <c s="32">
        <f>0</f>
      </c>
      <c s="32">
        <f>0+L40</f>
      </c>
      <c s="32">
        <f>0+M40</f>
      </c>
    </row>
    <row r="40" spans="1:16" ht="25.5">
      <c r="A40" t="s">
        <v>49</v>
      </c>
      <c s="34" t="s">
        <v>82</v>
      </c>
      <c s="34" t="s">
        <v>1880</v>
      </c>
      <c s="35" t="s">
        <v>5</v>
      </c>
      <c s="6" t="s">
        <v>1881</v>
      </c>
      <c s="36" t="s">
        <v>63</v>
      </c>
      <c s="37">
        <v>28.13</v>
      </c>
      <c s="36">
        <v>0</v>
      </c>
      <c s="36">
        <f>ROUND(G40*H40,6)</f>
      </c>
      <c r="L40" s="38">
        <v>0</v>
      </c>
      <c s="32">
        <f>ROUND(ROUND(L40,2)*ROUND(G40,3),2)</f>
      </c>
      <c s="36" t="s">
        <v>196</v>
      </c>
      <c>
        <f>(M40*21)/100</f>
      </c>
      <c t="s">
        <v>27</v>
      </c>
    </row>
    <row r="41" spans="1:5" ht="12.75">
      <c r="A41" s="35" t="s">
        <v>54</v>
      </c>
      <c r="E41" s="39" t="s">
        <v>3660</v>
      </c>
    </row>
    <row r="42" spans="1:5" ht="12.75">
      <c r="A42" s="35" t="s">
        <v>55</v>
      </c>
      <c r="E42" s="40" t="s">
        <v>3661</v>
      </c>
    </row>
    <row r="43" spans="1:5" ht="191.25">
      <c r="A43" t="s">
        <v>56</v>
      </c>
      <c r="E43" s="39" t="s">
        <v>2336</v>
      </c>
    </row>
    <row r="44" spans="1:13" ht="12.75">
      <c r="A44" t="s">
        <v>46</v>
      </c>
      <c r="C44" s="31" t="s">
        <v>86</v>
      </c>
      <c r="E44" s="33" t="s">
        <v>729</v>
      </c>
      <c r="J44" s="32">
        <f>0</f>
      </c>
      <c s="32">
        <f>0</f>
      </c>
      <c s="32">
        <f>0+L45</f>
      </c>
      <c s="32">
        <f>0+M45</f>
      </c>
    </row>
    <row r="45" spans="1:16" ht="12.75">
      <c r="A45" t="s">
        <v>49</v>
      </c>
      <c s="34" t="s">
        <v>86</v>
      </c>
      <c s="34" t="s">
        <v>2783</v>
      </c>
      <c s="35" t="s">
        <v>5</v>
      </c>
      <c s="6" t="s">
        <v>2784</v>
      </c>
      <c s="36" t="s">
        <v>63</v>
      </c>
      <c s="37">
        <v>14.6</v>
      </c>
      <c s="36">
        <v>0</v>
      </c>
      <c s="36">
        <f>ROUND(G45*H45,6)</f>
      </c>
      <c r="L45" s="38">
        <v>0</v>
      </c>
      <c s="32">
        <f>ROUND(ROUND(L45,2)*ROUND(G45,3),2)</f>
      </c>
      <c s="36" t="s">
        <v>196</v>
      </c>
      <c>
        <f>(M45*21)/100</f>
      </c>
      <c t="s">
        <v>27</v>
      </c>
    </row>
    <row r="46" spans="1:5" ht="25.5">
      <c r="A46" s="35" t="s">
        <v>54</v>
      </c>
      <c r="E46" s="39" t="s">
        <v>3972</v>
      </c>
    </row>
    <row r="47" spans="1:5" ht="12.75">
      <c r="A47" s="35" t="s">
        <v>55</v>
      </c>
      <c r="E47" s="40" t="s">
        <v>3973</v>
      </c>
    </row>
    <row r="48" spans="1:5" ht="89.25">
      <c r="A48" t="s">
        <v>56</v>
      </c>
      <c r="E48" s="39" t="s">
        <v>2782</v>
      </c>
    </row>
    <row r="49" spans="1:13" ht="12.75">
      <c r="A49" t="s">
        <v>46</v>
      </c>
      <c r="C49" s="31" t="s">
        <v>288</v>
      </c>
      <c r="E49" s="33" t="s">
        <v>289</v>
      </c>
      <c r="J49" s="32">
        <f>0</f>
      </c>
      <c s="32">
        <f>0</f>
      </c>
      <c s="32">
        <f>0+L50+L54</f>
      </c>
      <c s="32">
        <f>0+M50+M54</f>
      </c>
    </row>
    <row r="50" spans="1:16" ht="38.25">
      <c r="A50" t="s">
        <v>49</v>
      </c>
      <c s="34" t="s">
        <v>90</v>
      </c>
      <c s="34" t="s">
        <v>1479</v>
      </c>
      <c s="35" t="s">
        <v>292</v>
      </c>
      <c s="6" t="s">
        <v>1480</v>
      </c>
      <c s="36" t="s">
        <v>294</v>
      </c>
      <c s="37">
        <v>51.03</v>
      </c>
      <c s="36">
        <v>0</v>
      </c>
      <c s="36">
        <f>ROUND(G50*H50,6)</f>
      </c>
      <c r="L50" s="38">
        <v>0</v>
      </c>
      <c s="32">
        <f>ROUND(ROUND(L50,2)*ROUND(G50,3),2)</f>
      </c>
      <c s="36" t="s">
        <v>196</v>
      </c>
      <c>
        <f>(M50*21)/100</f>
      </c>
      <c t="s">
        <v>27</v>
      </c>
    </row>
    <row r="51" spans="1:5" ht="12.75">
      <c r="A51" s="35" t="s">
        <v>54</v>
      </c>
      <c r="E51" s="39" t="s">
        <v>3974</v>
      </c>
    </row>
    <row r="52" spans="1:5" ht="12.75">
      <c r="A52" s="35" t="s">
        <v>55</v>
      </c>
      <c r="E52" s="40" t="s">
        <v>3975</v>
      </c>
    </row>
    <row r="53" spans="1:5" ht="165.75">
      <c r="A53" t="s">
        <v>56</v>
      </c>
      <c r="E53" s="39" t="s">
        <v>3680</v>
      </c>
    </row>
    <row r="54" spans="1:16" ht="38.25">
      <c r="A54" t="s">
        <v>49</v>
      </c>
      <c s="34" t="s">
        <v>94</v>
      </c>
      <c s="34" t="s">
        <v>2789</v>
      </c>
      <c s="35" t="s">
        <v>292</v>
      </c>
      <c s="6" t="s">
        <v>2790</v>
      </c>
      <c s="36" t="s">
        <v>294</v>
      </c>
      <c s="37">
        <v>0.73</v>
      </c>
      <c s="36">
        <v>0</v>
      </c>
      <c s="36">
        <f>ROUND(G54*H54,6)</f>
      </c>
      <c r="L54" s="38">
        <v>0</v>
      </c>
      <c s="32">
        <f>ROUND(ROUND(L54,2)*ROUND(G54,3),2)</f>
      </c>
      <c s="36" t="s">
        <v>196</v>
      </c>
      <c>
        <f>(M54*21)/100</f>
      </c>
      <c t="s">
        <v>27</v>
      </c>
    </row>
    <row r="55" spans="1:5" ht="63.75">
      <c r="A55" s="35" t="s">
        <v>54</v>
      </c>
      <c r="E55" s="39" t="s">
        <v>3684</v>
      </c>
    </row>
    <row r="56" spans="1:5" ht="25.5">
      <c r="A56" s="35" t="s">
        <v>55</v>
      </c>
      <c r="E56" s="40" t="s">
        <v>3976</v>
      </c>
    </row>
    <row r="57" spans="1:5" ht="165.75">
      <c r="A57" t="s">
        <v>56</v>
      </c>
      <c r="E57"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210</v>
      </c>
      <c s="41">
        <f>Rekapitulace!C13</f>
      </c>
      <c s="20" t="s">
        <v>0</v>
      </c>
      <c t="s">
        <v>23</v>
      </c>
      <c t="s">
        <v>27</v>
      </c>
    </row>
    <row r="4" spans="1:16" ht="32" customHeight="1">
      <c r="A4" s="24" t="s">
        <v>20</v>
      </c>
      <c s="25" t="s">
        <v>28</v>
      </c>
      <c s="27" t="s">
        <v>210</v>
      </c>
      <c r="E4" s="26" t="s">
        <v>211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341</v>
      </c>
      <c r="E8" s="30" t="s">
        <v>340</v>
      </c>
      <c r="J8" s="29">
        <f>0+J9</f>
      </c>
      <c s="29">
        <f>0+K9</f>
      </c>
      <c s="29">
        <f>0+L9</f>
      </c>
      <c s="29">
        <f>0+M9</f>
      </c>
    </row>
    <row r="9" spans="1:13" ht="12.75">
      <c r="A9" t="s">
        <v>46</v>
      </c>
      <c r="C9" s="31" t="s">
        <v>65</v>
      </c>
      <c r="E9" s="33" t="s">
        <v>66</v>
      </c>
      <c r="J9" s="32">
        <f>0</f>
      </c>
      <c s="32">
        <f>0</f>
      </c>
      <c s="32">
        <f>0+L10+L14+L18+L22+L26</f>
      </c>
      <c s="32">
        <f>0+M10+M14+M18+M22+M26</f>
      </c>
    </row>
    <row r="10" spans="1:16" ht="12.75">
      <c r="A10" t="s">
        <v>49</v>
      </c>
      <c s="34" t="s">
        <v>47</v>
      </c>
      <c s="34" t="s">
        <v>342</v>
      </c>
      <c s="35" t="s">
        <v>5</v>
      </c>
      <c s="6" t="s">
        <v>343</v>
      </c>
      <c s="36" t="s">
        <v>97</v>
      </c>
      <c s="37">
        <v>10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89.25">
      <c r="A13" t="s">
        <v>56</v>
      </c>
      <c r="E13" s="39" t="s">
        <v>344</v>
      </c>
    </row>
    <row r="14" spans="1:16" ht="12.75">
      <c r="A14" t="s">
        <v>49</v>
      </c>
      <c s="34" t="s">
        <v>27</v>
      </c>
      <c s="34" t="s">
        <v>201</v>
      </c>
      <c s="35" t="s">
        <v>5</v>
      </c>
      <c s="6" t="s">
        <v>202</v>
      </c>
      <c s="36" t="s">
        <v>97</v>
      </c>
      <c s="37">
        <v>10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14.75">
      <c r="A17" t="s">
        <v>56</v>
      </c>
      <c r="E17" s="39" t="s">
        <v>203</v>
      </c>
    </row>
    <row r="18" spans="1:16" ht="12.75">
      <c r="A18" t="s">
        <v>49</v>
      </c>
      <c s="34" t="s">
        <v>26</v>
      </c>
      <c s="34" t="s">
        <v>204</v>
      </c>
      <c s="35" t="s">
        <v>5</v>
      </c>
      <c s="6" t="s">
        <v>205</v>
      </c>
      <c s="36" t="s">
        <v>97</v>
      </c>
      <c s="37">
        <v>13</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40.25">
      <c r="A21" t="s">
        <v>56</v>
      </c>
      <c r="E21" s="39" t="s">
        <v>206</v>
      </c>
    </row>
    <row r="22" spans="1:16" ht="12.75">
      <c r="A22" t="s">
        <v>49</v>
      </c>
      <c s="34" t="s">
        <v>67</v>
      </c>
      <c s="34" t="s">
        <v>163</v>
      </c>
      <c s="35" t="s">
        <v>5</v>
      </c>
      <c s="6" t="s">
        <v>164</v>
      </c>
      <c s="36" t="s">
        <v>165</v>
      </c>
      <c s="37">
        <v>12</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14.75">
      <c r="A25" t="s">
        <v>56</v>
      </c>
      <c r="E25" s="39" t="s">
        <v>166</v>
      </c>
    </row>
    <row r="26" spans="1:16" ht="12.75">
      <c r="A26" t="s">
        <v>49</v>
      </c>
      <c s="34" t="s">
        <v>72</v>
      </c>
      <c s="34" t="s">
        <v>168</v>
      </c>
      <c s="35" t="s">
        <v>5</v>
      </c>
      <c s="6" t="s">
        <v>169</v>
      </c>
      <c s="36" t="s">
        <v>165</v>
      </c>
      <c s="37">
        <v>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02">
      <c r="A29" t="s">
        <v>56</v>
      </c>
      <c r="E29" s="39" t="s">
        <v>170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3977</v>
      </c>
      <c s="41">
        <f>Rekapitulace!C85</f>
      </c>
      <c s="20" t="s">
        <v>0</v>
      </c>
      <c t="s">
        <v>23</v>
      </c>
      <c t="s">
        <v>27</v>
      </c>
    </row>
    <row r="4" spans="1:16" ht="32" customHeight="1">
      <c r="A4" s="24" t="s">
        <v>20</v>
      </c>
      <c s="25" t="s">
        <v>28</v>
      </c>
      <c s="27" t="s">
        <v>3977</v>
      </c>
      <c r="E4" s="26" t="s">
        <v>3978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3981</v>
      </c>
      <c r="E8" s="30" t="s">
        <v>3980</v>
      </c>
      <c r="J8" s="29">
        <f>0+J9+J42+J51+J68+J125+J138</f>
      </c>
      <c s="29">
        <f>0+K9+K42+K51+K68+K125+K138</f>
      </c>
      <c s="29">
        <f>0+L9+L42+L51+L68+L125+L138</f>
      </c>
      <c s="29">
        <f>0+M9+M42+M51+M68+M125+M138</f>
      </c>
    </row>
    <row r="9" spans="1:13" ht="12.75">
      <c r="A9" t="s">
        <v>46</v>
      </c>
      <c r="C9" s="31" t="s">
        <v>47</v>
      </c>
      <c r="E9" s="33" t="s">
        <v>48</v>
      </c>
      <c r="J9" s="32">
        <f>0</f>
      </c>
      <c s="32">
        <f>0</f>
      </c>
      <c s="32">
        <f>0+L10+L14+L18+L22+L26+L30+L34+L38</f>
      </c>
      <c s="32">
        <f>0+M10+M14+M18+M22+M26+M30+M34+M38</f>
      </c>
    </row>
    <row r="10" spans="1:16" ht="25.5">
      <c r="A10" t="s">
        <v>49</v>
      </c>
      <c s="34" t="s">
        <v>47</v>
      </c>
      <c s="34" t="s">
        <v>3982</v>
      </c>
      <c s="35" t="s">
        <v>5</v>
      </c>
      <c s="6" t="s">
        <v>3983</v>
      </c>
      <c s="36" t="s">
        <v>52</v>
      </c>
      <c s="37">
        <v>3.78</v>
      </c>
      <c s="36">
        <v>0</v>
      </c>
      <c s="36">
        <f>ROUND(G10*H10,6)</f>
      </c>
      <c r="L10" s="38">
        <v>0</v>
      </c>
      <c s="32">
        <f>ROUND(ROUND(L10,2)*ROUND(G10,3),2)</f>
      </c>
      <c s="36" t="s">
        <v>53</v>
      </c>
      <c>
        <f>(M10*21)/100</f>
      </c>
      <c t="s">
        <v>27</v>
      </c>
    </row>
    <row r="11" spans="1:5" ht="12.75">
      <c r="A11" s="35" t="s">
        <v>54</v>
      </c>
      <c r="E11" s="39" t="s">
        <v>5</v>
      </c>
    </row>
    <row r="12" spans="1:5" ht="102">
      <c r="A12" s="35" t="s">
        <v>55</v>
      </c>
      <c r="E12" s="40" t="s">
        <v>3984</v>
      </c>
    </row>
    <row r="13" spans="1:5" ht="63.75">
      <c r="A13" t="s">
        <v>56</v>
      </c>
      <c r="E13" s="39" t="s">
        <v>3985</v>
      </c>
    </row>
    <row r="14" spans="1:16" ht="25.5">
      <c r="A14" t="s">
        <v>49</v>
      </c>
      <c s="34" t="s">
        <v>27</v>
      </c>
      <c s="34" t="s">
        <v>3986</v>
      </c>
      <c s="35" t="s">
        <v>5</v>
      </c>
      <c s="6" t="s">
        <v>3987</v>
      </c>
      <c s="36" t="s">
        <v>52</v>
      </c>
      <c s="37">
        <v>6.3</v>
      </c>
      <c s="36">
        <v>0</v>
      </c>
      <c s="36">
        <f>ROUND(G14*H14,6)</f>
      </c>
      <c r="L14" s="38">
        <v>0</v>
      </c>
      <c s="32">
        <f>ROUND(ROUND(L14,2)*ROUND(G14,3),2)</f>
      </c>
      <c s="36" t="s">
        <v>53</v>
      </c>
      <c>
        <f>(M14*21)/100</f>
      </c>
      <c t="s">
        <v>27</v>
      </c>
    </row>
    <row r="15" spans="1:5" ht="12.75">
      <c r="A15" s="35" t="s">
        <v>54</v>
      </c>
      <c r="E15" s="39" t="s">
        <v>5</v>
      </c>
    </row>
    <row r="16" spans="1:5" ht="102">
      <c r="A16" s="35" t="s">
        <v>55</v>
      </c>
      <c r="E16" s="40" t="s">
        <v>3988</v>
      </c>
    </row>
    <row r="17" spans="1:5" ht="63.75">
      <c r="A17" t="s">
        <v>56</v>
      </c>
      <c r="E17" s="39" t="s">
        <v>3985</v>
      </c>
    </row>
    <row r="18" spans="1:16" ht="25.5">
      <c r="A18" t="s">
        <v>49</v>
      </c>
      <c s="34" t="s">
        <v>26</v>
      </c>
      <c s="34" t="s">
        <v>3989</v>
      </c>
      <c s="35" t="s">
        <v>5</v>
      </c>
      <c s="6" t="s">
        <v>3990</v>
      </c>
      <c s="36" t="s">
        <v>52</v>
      </c>
      <c s="37">
        <v>50</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63.75">
      <c r="A21" t="s">
        <v>56</v>
      </c>
      <c r="E21" s="39" t="s">
        <v>3985</v>
      </c>
    </row>
    <row r="22" spans="1:16" ht="12.75">
      <c r="A22" t="s">
        <v>49</v>
      </c>
      <c s="34" t="s">
        <v>67</v>
      </c>
      <c s="34" t="s">
        <v>936</v>
      </c>
      <c s="35" t="s">
        <v>5</v>
      </c>
      <c s="6" t="s">
        <v>937</v>
      </c>
      <c s="36" t="s">
        <v>52</v>
      </c>
      <c s="37">
        <v>40</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318.75">
      <c r="A25" t="s">
        <v>56</v>
      </c>
      <c r="E25" s="39" t="s">
        <v>57</v>
      </c>
    </row>
    <row r="26" spans="1:16" ht="12.75">
      <c r="A26" t="s">
        <v>49</v>
      </c>
      <c s="34" t="s">
        <v>72</v>
      </c>
      <c s="34" t="s">
        <v>740</v>
      </c>
      <c s="35" t="s">
        <v>5</v>
      </c>
      <c s="6" t="s">
        <v>741</v>
      </c>
      <c s="36" t="s">
        <v>52</v>
      </c>
      <c s="37">
        <v>1581</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318.75">
      <c r="A29" t="s">
        <v>56</v>
      </c>
      <c r="E29" s="39" t="s">
        <v>57</v>
      </c>
    </row>
    <row r="30" spans="1:16" ht="12.75">
      <c r="A30" t="s">
        <v>49</v>
      </c>
      <c s="34" t="s">
        <v>77</v>
      </c>
      <c s="34" t="s">
        <v>1595</v>
      </c>
      <c s="35" t="s">
        <v>5</v>
      </c>
      <c s="6" t="s">
        <v>1596</v>
      </c>
      <c s="36" t="s">
        <v>52</v>
      </c>
      <c s="37">
        <v>6.3</v>
      </c>
      <c s="36">
        <v>0</v>
      </c>
      <c s="36">
        <f>ROUND(G30*H30,6)</f>
      </c>
      <c r="L30" s="38">
        <v>0</v>
      </c>
      <c s="32">
        <f>ROUND(ROUND(L30,2)*ROUND(G30,3),2)</f>
      </c>
      <c s="36" t="s">
        <v>53</v>
      </c>
      <c>
        <f>(M30*21)/100</f>
      </c>
      <c t="s">
        <v>27</v>
      </c>
    </row>
    <row r="31" spans="1:5" ht="12.75">
      <c r="A31" s="35" t="s">
        <v>54</v>
      </c>
      <c r="E31" s="39" t="s">
        <v>5</v>
      </c>
    </row>
    <row r="32" spans="1:5" ht="102">
      <c r="A32" s="35" t="s">
        <v>55</v>
      </c>
      <c r="E32" s="40" t="s">
        <v>3988</v>
      </c>
    </row>
    <row r="33" spans="1:5" ht="191.25">
      <c r="A33" t="s">
        <v>56</v>
      </c>
      <c r="E33" s="39" t="s">
        <v>1598</v>
      </c>
    </row>
    <row r="34" spans="1:16" ht="12.75">
      <c r="A34" t="s">
        <v>49</v>
      </c>
      <c s="34" t="s">
        <v>65</v>
      </c>
      <c s="34" t="s">
        <v>58</v>
      </c>
      <c s="35" t="s">
        <v>5</v>
      </c>
      <c s="6" t="s">
        <v>59</v>
      </c>
      <c s="36" t="s">
        <v>52</v>
      </c>
      <c s="37">
        <v>1621</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229.5">
      <c r="A37" t="s">
        <v>56</v>
      </c>
      <c r="E37" s="39" t="s">
        <v>60</v>
      </c>
    </row>
    <row r="38" spans="1:16" ht="12.75">
      <c r="A38" t="s">
        <v>49</v>
      </c>
      <c s="34" t="s">
        <v>82</v>
      </c>
      <c s="34" t="s">
        <v>1758</v>
      </c>
      <c s="35" t="s">
        <v>5</v>
      </c>
      <c s="6" t="s">
        <v>1759</v>
      </c>
      <c s="36" t="s">
        <v>63</v>
      </c>
      <c s="37">
        <v>12.6</v>
      </c>
      <c s="36">
        <v>0</v>
      </c>
      <c s="36">
        <f>ROUND(G38*H38,6)</f>
      </c>
      <c r="L38" s="38">
        <v>0</v>
      </c>
      <c s="32">
        <f>ROUND(ROUND(L38,2)*ROUND(G38,3),2)</f>
      </c>
      <c s="36" t="s">
        <v>53</v>
      </c>
      <c>
        <f>(M38*21)/100</f>
      </c>
      <c t="s">
        <v>27</v>
      </c>
    </row>
    <row r="39" spans="1:5" ht="12.75">
      <c r="A39" s="35" t="s">
        <v>54</v>
      </c>
      <c r="E39" s="39" t="s">
        <v>5</v>
      </c>
    </row>
    <row r="40" spans="1:5" ht="102">
      <c r="A40" s="35" t="s">
        <v>55</v>
      </c>
      <c r="E40" s="40" t="s">
        <v>3991</v>
      </c>
    </row>
    <row r="41" spans="1:5" ht="25.5">
      <c r="A41" t="s">
        <v>56</v>
      </c>
      <c r="E41" s="39" t="s">
        <v>1761</v>
      </c>
    </row>
    <row r="42" spans="1:13" ht="12.75">
      <c r="A42" t="s">
        <v>46</v>
      </c>
      <c r="C42" s="31" t="s">
        <v>27</v>
      </c>
      <c r="E42" s="33" t="s">
        <v>610</v>
      </c>
      <c r="J42" s="32">
        <f>0</f>
      </c>
      <c s="32">
        <f>0</f>
      </c>
      <c s="32">
        <f>0+L43+L47</f>
      </c>
      <c s="32">
        <f>0+M43+M47</f>
      </c>
    </row>
    <row r="43" spans="1:16" ht="12.75">
      <c r="A43" t="s">
        <v>49</v>
      </c>
      <c s="34" t="s">
        <v>86</v>
      </c>
      <c s="34" t="s">
        <v>3233</v>
      </c>
      <c s="35" t="s">
        <v>5</v>
      </c>
      <c s="6" t="s">
        <v>3234</v>
      </c>
      <c s="36" t="s">
        <v>52</v>
      </c>
      <c s="37">
        <v>1</v>
      </c>
      <c s="36">
        <v>0</v>
      </c>
      <c s="36">
        <f>ROUND(G43*H43,6)</f>
      </c>
      <c r="L43" s="38">
        <v>0</v>
      </c>
      <c s="32">
        <f>ROUND(ROUND(L43,2)*ROUND(G43,3),2)</f>
      </c>
      <c s="36" t="s">
        <v>53</v>
      </c>
      <c>
        <f>(M43*21)/100</f>
      </c>
      <c t="s">
        <v>27</v>
      </c>
    </row>
    <row r="44" spans="1:5" ht="12.75">
      <c r="A44" s="35" t="s">
        <v>54</v>
      </c>
      <c r="E44" s="39" t="s">
        <v>5</v>
      </c>
    </row>
    <row r="45" spans="1:5" ht="12.75">
      <c r="A45" s="35" t="s">
        <v>55</v>
      </c>
      <c r="E45" s="40" t="s">
        <v>5</v>
      </c>
    </row>
    <row r="46" spans="1:5" ht="369.75">
      <c r="A46" t="s">
        <v>56</v>
      </c>
      <c r="E46" s="39" t="s">
        <v>613</v>
      </c>
    </row>
    <row r="47" spans="1:16" ht="12.75">
      <c r="A47" t="s">
        <v>49</v>
      </c>
      <c s="34" t="s">
        <v>90</v>
      </c>
      <c s="34" t="s">
        <v>2452</v>
      </c>
      <c s="35" t="s">
        <v>5</v>
      </c>
      <c s="6" t="s">
        <v>2453</v>
      </c>
      <c s="36" t="s">
        <v>294</v>
      </c>
      <c s="37">
        <v>0.1</v>
      </c>
      <c s="36">
        <v>0</v>
      </c>
      <c s="36">
        <f>ROUND(G47*H47,6)</f>
      </c>
      <c r="L47" s="38">
        <v>0</v>
      </c>
      <c s="32">
        <f>ROUND(ROUND(L47,2)*ROUND(G47,3),2)</f>
      </c>
      <c s="36" t="s">
        <v>53</v>
      </c>
      <c>
        <f>(M47*21)/100</f>
      </c>
      <c t="s">
        <v>27</v>
      </c>
    </row>
    <row r="48" spans="1:5" ht="12.75">
      <c r="A48" s="35" t="s">
        <v>54</v>
      </c>
      <c r="E48" s="39" t="s">
        <v>5</v>
      </c>
    </row>
    <row r="49" spans="1:5" ht="12.75">
      <c r="A49" s="35" t="s">
        <v>55</v>
      </c>
      <c r="E49" s="40" t="s">
        <v>5</v>
      </c>
    </row>
    <row r="50" spans="1:5" ht="267.75">
      <c r="A50" t="s">
        <v>56</v>
      </c>
      <c r="E50" s="39" t="s">
        <v>1785</v>
      </c>
    </row>
    <row r="51" spans="1:13" ht="12.75">
      <c r="A51" t="s">
        <v>46</v>
      </c>
      <c r="C51" s="31" t="s">
        <v>72</v>
      </c>
      <c r="E51" s="33" t="s">
        <v>1497</v>
      </c>
      <c r="J51" s="32">
        <f>0</f>
      </c>
      <c s="32">
        <f>0</f>
      </c>
      <c s="32">
        <f>0+L52+L56+L60+L64</f>
      </c>
      <c s="32">
        <f>0+M52+M56+M60+M64</f>
      </c>
    </row>
    <row r="52" spans="1:16" ht="12.75">
      <c r="A52" t="s">
        <v>49</v>
      </c>
      <c s="34" t="s">
        <v>94</v>
      </c>
      <c s="34" t="s">
        <v>1498</v>
      </c>
      <c s="35" t="s">
        <v>5</v>
      </c>
      <c s="6" t="s">
        <v>1499</v>
      </c>
      <c s="36" t="s">
        <v>52</v>
      </c>
      <c s="37">
        <v>6.3</v>
      </c>
      <c s="36">
        <v>0</v>
      </c>
      <c s="36">
        <f>ROUND(G52*H52,6)</f>
      </c>
      <c r="L52" s="38">
        <v>0</v>
      </c>
      <c s="32">
        <f>ROUND(ROUND(L52,2)*ROUND(G52,3),2)</f>
      </c>
      <c s="36" t="s">
        <v>53</v>
      </c>
      <c>
        <f>(M52*21)/100</f>
      </c>
      <c t="s">
        <v>27</v>
      </c>
    </row>
    <row r="53" spans="1:5" ht="12.75">
      <c r="A53" s="35" t="s">
        <v>54</v>
      </c>
      <c r="E53" s="39" t="s">
        <v>5</v>
      </c>
    </row>
    <row r="54" spans="1:5" ht="102">
      <c r="A54" s="35" t="s">
        <v>55</v>
      </c>
      <c r="E54" s="40" t="s">
        <v>3988</v>
      </c>
    </row>
    <row r="55" spans="1:5" ht="51">
      <c r="A55" t="s">
        <v>56</v>
      </c>
      <c r="E55" s="39" t="s">
        <v>2208</v>
      </c>
    </row>
    <row r="56" spans="1:16" ht="12.75">
      <c r="A56" t="s">
        <v>49</v>
      </c>
      <c s="34" t="s">
        <v>99</v>
      </c>
      <c s="34" t="s">
        <v>3992</v>
      </c>
      <c s="35" t="s">
        <v>5</v>
      </c>
      <c s="6" t="s">
        <v>3993</v>
      </c>
      <c s="36" t="s">
        <v>63</v>
      </c>
      <c s="37">
        <v>12.6</v>
      </c>
      <c s="36">
        <v>0</v>
      </c>
      <c s="36">
        <f>ROUND(G56*H56,6)</f>
      </c>
      <c r="L56" s="38">
        <v>0</v>
      </c>
      <c s="32">
        <f>ROUND(ROUND(L56,2)*ROUND(G56,3),2)</f>
      </c>
      <c s="36" t="s">
        <v>53</v>
      </c>
      <c>
        <f>(M56*21)/100</f>
      </c>
      <c t="s">
        <v>27</v>
      </c>
    </row>
    <row r="57" spans="1:5" ht="12.75">
      <c r="A57" s="35" t="s">
        <v>54</v>
      </c>
      <c r="E57" s="39" t="s">
        <v>5</v>
      </c>
    </row>
    <row r="58" spans="1:5" ht="102">
      <c r="A58" s="35" t="s">
        <v>55</v>
      </c>
      <c r="E58" s="40" t="s">
        <v>3991</v>
      </c>
    </row>
    <row r="59" spans="1:5" ht="51">
      <c r="A59" t="s">
        <v>56</v>
      </c>
      <c r="E59" s="39" t="s">
        <v>3994</v>
      </c>
    </row>
    <row r="60" spans="1:16" ht="12.75">
      <c r="A60" t="s">
        <v>49</v>
      </c>
      <c s="34" t="s">
        <v>102</v>
      </c>
      <c s="34" t="s">
        <v>3995</v>
      </c>
      <c s="35" t="s">
        <v>5</v>
      </c>
      <c s="6" t="s">
        <v>3996</v>
      </c>
      <c s="36" t="s">
        <v>63</v>
      </c>
      <c s="37">
        <v>12.6</v>
      </c>
      <c s="36">
        <v>0</v>
      </c>
      <c s="36">
        <f>ROUND(G60*H60,6)</f>
      </c>
      <c r="L60" s="38">
        <v>0</v>
      </c>
      <c s="32">
        <f>ROUND(ROUND(L60,2)*ROUND(G60,3),2)</f>
      </c>
      <c s="36" t="s">
        <v>53</v>
      </c>
      <c>
        <f>(M60*21)/100</f>
      </c>
      <c t="s">
        <v>27</v>
      </c>
    </row>
    <row r="61" spans="1:5" ht="12.75">
      <c r="A61" s="35" t="s">
        <v>54</v>
      </c>
      <c r="E61" s="39" t="s">
        <v>5</v>
      </c>
    </row>
    <row r="62" spans="1:5" ht="102">
      <c r="A62" s="35" t="s">
        <v>55</v>
      </c>
      <c r="E62" s="40" t="s">
        <v>3991</v>
      </c>
    </row>
    <row r="63" spans="1:5" ht="140.25">
      <c r="A63" t="s">
        <v>56</v>
      </c>
      <c r="E63" s="39" t="s">
        <v>3997</v>
      </c>
    </row>
    <row r="64" spans="1:16" ht="12.75">
      <c r="A64" t="s">
        <v>49</v>
      </c>
      <c s="34" t="s">
        <v>106</v>
      </c>
      <c s="34" t="s">
        <v>3998</v>
      </c>
      <c s="35" t="s">
        <v>5</v>
      </c>
      <c s="6" t="s">
        <v>3999</v>
      </c>
      <c s="36" t="s">
        <v>63</v>
      </c>
      <c s="37">
        <v>12.6</v>
      </c>
      <c s="36">
        <v>0</v>
      </c>
      <c s="36">
        <f>ROUND(G64*H64,6)</f>
      </c>
      <c r="L64" s="38">
        <v>0</v>
      </c>
      <c s="32">
        <f>ROUND(ROUND(L64,2)*ROUND(G64,3),2)</f>
      </c>
      <c s="36" t="s">
        <v>53</v>
      </c>
      <c>
        <f>(M64*21)/100</f>
      </c>
      <c t="s">
        <v>27</v>
      </c>
    </row>
    <row r="65" spans="1:5" ht="12.75">
      <c r="A65" s="35" t="s">
        <v>54</v>
      </c>
      <c r="E65" s="39" t="s">
        <v>5</v>
      </c>
    </row>
    <row r="66" spans="1:5" ht="102">
      <c r="A66" s="35" t="s">
        <v>55</v>
      </c>
      <c r="E66" s="40" t="s">
        <v>3991</v>
      </c>
    </row>
    <row r="67" spans="1:5" ht="140.25">
      <c r="A67" t="s">
        <v>56</v>
      </c>
      <c r="E67" s="39" t="s">
        <v>3997</v>
      </c>
    </row>
    <row r="68" spans="1:13" ht="12.75">
      <c r="A68" t="s">
        <v>46</v>
      </c>
      <c r="C68" s="31" t="s">
        <v>65</v>
      </c>
      <c r="E68" s="33" t="s">
        <v>66</v>
      </c>
      <c r="J68" s="32">
        <f>0</f>
      </c>
      <c s="32">
        <f>0</f>
      </c>
      <c s="32">
        <f>0+L69+L73+L77+L81+L85+L89+L93+L97+L101+L105+L109+L113+L117+L121</f>
      </c>
      <c s="32">
        <f>0+M69+M73+M77+M81+M85+M89+M93+M97+M101+M105+M109+M113+M117+M121</f>
      </c>
    </row>
    <row r="69" spans="1:16" ht="12.75">
      <c r="A69" t="s">
        <v>49</v>
      </c>
      <c s="34" t="s">
        <v>110</v>
      </c>
      <c s="34" t="s">
        <v>163</v>
      </c>
      <c s="35" t="s">
        <v>5</v>
      </c>
      <c s="6" t="s">
        <v>164</v>
      </c>
      <c s="36" t="s">
        <v>165</v>
      </c>
      <c s="37">
        <v>80</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114.75">
      <c r="A72" t="s">
        <v>56</v>
      </c>
      <c r="E72" s="39" t="s">
        <v>166</v>
      </c>
    </row>
    <row r="73" spans="1:16" ht="25.5">
      <c r="A73" t="s">
        <v>49</v>
      </c>
      <c s="34" t="s">
        <v>114</v>
      </c>
      <c s="34" t="s">
        <v>808</v>
      </c>
      <c s="35" t="s">
        <v>5</v>
      </c>
      <c s="6" t="s">
        <v>809</v>
      </c>
      <c s="36" t="s">
        <v>70</v>
      </c>
      <c s="37">
        <v>2036</v>
      </c>
      <c s="36">
        <v>0</v>
      </c>
      <c s="36">
        <f>ROUND(G73*H73,6)</f>
      </c>
      <c r="L73" s="38">
        <v>0</v>
      </c>
      <c s="32">
        <f>ROUND(ROUND(L73,2)*ROUND(G73,3),2)</f>
      </c>
      <c s="36" t="s">
        <v>53</v>
      </c>
      <c>
        <f>(M73*21)/100</f>
      </c>
      <c t="s">
        <v>27</v>
      </c>
    </row>
    <row r="74" spans="1:5" ht="12.75">
      <c r="A74" s="35" t="s">
        <v>54</v>
      </c>
      <c r="E74" s="39" t="s">
        <v>5</v>
      </c>
    </row>
    <row r="75" spans="1:5" ht="12.75">
      <c r="A75" s="35" t="s">
        <v>55</v>
      </c>
      <c r="E75" s="40" t="s">
        <v>5</v>
      </c>
    </row>
    <row r="76" spans="1:5" ht="114.75">
      <c r="A76" t="s">
        <v>56</v>
      </c>
      <c r="E76" s="39" t="s">
        <v>630</v>
      </c>
    </row>
    <row r="77" spans="1:16" ht="25.5">
      <c r="A77" t="s">
        <v>49</v>
      </c>
      <c s="34" t="s">
        <v>118</v>
      </c>
      <c s="34" t="s">
        <v>4000</v>
      </c>
      <c s="35" t="s">
        <v>5</v>
      </c>
      <c s="6" t="s">
        <v>4001</v>
      </c>
      <c s="36" t="s">
        <v>70</v>
      </c>
      <c s="37">
        <v>2005</v>
      </c>
      <c s="36">
        <v>0</v>
      </c>
      <c s="36">
        <f>ROUND(G77*H77,6)</f>
      </c>
      <c r="L77" s="38">
        <v>0</v>
      </c>
      <c s="32">
        <f>ROUND(ROUND(L77,2)*ROUND(G77,3),2)</f>
      </c>
      <c s="36" t="s">
        <v>53</v>
      </c>
      <c>
        <f>(M77*21)/100</f>
      </c>
      <c t="s">
        <v>27</v>
      </c>
    </row>
    <row r="78" spans="1:5" ht="12.75">
      <c r="A78" s="35" t="s">
        <v>54</v>
      </c>
      <c r="E78" s="39" t="s">
        <v>5</v>
      </c>
    </row>
    <row r="79" spans="1:5" ht="12.75">
      <c r="A79" s="35" t="s">
        <v>55</v>
      </c>
      <c r="E79" s="40" t="s">
        <v>5</v>
      </c>
    </row>
    <row r="80" spans="1:5" ht="153">
      <c r="A80" t="s">
        <v>56</v>
      </c>
      <c r="E80" s="39" t="s">
        <v>952</v>
      </c>
    </row>
    <row r="81" spans="1:16" ht="12.75">
      <c r="A81" t="s">
        <v>49</v>
      </c>
      <c s="34" t="s">
        <v>122</v>
      </c>
      <c s="34" t="s">
        <v>628</v>
      </c>
      <c s="35" t="s">
        <v>5</v>
      </c>
      <c s="6" t="s">
        <v>629</v>
      </c>
      <c s="36" t="s">
        <v>70</v>
      </c>
      <c s="37">
        <v>1947</v>
      </c>
      <c s="36">
        <v>0</v>
      </c>
      <c s="36">
        <f>ROUND(G81*H81,6)</f>
      </c>
      <c r="L81" s="38">
        <v>0</v>
      </c>
      <c s="32">
        <f>ROUND(ROUND(L81,2)*ROUND(G81,3),2)</f>
      </c>
      <c s="36" t="s">
        <v>53</v>
      </c>
      <c>
        <f>(M81*21)/100</f>
      </c>
      <c t="s">
        <v>27</v>
      </c>
    </row>
    <row r="82" spans="1:5" ht="12.75">
      <c r="A82" s="35" t="s">
        <v>54</v>
      </c>
      <c r="E82" s="39" t="s">
        <v>5</v>
      </c>
    </row>
    <row r="83" spans="1:5" ht="12.75">
      <c r="A83" s="35" t="s">
        <v>55</v>
      </c>
      <c r="E83" s="40" t="s">
        <v>5</v>
      </c>
    </row>
    <row r="84" spans="1:5" ht="114.75">
      <c r="A84" t="s">
        <v>56</v>
      </c>
      <c r="E84" s="39" t="s">
        <v>630</v>
      </c>
    </row>
    <row r="85" spans="1:16" ht="12.75">
      <c r="A85" t="s">
        <v>49</v>
      </c>
      <c s="34" t="s">
        <v>126</v>
      </c>
      <c s="34" t="s">
        <v>4002</v>
      </c>
      <c s="35" t="s">
        <v>5</v>
      </c>
      <c s="6" t="s">
        <v>4003</v>
      </c>
      <c s="36" t="s">
        <v>70</v>
      </c>
      <c s="37">
        <v>1917</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153">
      <c r="A88" t="s">
        <v>56</v>
      </c>
      <c r="E88" s="39" t="s">
        <v>952</v>
      </c>
    </row>
    <row r="89" spans="1:16" ht="12.75">
      <c r="A89" t="s">
        <v>49</v>
      </c>
      <c s="34" t="s">
        <v>130</v>
      </c>
      <c s="34" t="s">
        <v>965</v>
      </c>
      <c s="35" t="s">
        <v>5</v>
      </c>
      <c s="6" t="s">
        <v>966</v>
      </c>
      <c s="36" t="s">
        <v>97</v>
      </c>
      <c s="37">
        <v>2</v>
      </c>
      <c s="36">
        <v>0</v>
      </c>
      <c s="36">
        <f>ROUND(G89*H89,6)</f>
      </c>
      <c r="L89" s="38">
        <v>0</v>
      </c>
      <c s="32">
        <f>ROUND(ROUND(L89,2)*ROUND(G89,3),2)</f>
      </c>
      <c s="36" t="s">
        <v>53</v>
      </c>
      <c>
        <f>(M89*21)/100</f>
      </c>
      <c t="s">
        <v>27</v>
      </c>
    </row>
    <row r="90" spans="1:5" ht="12.75">
      <c r="A90" s="35" t="s">
        <v>54</v>
      </c>
      <c r="E90" s="39" t="s">
        <v>5</v>
      </c>
    </row>
    <row r="91" spans="1:5" ht="12.75">
      <c r="A91" s="35" t="s">
        <v>55</v>
      </c>
      <c r="E91" s="40" t="s">
        <v>5</v>
      </c>
    </row>
    <row r="92" spans="1:5" ht="127.5">
      <c r="A92" t="s">
        <v>56</v>
      </c>
      <c r="E92" s="39" t="s">
        <v>287</v>
      </c>
    </row>
    <row r="93" spans="1:16" ht="12.75">
      <c r="A93" t="s">
        <v>49</v>
      </c>
      <c s="34" t="s">
        <v>134</v>
      </c>
      <c s="34" t="s">
        <v>967</v>
      </c>
      <c s="35" t="s">
        <v>5</v>
      </c>
      <c s="6" t="s">
        <v>968</v>
      </c>
      <c s="36" t="s">
        <v>97</v>
      </c>
      <c s="37">
        <v>2</v>
      </c>
      <c s="36">
        <v>0</v>
      </c>
      <c s="36">
        <f>ROUND(G93*H93,6)</f>
      </c>
      <c r="L93" s="38">
        <v>0</v>
      </c>
      <c s="32">
        <f>ROUND(ROUND(L93,2)*ROUND(G93,3),2)</f>
      </c>
      <c s="36" t="s">
        <v>53</v>
      </c>
      <c>
        <f>(M93*21)/100</f>
      </c>
      <c t="s">
        <v>27</v>
      </c>
    </row>
    <row r="94" spans="1:5" ht="12.75">
      <c r="A94" s="35" t="s">
        <v>54</v>
      </c>
      <c r="E94" s="39" t="s">
        <v>5</v>
      </c>
    </row>
    <row r="95" spans="1:5" ht="12.75">
      <c r="A95" s="35" t="s">
        <v>55</v>
      </c>
      <c r="E95" s="40" t="s">
        <v>5</v>
      </c>
    </row>
    <row r="96" spans="1:5" ht="153">
      <c r="A96" t="s">
        <v>56</v>
      </c>
      <c r="E96" s="39" t="s">
        <v>957</v>
      </c>
    </row>
    <row r="97" spans="1:16" ht="12.75">
      <c r="A97" t="s">
        <v>49</v>
      </c>
      <c s="34" t="s">
        <v>138</v>
      </c>
      <c s="34" t="s">
        <v>972</v>
      </c>
      <c s="35" t="s">
        <v>5</v>
      </c>
      <c s="6" t="s">
        <v>973</v>
      </c>
      <c s="36" t="s">
        <v>97</v>
      </c>
      <c s="37">
        <v>2</v>
      </c>
      <c s="36">
        <v>0</v>
      </c>
      <c s="36">
        <f>ROUND(G97*H97,6)</f>
      </c>
      <c r="L97" s="38">
        <v>0</v>
      </c>
      <c s="32">
        <f>ROUND(ROUND(L97,2)*ROUND(G97,3),2)</f>
      </c>
      <c s="36" t="s">
        <v>53</v>
      </c>
      <c>
        <f>(M97*21)/100</f>
      </c>
      <c t="s">
        <v>27</v>
      </c>
    </row>
    <row r="98" spans="1:5" ht="12.75">
      <c r="A98" s="35" t="s">
        <v>54</v>
      </c>
      <c r="E98" s="39" t="s">
        <v>5</v>
      </c>
    </row>
    <row r="99" spans="1:5" ht="12.75">
      <c r="A99" s="35" t="s">
        <v>55</v>
      </c>
      <c r="E99" s="40" t="s">
        <v>5</v>
      </c>
    </row>
    <row r="100" spans="1:5" ht="127.5">
      <c r="A100" t="s">
        <v>56</v>
      </c>
      <c r="E100" s="39" t="s">
        <v>287</v>
      </c>
    </row>
    <row r="101" spans="1:16" ht="12.75">
      <c r="A101" t="s">
        <v>49</v>
      </c>
      <c s="34" t="s">
        <v>142</v>
      </c>
      <c s="34" t="s">
        <v>974</v>
      </c>
      <c s="35" t="s">
        <v>5</v>
      </c>
      <c s="6" t="s">
        <v>975</v>
      </c>
      <c s="36" t="s">
        <v>97</v>
      </c>
      <c s="37">
        <v>2</v>
      </c>
      <c s="36">
        <v>0</v>
      </c>
      <c s="36">
        <f>ROUND(G101*H101,6)</f>
      </c>
      <c r="L101" s="38">
        <v>0</v>
      </c>
      <c s="32">
        <f>ROUND(ROUND(L101,2)*ROUND(G101,3),2)</f>
      </c>
      <c s="36" t="s">
        <v>53</v>
      </c>
      <c>
        <f>(M101*21)/100</f>
      </c>
      <c t="s">
        <v>27</v>
      </c>
    </row>
    <row r="102" spans="1:5" ht="12.75">
      <c r="A102" s="35" t="s">
        <v>54</v>
      </c>
      <c r="E102" s="39" t="s">
        <v>5</v>
      </c>
    </row>
    <row r="103" spans="1:5" ht="12.75">
      <c r="A103" s="35" t="s">
        <v>55</v>
      </c>
      <c r="E103" s="40" t="s">
        <v>5</v>
      </c>
    </row>
    <row r="104" spans="1:5" ht="153">
      <c r="A104" t="s">
        <v>56</v>
      </c>
      <c r="E104" s="39" t="s">
        <v>957</v>
      </c>
    </row>
    <row r="105" spans="1:16" ht="12.75">
      <c r="A105" t="s">
        <v>49</v>
      </c>
      <c s="34" t="s">
        <v>146</v>
      </c>
      <c s="34" t="s">
        <v>868</v>
      </c>
      <c s="35" t="s">
        <v>5</v>
      </c>
      <c s="6" t="s">
        <v>869</v>
      </c>
      <c s="36" t="s">
        <v>97</v>
      </c>
      <c s="37">
        <v>3</v>
      </c>
      <c s="36">
        <v>0</v>
      </c>
      <c s="36">
        <f>ROUND(G105*H105,6)</f>
      </c>
      <c r="L105" s="38">
        <v>0</v>
      </c>
      <c s="32">
        <f>ROUND(ROUND(L105,2)*ROUND(G105,3),2)</f>
      </c>
      <c s="36" t="s">
        <v>53</v>
      </c>
      <c>
        <f>(M105*21)/100</f>
      </c>
      <c t="s">
        <v>27</v>
      </c>
    </row>
    <row r="106" spans="1:5" ht="12.75">
      <c r="A106" s="35" t="s">
        <v>54</v>
      </c>
      <c r="E106" s="39" t="s">
        <v>5</v>
      </c>
    </row>
    <row r="107" spans="1:5" ht="12.75">
      <c r="A107" s="35" t="s">
        <v>55</v>
      </c>
      <c r="E107" s="40" t="s">
        <v>5</v>
      </c>
    </row>
    <row r="108" spans="1:5" ht="127.5">
      <c r="A108" t="s">
        <v>56</v>
      </c>
      <c r="E108" s="39" t="s">
        <v>4004</v>
      </c>
    </row>
    <row r="109" spans="1:16" ht="12.75">
      <c r="A109" t="s">
        <v>49</v>
      </c>
      <c s="34" t="s">
        <v>150</v>
      </c>
      <c s="34" t="s">
        <v>644</v>
      </c>
      <c s="35" t="s">
        <v>5</v>
      </c>
      <c s="6" t="s">
        <v>645</v>
      </c>
      <c s="36" t="s">
        <v>646</v>
      </c>
      <c s="37">
        <v>120</v>
      </c>
      <c s="36">
        <v>0</v>
      </c>
      <c s="36">
        <f>ROUND(G109*H109,6)</f>
      </c>
      <c r="L109" s="38">
        <v>0</v>
      </c>
      <c s="32">
        <f>ROUND(ROUND(L109,2)*ROUND(G109,3),2)</f>
      </c>
      <c s="36" t="s">
        <v>53</v>
      </c>
      <c>
        <f>(M109*21)/100</f>
      </c>
      <c t="s">
        <v>27</v>
      </c>
    </row>
    <row r="110" spans="1:5" ht="12.75">
      <c r="A110" s="35" t="s">
        <v>54</v>
      </c>
      <c r="E110" s="39" t="s">
        <v>5</v>
      </c>
    </row>
    <row r="111" spans="1:5" ht="12.75">
      <c r="A111" s="35" t="s">
        <v>55</v>
      </c>
      <c r="E111" s="40" t="s">
        <v>5</v>
      </c>
    </row>
    <row r="112" spans="1:5" ht="165.75">
      <c r="A112" t="s">
        <v>56</v>
      </c>
      <c r="E112" s="39" t="s">
        <v>648</v>
      </c>
    </row>
    <row r="113" spans="1:16" ht="38.25">
      <c r="A113" t="s">
        <v>49</v>
      </c>
      <c s="34" t="s">
        <v>154</v>
      </c>
      <c s="34" t="s">
        <v>4005</v>
      </c>
      <c s="35" t="s">
        <v>5</v>
      </c>
      <c s="6" t="s">
        <v>4006</v>
      </c>
      <c s="36" t="s">
        <v>70</v>
      </c>
      <c s="37">
        <v>60</v>
      </c>
      <c s="36">
        <v>0</v>
      </c>
      <c s="36">
        <f>ROUND(G113*H113,6)</f>
      </c>
      <c r="L113" s="38">
        <v>0</v>
      </c>
      <c s="32">
        <f>ROUND(ROUND(L113,2)*ROUND(G113,3),2)</f>
      </c>
      <c s="36" t="s">
        <v>196</v>
      </c>
      <c>
        <f>(M113*21)/100</f>
      </c>
      <c t="s">
        <v>27</v>
      </c>
    </row>
    <row r="114" spans="1:5" ht="12.75">
      <c r="A114" s="35" t="s">
        <v>54</v>
      </c>
      <c r="E114" s="39" t="s">
        <v>5</v>
      </c>
    </row>
    <row r="115" spans="1:5" ht="12.75">
      <c r="A115" s="35" t="s">
        <v>55</v>
      </c>
      <c r="E115" s="40" t="s">
        <v>5</v>
      </c>
    </row>
    <row r="116" spans="1:5" ht="102">
      <c r="A116" t="s">
        <v>56</v>
      </c>
      <c r="E116" s="39" t="s">
        <v>4007</v>
      </c>
    </row>
    <row r="117" spans="1:16" ht="12.75">
      <c r="A117" t="s">
        <v>49</v>
      </c>
      <c s="34" t="s">
        <v>158</v>
      </c>
      <c s="34" t="s">
        <v>4008</v>
      </c>
      <c s="35" t="s">
        <v>191</v>
      </c>
      <c s="6" t="s">
        <v>4009</v>
      </c>
      <c s="36" t="s">
        <v>97</v>
      </c>
      <c s="37">
        <v>4</v>
      </c>
      <c s="36">
        <v>0</v>
      </c>
      <c s="36">
        <f>ROUND(G117*H117,6)</f>
      </c>
      <c r="L117" s="38">
        <v>0</v>
      </c>
      <c s="32">
        <f>ROUND(ROUND(L117,2)*ROUND(G117,3),2)</f>
      </c>
      <c s="36" t="s">
        <v>196</v>
      </c>
      <c>
        <f>(M117*21)/100</f>
      </c>
      <c t="s">
        <v>27</v>
      </c>
    </row>
    <row r="118" spans="1:5" ht="12.75">
      <c r="A118" s="35" t="s">
        <v>54</v>
      </c>
      <c r="E118" s="39" t="s">
        <v>5</v>
      </c>
    </row>
    <row r="119" spans="1:5" ht="12.75">
      <c r="A119" s="35" t="s">
        <v>55</v>
      </c>
      <c r="E119" s="40" t="s">
        <v>5</v>
      </c>
    </row>
    <row r="120" spans="1:5" ht="127.5">
      <c r="A120" t="s">
        <v>56</v>
      </c>
      <c r="E120" s="39" t="s">
        <v>287</v>
      </c>
    </row>
    <row r="121" spans="1:16" ht="12.75">
      <c r="A121" t="s">
        <v>49</v>
      </c>
      <c s="34" t="s">
        <v>162</v>
      </c>
      <c s="34" t="s">
        <v>4010</v>
      </c>
      <c s="35" t="s">
        <v>191</v>
      </c>
      <c s="6" t="s">
        <v>4011</v>
      </c>
      <c s="36" t="s">
        <v>97</v>
      </c>
      <c s="37">
        <v>4</v>
      </c>
      <c s="36">
        <v>0</v>
      </c>
      <c s="36">
        <f>ROUND(G121*H121,6)</f>
      </c>
      <c r="L121" s="38">
        <v>0</v>
      </c>
      <c s="32">
        <f>ROUND(ROUND(L121,2)*ROUND(G121,3),2)</f>
      </c>
      <c s="36" t="s">
        <v>196</v>
      </c>
      <c>
        <f>(M121*21)/100</f>
      </c>
      <c t="s">
        <v>27</v>
      </c>
    </row>
    <row r="122" spans="1:5" ht="12.75">
      <c r="A122" s="35" t="s">
        <v>54</v>
      </c>
      <c r="E122" s="39" t="s">
        <v>5</v>
      </c>
    </row>
    <row r="123" spans="1:5" ht="12.75">
      <c r="A123" s="35" t="s">
        <v>55</v>
      </c>
      <c r="E123" s="40" t="s">
        <v>5</v>
      </c>
    </row>
    <row r="124" spans="1:5" ht="153">
      <c r="A124" t="s">
        <v>56</v>
      </c>
      <c r="E124" s="39" t="s">
        <v>957</v>
      </c>
    </row>
    <row r="125" spans="1:13" ht="12.75">
      <c r="A125" t="s">
        <v>46</v>
      </c>
      <c r="C125" s="31" t="s">
        <v>86</v>
      </c>
      <c r="E125" s="33" t="s">
        <v>729</v>
      </c>
      <c r="J125" s="32">
        <f>0</f>
      </c>
      <c s="32">
        <f>0</f>
      </c>
      <c s="32">
        <f>0+L126+L130+L134</f>
      </c>
      <c s="32">
        <f>0+M126+M130+M134</f>
      </c>
    </row>
    <row r="126" spans="1:16" ht="12.75">
      <c r="A126" t="s">
        <v>49</v>
      </c>
      <c s="34" t="s">
        <v>167</v>
      </c>
      <c s="34" t="s">
        <v>4012</v>
      </c>
      <c s="35" t="s">
        <v>5</v>
      </c>
      <c s="6" t="s">
        <v>4013</v>
      </c>
      <c s="36" t="s">
        <v>70</v>
      </c>
      <c s="37">
        <v>42</v>
      </c>
      <c s="36">
        <v>0</v>
      </c>
      <c s="36">
        <f>ROUND(G126*H126,6)</f>
      </c>
      <c r="L126" s="38">
        <v>0</v>
      </c>
      <c s="32">
        <f>ROUND(ROUND(L126,2)*ROUND(G126,3),2)</f>
      </c>
      <c s="36" t="s">
        <v>53</v>
      </c>
      <c>
        <f>(M126*21)/100</f>
      </c>
      <c t="s">
        <v>27</v>
      </c>
    </row>
    <row r="127" spans="1:5" ht="12.75">
      <c r="A127" s="35" t="s">
        <v>54</v>
      </c>
      <c r="E127" s="39" t="s">
        <v>5</v>
      </c>
    </row>
    <row r="128" spans="1:5" ht="102">
      <c r="A128" s="35" t="s">
        <v>55</v>
      </c>
      <c r="E128" s="40" t="s">
        <v>4014</v>
      </c>
    </row>
    <row r="129" spans="1:5" ht="25.5">
      <c r="A129" t="s">
        <v>56</v>
      </c>
      <c r="E129" s="39" t="s">
        <v>3929</v>
      </c>
    </row>
    <row r="130" spans="1:16" ht="12.75">
      <c r="A130" t="s">
        <v>49</v>
      </c>
      <c s="34" t="s">
        <v>171</v>
      </c>
      <c s="34" t="s">
        <v>4015</v>
      </c>
      <c s="35" t="s">
        <v>5</v>
      </c>
      <c s="6" t="s">
        <v>4016</v>
      </c>
      <c s="36" t="s">
        <v>70</v>
      </c>
      <c s="37">
        <v>42</v>
      </c>
      <c s="36">
        <v>0</v>
      </c>
      <c s="36">
        <f>ROUND(G130*H130,6)</f>
      </c>
      <c r="L130" s="38">
        <v>0</v>
      </c>
      <c s="32">
        <f>ROUND(ROUND(L130,2)*ROUND(G130,3),2)</f>
      </c>
      <c s="36" t="s">
        <v>53</v>
      </c>
      <c>
        <f>(M130*21)/100</f>
      </c>
      <c t="s">
        <v>27</v>
      </c>
    </row>
    <row r="131" spans="1:5" ht="12.75">
      <c r="A131" s="35" t="s">
        <v>54</v>
      </c>
      <c r="E131" s="39" t="s">
        <v>5</v>
      </c>
    </row>
    <row r="132" spans="1:5" ht="102">
      <c r="A132" s="35" t="s">
        <v>55</v>
      </c>
      <c r="E132" s="40" t="s">
        <v>4014</v>
      </c>
    </row>
    <row r="133" spans="1:5" ht="38.25">
      <c r="A133" t="s">
        <v>56</v>
      </c>
      <c r="E133" s="39" t="s">
        <v>4017</v>
      </c>
    </row>
    <row r="134" spans="1:16" ht="12.75">
      <c r="A134" t="s">
        <v>49</v>
      </c>
      <c s="34" t="s">
        <v>175</v>
      </c>
      <c s="34" t="s">
        <v>4018</v>
      </c>
      <c s="35" t="s">
        <v>5</v>
      </c>
      <c s="6" t="s">
        <v>4019</v>
      </c>
      <c s="36" t="s">
        <v>1503</v>
      </c>
      <c s="37">
        <v>155</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409.5">
      <c r="A137" t="s">
        <v>56</v>
      </c>
      <c r="E137" s="39" t="s">
        <v>4020</v>
      </c>
    </row>
    <row r="138" spans="1:13" ht="12.75">
      <c r="A138" t="s">
        <v>46</v>
      </c>
      <c r="C138" s="31" t="s">
        <v>288</v>
      </c>
      <c r="E138" s="33" t="s">
        <v>507</v>
      </c>
      <c r="J138" s="32">
        <f>0</f>
      </c>
      <c s="32">
        <f>0</f>
      </c>
      <c s="32">
        <f>0+L139+L143+L147+L151+L155+L159</f>
      </c>
      <c s="32">
        <f>0+M139+M143+M147+M151+M155+M159</f>
      </c>
    </row>
    <row r="139" spans="1:16" ht="25.5">
      <c r="A139" t="s">
        <v>49</v>
      </c>
      <c s="34" t="s">
        <v>179</v>
      </c>
      <c s="34" t="s">
        <v>4021</v>
      </c>
      <c s="35" t="s">
        <v>292</v>
      </c>
      <c s="6" t="s">
        <v>4022</v>
      </c>
      <c s="36" t="s">
        <v>294</v>
      </c>
      <c s="37">
        <v>0.3</v>
      </c>
      <c s="36">
        <v>0</v>
      </c>
      <c s="36">
        <f>ROUND(G139*H139,6)</f>
      </c>
      <c r="L139" s="38">
        <v>0</v>
      </c>
      <c s="32">
        <f>ROUND(ROUND(L139,2)*ROUND(G139,3),2)</f>
      </c>
      <c s="36" t="s">
        <v>196</v>
      </c>
      <c>
        <f>(M139*21)/100</f>
      </c>
      <c t="s">
        <v>27</v>
      </c>
    </row>
    <row r="140" spans="1:5" ht="12.75">
      <c r="A140" s="35" t="s">
        <v>54</v>
      </c>
      <c r="E140" s="39" t="s">
        <v>295</v>
      </c>
    </row>
    <row r="141" spans="1:5" ht="12.75">
      <c r="A141" s="35" t="s">
        <v>55</v>
      </c>
      <c r="E141" s="40" t="s">
        <v>5</v>
      </c>
    </row>
    <row r="142" spans="1:5" ht="165.75">
      <c r="A142" t="s">
        <v>56</v>
      </c>
      <c r="E142" s="39" t="s">
        <v>4023</v>
      </c>
    </row>
    <row r="143" spans="1:16" ht="25.5">
      <c r="A143" t="s">
        <v>49</v>
      </c>
      <c s="34" t="s">
        <v>183</v>
      </c>
      <c s="34" t="s">
        <v>1156</v>
      </c>
      <c s="35" t="s">
        <v>292</v>
      </c>
      <c s="6" t="s">
        <v>1157</v>
      </c>
      <c s="36" t="s">
        <v>294</v>
      </c>
      <c s="37">
        <v>0.05</v>
      </c>
      <c s="36">
        <v>0</v>
      </c>
      <c s="36">
        <f>ROUND(G143*H143,6)</f>
      </c>
      <c r="L143" s="38">
        <v>0</v>
      </c>
      <c s="32">
        <f>ROUND(ROUND(L143,2)*ROUND(G143,3),2)</f>
      </c>
      <c s="36" t="s">
        <v>196</v>
      </c>
      <c>
        <f>(M143*21)/100</f>
      </c>
      <c t="s">
        <v>27</v>
      </c>
    </row>
    <row r="144" spans="1:5" ht="12.75">
      <c r="A144" s="35" t="s">
        <v>54</v>
      </c>
      <c r="E144" s="39" t="s">
        <v>295</v>
      </c>
    </row>
    <row r="145" spans="1:5" ht="12.75">
      <c r="A145" s="35" t="s">
        <v>55</v>
      </c>
      <c r="E145" s="40" t="s">
        <v>5</v>
      </c>
    </row>
    <row r="146" spans="1:5" ht="165.75">
      <c r="A146" t="s">
        <v>56</v>
      </c>
      <c r="E146" s="39" t="s">
        <v>296</v>
      </c>
    </row>
    <row r="147" spans="1:16" ht="38.25">
      <c r="A147" t="s">
        <v>49</v>
      </c>
      <c s="34" t="s">
        <v>187</v>
      </c>
      <c s="34" t="s">
        <v>1482</v>
      </c>
      <c s="35" t="s">
        <v>292</v>
      </c>
      <c s="6" t="s">
        <v>1483</v>
      </c>
      <c s="36" t="s">
        <v>294</v>
      </c>
      <c s="37">
        <v>0.01</v>
      </c>
      <c s="36">
        <v>0</v>
      </c>
      <c s="36">
        <f>ROUND(G147*H147,6)</f>
      </c>
      <c r="L147" s="38">
        <v>0</v>
      </c>
      <c s="32">
        <f>ROUND(ROUND(L147,2)*ROUND(G147,3),2)</f>
      </c>
      <c s="36" t="s">
        <v>196</v>
      </c>
      <c>
        <f>(M147*21)/100</f>
      </c>
      <c t="s">
        <v>27</v>
      </c>
    </row>
    <row r="148" spans="1:5" ht="12.75">
      <c r="A148" s="35" t="s">
        <v>54</v>
      </c>
      <c r="E148" s="39" t="s">
        <v>295</v>
      </c>
    </row>
    <row r="149" spans="1:5" ht="12.75">
      <c r="A149" s="35" t="s">
        <v>55</v>
      </c>
      <c r="E149" s="40" t="s">
        <v>5</v>
      </c>
    </row>
    <row r="150" spans="1:5" ht="165.75">
      <c r="A150" t="s">
        <v>56</v>
      </c>
      <c r="E150" s="39" t="s">
        <v>296</v>
      </c>
    </row>
    <row r="151" spans="1:16" ht="38.25">
      <c r="A151" t="s">
        <v>49</v>
      </c>
      <c s="34" t="s">
        <v>193</v>
      </c>
      <c s="34" t="s">
        <v>517</v>
      </c>
      <c s="35" t="s">
        <v>292</v>
      </c>
      <c s="6" t="s">
        <v>518</v>
      </c>
      <c s="36" t="s">
        <v>294</v>
      </c>
      <c s="37">
        <v>0.005</v>
      </c>
      <c s="36">
        <v>0</v>
      </c>
      <c s="36">
        <f>ROUND(G151*H151,6)</f>
      </c>
      <c r="L151" s="38">
        <v>0</v>
      </c>
      <c s="32">
        <f>ROUND(ROUND(L151,2)*ROUND(G151,3),2)</f>
      </c>
      <c s="36" t="s">
        <v>196</v>
      </c>
      <c>
        <f>(M151*21)/100</f>
      </c>
      <c t="s">
        <v>27</v>
      </c>
    </row>
    <row r="152" spans="1:5" ht="25.5">
      <c r="A152" s="35" t="s">
        <v>54</v>
      </c>
      <c r="E152" s="39" t="s">
        <v>516</v>
      </c>
    </row>
    <row r="153" spans="1:5" ht="12.75">
      <c r="A153" s="35" t="s">
        <v>55</v>
      </c>
      <c r="E153" s="40" t="s">
        <v>5</v>
      </c>
    </row>
    <row r="154" spans="1:5" ht="165.75">
      <c r="A154" t="s">
        <v>56</v>
      </c>
      <c r="E154" s="39" t="s">
        <v>296</v>
      </c>
    </row>
    <row r="155" spans="1:16" ht="25.5">
      <c r="A155" t="s">
        <v>49</v>
      </c>
      <c s="34" t="s">
        <v>270</v>
      </c>
      <c s="34" t="s">
        <v>519</v>
      </c>
      <c s="35" t="s">
        <v>292</v>
      </c>
      <c s="6" t="s">
        <v>520</v>
      </c>
      <c s="36" t="s">
        <v>294</v>
      </c>
      <c s="37">
        <v>0.01</v>
      </c>
      <c s="36">
        <v>0</v>
      </c>
      <c s="36">
        <f>ROUND(G155*H155,6)</f>
      </c>
      <c r="L155" s="38">
        <v>0</v>
      </c>
      <c s="32">
        <f>ROUND(ROUND(L155,2)*ROUND(G155,3),2)</f>
      </c>
      <c s="36" t="s">
        <v>196</v>
      </c>
      <c>
        <f>(M155*21)/100</f>
      </c>
      <c t="s">
        <v>27</v>
      </c>
    </row>
    <row r="156" spans="1:5" ht="12.75">
      <c r="A156" s="35" t="s">
        <v>54</v>
      </c>
      <c r="E156" s="39" t="s">
        <v>295</v>
      </c>
    </row>
    <row r="157" spans="1:5" ht="12.75">
      <c r="A157" s="35" t="s">
        <v>55</v>
      </c>
      <c r="E157" s="40" t="s">
        <v>5</v>
      </c>
    </row>
    <row r="158" spans="1:5" ht="165.75">
      <c r="A158" t="s">
        <v>56</v>
      </c>
      <c r="E158" s="39" t="s">
        <v>296</v>
      </c>
    </row>
    <row r="159" spans="1:16" ht="25.5">
      <c r="A159" t="s">
        <v>49</v>
      </c>
      <c s="34" t="s">
        <v>271</v>
      </c>
      <c s="34" t="s">
        <v>521</v>
      </c>
      <c s="35" t="s">
        <v>292</v>
      </c>
      <c s="6" t="s">
        <v>522</v>
      </c>
      <c s="36" t="s">
        <v>294</v>
      </c>
      <c s="37">
        <v>0.03</v>
      </c>
      <c s="36">
        <v>0</v>
      </c>
      <c s="36">
        <f>ROUND(G159*H159,6)</f>
      </c>
      <c r="L159" s="38">
        <v>0</v>
      </c>
      <c s="32">
        <f>ROUND(ROUND(L159,2)*ROUND(G159,3),2)</f>
      </c>
      <c s="36" t="s">
        <v>196</v>
      </c>
      <c>
        <f>(M159*21)/100</f>
      </c>
      <c t="s">
        <v>27</v>
      </c>
    </row>
    <row r="160" spans="1:5" ht="12.75">
      <c r="A160" s="35" t="s">
        <v>54</v>
      </c>
      <c r="E160" s="39" t="s">
        <v>295</v>
      </c>
    </row>
    <row r="161" spans="1:5" ht="12.75">
      <c r="A161" s="35" t="s">
        <v>55</v>
      </c>
      <c r="E161" s="40" t="s">
        <v>5</v>
      </c>
    </row>
    <row r="162" spans="1:5" ht="165.75">
      <c r="A162" t="s">
        <v>56</v>
      </c>
      <c r="E162"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3977</v>
      </c>
      <c s="41">
        <f>Rekapitulace!C85</f>
      </c>
      <c s="20" t="s">
        <v>0</v>
      </c>
      <c t="s">
        <v>23</v>
      </c>
      <c t="s">
        <v>27</v>
      </c>
    </row>
    <row r="4" spans="1:16" ht="32" customHeight="1">
      <c r="A4" s="24" t="s">
        <v>20</v>
      </c>
      <c s="25" t="s">
        <v>28</v>
      </c>
      <c s="27" t="s">
        <v>3977</v>
      </c>
      <c r="E4" s="26" t="s">
        <v>3978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4026</v>
      </c>
      <c r="E8" s="30" t="s">
        <v>4025</v>
      </c>
      <c r="J8" s="29">
        <f>0+J9+J14+J19+J60+J65</f>
      </c>
      <c s="29">
        <f>0+K9+K14+K19+K60+K65</f>
      </c>
      <c s="29">
        <f>0+L9+L14+L19+L60+L65</f>
      </c>
      <c s="29">
        <f>0+M9+M14+M19+M60+M65</f>
      </c>
    </row>
    <row r="9" spans="1:13" ht="12.75">
      <c r="A9" t="s">
        <v>46</v>
      </c>
      <c r="C9" s="31" t="s">
        <v>47</v>
      </c>
      <c r="E9" s="33" t="s">
        <v>48</v>
      </c>
      <c r="J9" s="32">
        <f>0</f>
      </c>
      <c s="32">
        <f>0</f>
      </c>
      <c s="32">
        <f>0+L10</f>
      </c>
      <c s="32">
        <f>0+M10</f>
      </c>
    </row>
    <row r="10" spans="1:16" ht="25.5">
      <c r="A10" t="s">
        <v>49</v>
      </c>
      <c s="34" t="s">
        <v>47</v>
      </c>
      <c s="34" t="s">
        <v>4027</v>
      </c>
      <c s="35" t="s">
        <v>5</v>
      </c>
      <c s="6" t="s">
        <v>4028</v>
      </c>
      <c s="36" t="s">
        <v>52</v>
      </c>
      <c s="37">
        <v>189.54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63.75">
      <c r="A13" t="s">
        <v>56</v>
      </c>
      <c r="E13" s="39" t="s">
        <v>3985</v>
      </c>
    </row>
    <row r="14" spans="1:13" ht="12.75">
      <c r="A14" t="s">
        <v>46</v>
      </c>
      <c r="C14" s="31" t="s">
        <v>72</v>
      </c>
      <c r="E14" s="33" t="s">
        <v>1497</v>
      </c>
      <c r="J14" s="32">
        <f>0</f>
      </c>
      <c s="32">
        <f>0</f>
      </c>
      <c s="32">
        <f>0+L15</f>
      </c>
      <c s="32">
        <f>0+M15</f>
      </c>
    </row>
    <row r="15" spans="1:16" ht="12.75">
      <c r="A15" t="s">
        <v>49</v>
      </c>
      <c s="34" t="s">
        <v>27</v>
      </c>
      <c s="34" t="s">
        <v>4029</v>
      </c>
      <c s="35" t="s">
        <v>5</v>
      </c>
      <c s="6" t="s">
        <v>4030</v>
      </c>
      <c s="36" t="s">
        <v>63</v>
      </c>
      <c s="37">
        <v>1053</v>
      </c>
      <c s="36">
        <v>0</v>
      </c>
      <c s="36">
        <f>ROUND(G15*H15,6)</f>
      </c>
      <c r="L15" s="38">
        <v>0</v>
      </c>
      <c s="32">
        <f>ROUND(ROUND(L15,2)*ROUND(G15,3),2)</f>
      </c>
      <c s="36" t="s">
        <v>53</v>
      </c>
      <c>
        <f>(M15*21)/100</f>
      </c>
      <c t="s">
        <v>27</v>
      </c>
    </row>
    <row r="16" spans="1:5" ht="12.75">
      <c r="A16" s="35" t="s">
        <v>54</v>
      </c>
      <c r="E16" s="39" t="s">
        <v>5</v>
      </c>
    </row>
    <row r="17" spans="1:5" ht="12.75">
      <c r="A17" s="35" t="s">
        <v>55</v>
      </c>
      <c r="E17" s="40" t="s">
        <v>5</v>
      </c>
    </row>
    <row r="18" spans="1:5" ht="153">
      <c r="A18" t="s">
        <v>56</v>
      </c>
      <c r="E18" s="39" t="s">
        <v>4031</v>
      </c>
    </row>
    <row r="19" spans="1:13" ht="12.75">
      <c r="A19" t="s">
        <v>46</v>
      </c>
      <c r="C19" s="31" t="s">
        <v>65</v>
      </c>
      <c r="E19" s="33" t="s">
        <v>66</v>
      </c>
      <c r="J19" s="32">
        <f>0</f>
      </c>
      <c s="32">
        <f>0</f>
      </c>
      <c s="32">
        <f>0+L20+L24+L28+L32+L36+L40+L44+L48+L52+L56</f>
      </c>
      <c s="32">
        <f>0+M20+M24+M28+M32+M36+M40+M44+M48+M52+M56</f>
      </c>
    </row>
    <row r="20" spans="1:16" ht="12.75">
      <c r="A20" t="s">
        <v>49</v>
      </c>
      <c s="34" t="s">
        <v>26</v>
      </c>
      <c s="34" t="s">
        <v>4032</v>
      </c>
      <c s="35" t="s">
        <v>5</v>
      </c>
      <c s="6" t="s">
        <v>4033</v>
      </c>
      <c s="36" t="s">
        <v>70</v>
      </c>
      <c s="37">
        <v>110</v>
      </c>
      <c s="36">
        <v>0</v>
      </c>
      <c s="36">
        <f>ROUND(G20*H20,6)</f>
      </c>
      <c r="L20" s="38">
        <v>0</v>
      </c>
      <c s="32">
        <f>ROUND(ROUND(L20,2)*ROUND(G20,3),2)</f>
      </c>
      <c s="36" t="s">
        <v>53</v>
      </c>
      <c>
        <f>(M20*21)/100</f>
      </c>
      <c t="s">
        <v>27</v>
      </c>
    </row>
    <row r="21" spans="1:5" ht="12.75">
      <c r="A21" s="35" t="s">
        <v>54</v>
      </c>
      <c r="E21" s="39" t="s">
        <v>5</v>
      </c>
    </row>
    <row r="22" spans="1:5" ht="12.75">
      <c r="A22" s="35" t="s">
        <v>55</v>
      </c>
      <c r="E22" s="40" t="s">
        <v>5</v>
      </c>
    </row>
    <row r="23" spans="1:5" ht="102">
      <c r="A23" t="s">
        <v>56</v>
      </c>
      <c r="E23" s="39" t="s">
        <v>420</v>
      </c>
    </row>
    <row r="24" spans="1:16" ht="12.75">
      <c r="A24" t="s">
        <v>49</v>
      </c>
      <c s="34" t="s">
        <v>67</v>
      </c>
      <c s="34" t="s">
        <v>163</v>
      </c>
      <c s="35" t="s">
        <v>5</v>
      </c>
      <c s="6" t="s">
        <v>164</v>
      </c>
      <c s="36" t="s">
        <v>165</v>
      </c>
      <c s="37">
        <v>80</v>
      </c>
      <c s="36">
        <v>0</v>
      </c>
      <c s="36">
        <f>ROUND(G24*H24,6)</f>
      </c>
      <c r="L24" s="38">
        <v>0</v>
      </c>
      <c s="32">
        <f>ROUND(ROUND(L24,2)*ROUND(G24,3),2)</f>
      </c>
      <c s="36" t="s">
        <v>53</v>
      </c>
      <c>
        <f>(M24*21)/100</f>
      </c>
      <c t="s">
        <v>27</v>
      </c>
    </row>
    <row r="25" spans="1:5" ht="12.75">
      <c r="A25" s="35" t="s">
        <v>54</v>
      </c>
      <c r="E25" s="39" t="s">
        <v>5</v>
      </c>
    </row>
    <row r="26" spans="1:5" ht="12.75">
      <c r="A26" s="35" t="s">
        <v>55</v>
      </c>
      <c r="E26" s="40" t="s">
        <v>5</v>
      </c>
    </row>
    <row r="27" spans="1:5" ht="114.75">
      <c r="A27" t="s">
        <v>56</v>
      </c>
      <c r="E27" s="39" t="s">
        <v>166</v>
      </c>
    </row>
    <row r="28" spans="1:16" ht="12.75">
      <c r="A28" t="s">
        <v>49</v>
      </c>
      <c s="34" t="s">
        <v>72</v>
      </c>
      <c s="34" t="s">
        <v>628</v>
      </c>
      <c s="35" t="s">
        <v>5</v>
      </c>
      <c s="6" t="s">
        <v>629</v>
      </c>
      <c s="36" t="s">
        <v>70</v>
      </c>
      <c s="37">
        <v>1947</v>
      </c>
      <c s="36">
        <v>0</v>
      </c>
      <c s="36">
        <f>ROUND(G28*H28,6)</f>
      </c>
      <c r="L28" s="38">
        <v>0</v>
      </c>
      <c s="32">
        <f>ROUND(ROUND(L28,2)*ROUND(G28,3),2)</f>
      </c>
      <c s="36" t="s">
        <v>53</v>
      </c>
      <c>
        <f>(M28*21)/100</f>
      </c>
      <c t="s">
        <v>27</v>
      </c>
    </row>
    <row r="29" spans="1:5" ht="12.75">
      <c r="A29" s="35" t="s">
        <v>54</v>
      </c>
      <c r="E29" s="39" t="s">
        <v>5</v>
      </c>
    </row>
    <row r="30" spans="1:5" ht="12.75">
      <c r="A30" s="35" t="s">
        <v>55</v>
      </c>
      <c r="E30" s="40" t="s">
        <v>5</v>
      </c>
    </row>
    <row r="31" spans="1:5" ht="114.75">
      <c r="A31" t="s">
        <v>56</v>
      </c>
      <c r="E31" s="39" t="s">
        <v>630</v>
      </c>
    </row>
    <row r="32" spans="1:16" ht="12.75">
      <c r="A32" t="s">
        <v>49</v>
      </c>
      <c s="34" t="s">
        <v>77</v>
      </c>
      <c s="34" t="s">
        <v>4002</v>
      </c>
      <c s="35" t="s">
        <v>5</v>
      </c>
      <c s="6" t="s">
        <v>4003</v>
      </c>
      <c s="36" t="s">
        <v>70</v>
      </c>
      <c s="37">
        <v>1917</v>
      </c>
      <c s="36">
        <v>0</v>
      </c>
      <c s="36">
        <f>ROUND(G32*H32,6)</f>
      </c>
      <c r="L32" s="38">
        <v>0</v>
      </c>
      <c s="32">
        <f>ROUND(ROUND(L32,2)*ROUND(G32,3),2)</f>
      </c>
      <c s="36" t="s">
        <v>53</v>
      </c>
      <c>
        <f>(M32*21)/100</f>
      </c>
      <c t="s">
        <v>27</v>
      </c>
    </row>
    <row r="33" spans="1:5" ht="12.75">
      <c r="A33" s="35" t="s">
        <v>54</v>
      </c>
      <c r="E33" s="39" t="s">
        <v>5</v>
      </c>
    </row>
    <row r="34" spans="1:5" ht="12.75">
      <c r="A34" s="35" t="s">
        <v>55</v>
      </c>
      <c r="E34" s="40" t="s">
        <v>5</v>
      </c>
    </row>
    <row r="35" spans="1:5" ht="153">
      <c r="A35" t="s">
        <v>56</v>
      </c>
      <c r="E35" s="39" t="s">
        <v>952</v>
      </c>
    </row>
    <row r="36" spans="1:16" ht="12.75">
      <c r="A36" t="s">
        <v>49</v>
      </c>
      <c s="34" t="s">
        <v>65</v>
      </c>
      <c s="34" t="s">
        <v>4034</v>
      </c>
      <c s="35" t="s">
        <v>5</v>
      </c>
      <c s="6" t="s">
        <v>4035</v>
      </c>
      <c s="36" t="s">
        <v>70</v>
      </c>
      <c s="37">
        <v>100</v>
      </c>
      <c s="36">
        <v>0</v>
      </c>
      <c s="36">
        <f>ROUND(G36*H36,6)</f>
      </c>
      <c r="L36" s="38">
        <v>0</v>
      </c>
      <c s="32">
        <f>ROUND(ROUND(L36,2)*ROUND(G36,3),2)</f>
      </c>
      <c s="36" t="s">
        <v>53</v>
      </c>
      <c>
        <f>(M36*21)/100</f>
      </c>
      <c t="s">
        <v>27</v>
      </c>
    </row>
    <row r="37" spans="1:5" ht="12.75">
      <c r="A37" s="35" t="s">
        <v>54</v>
      </c>
      <c r="E37" s="39" t="s">
        <v>5</v>
      </c>
    </row>
    <row r="38" spans="1:5" ht="12.75">
      <c r="A38" s="35" t="s">
        <v>55</v>
      </c>
      <c r="E38" s="40" t="s">
        <v>5</v>
      </c>
    </row>
    <row r="39" spans="1:5" ht="153">
      <c r="A39" t="s">
        <v>56</v>
      </c>
      <c r="E39" s="39" t="s">
        <v>627</v>
      </c>
    </row>
    <row r="40" spans="1:16" ht="12.75">
      <c r="A40" t="s">
        <v>49</v>
      </c>
      <c s="34" t="s">
        <v>82</v>
      </c>
      <c s="34" t="s">
        <v>4036</v>
      </c>
      <c s="35" t="s">
        <v>5</v>
      </c>
      <c s="6" t="s">
        <v>4037</v>
      </c>
      <c s="36" t="s">
        <v>70</v>
      </c>
      <c s="37">
        <v>100</v>
      </c>
      <c s="36">
        <v>0</v>
      </c>
      <c s="36">
        <f>ROUND(G40*H40,6)</f>
      </c>
      <c r="L40" s="38">
        <v>0</v>
      </c>
      <c s="32">
        <f>ROUND(ROUND(L40,2)*ROUND(G40,3),2)</f>
      </c>
      <c s="36" t="s">
        <v>53</v>
      </c>
      <c>
        <f>(M40*21)/100</f>
      </c>
      <c t="s">
        <v>27</v>
      </c>
    </row>
    <row r="41" spans="1:5" ht="12.75">
      <c r="A41" s="35" t="s">
        <v>54</v>
      </c>
      <c r="E41" s="39" t="s">
        <v>5</v>
      </c>
    </row>
    <row r="42" spans="1:5" ht="12.75">
      <c r="A42" s="35" t="s">
        <v>55</v>
      </c>
      <c r="E42" s="40" t="s">
        <v>5</v>
      </c>
    </row>
    <row r="43" spans="1:5" ht="114.75">
      <c r="A43" t="s">
        <v>56</v>
      </c>
      <c r="E43" s="39" t="s">
        <v>630</v>
      </c>
    </row>
    <row r="44" spans="1:16" ht="12.75">
      <c r="A44" t="s">
        <v>49</v>
      </c>
      <c s="34" t="s">
        <v>86</v>
      </c>
      <c s="34" t="s">
        <v>965</v>
      </c>
      <c s="35" t="s">
        <v>5</v>
      </c>
      <c s="6" t="s">
        <v>966</v>
      </c>
      <c s="36" t="s">
        <v>97</v>
      </c>
      <c s="37">
        <v>4</v>
      </c>
      <c s="36">
        <v>0</v>
      </c>
      <c s="36">
        <f>ROUND(G44*H44,6)</f>
      </c>
      <c r="L44" s="38">
        <v>0</v>
      </c>
      <c s="32">
        <f>ROUND(ROUND(L44,2)*ROUND(G44,3),2)</f>
      </c>
      <c s="36" t="s">
        <v>53</v>
      </c>
      <c>
        <f>(M44*21)/100</f>
      </c>
      <c t="s">
        <v>27</v>
      </c>
    </row>
    <row r="45" spans="1:5" ht="12.75">
      <c r="A45" s="35" t="s">
        <v>54</v>
      </c>
      <c r="E45" s="39" t="s">
        <v>5</v>
      </c>
    </row>
    <row r="46" spans="1:5" ht="12.75">
      <c r="A46" s="35" t="s">
        <v>55</v>
      </c>
      <c r="E46" s="40" t="s">
        <v>5</v>
      </c>
    </row>
    <row r="47" spans="1:5" ht="127.5">
      <c r="A47" t="s">
        <v>56</v>
      </c>
      <c r="E47" s="39" t="s">
        <v>287</v>
      </c>
    </row>
    <row r="48" spans="1:16" ht="12.75">
      <c r="A48" t="s">
        <v>49</v>
      </c>
      <c s="34" t="s">
        <v>90</v>
      </c>
      <c s="34" t="s">
        <v>967</v>
      </c>
      <c s="35" t="s">
        <v>5</v>
      </c>
      <c s="6" t="s">
        <v>968</v>
      </c>
      <c s="36" t="s">
        <v>97</v>
      </c>
      <c s="37">
        <v>4</v>
      </c>
      <c s="36">
        <v>0</v>
      </c>
      <c s="36">
        <f>ROUND(G48*H48,6)</f>
      </c>
      <c r="L48" s="38">
        <v>0</v>
      </c>
      <c s="32">
        <f>ROUND(ROUND(L48,2)*ROUND(G48,3),2)</f>
      </c>
      <c s="36" t="s">
        <v>53</v>
      </c>
      <c>
        <f>(M48*21)/100</f>
      </c>
      <c t="s">
        <v>27</v>
      </c>
    </row>
    <row r="49" spans="1:5" ht="12.75">
      <c r="A49" s="35" t="s">
        <v>54</v>
      </c>
      <c r="E49" s="39" t="s">
        <v>5</v>
      </c>
    </row>
    <row r="50" spans="1:5" ht="12.75">
      <c r="A50" s="35" t="s">
        <v>55</v>
      </c>
      <c r="E50" s="40" t="s">
        <v>5</v>
      </c>
    </row>
    <row r="51" spans="1:5" ht="153">
      <c r="A51" t="s">
        <v>56</v>
      </c>
      <c r="E51" s="39" t="s">
        <v>957</v>
      </c>
    </row>
    <row r="52" spans="1:16" ht="12.75">
      <c r="A52" t="s">
        <v>49</v>
      </c>
      <c s="34" t="s">
        <v>94</v>
      </c>
      <c s="34" t="s">
        <v>644</v>
      </c>
      <c s="35" t="s">
        <v>5</v>
      </c>
      <c s="6" t="s">
        <v>645</v>
      </c>
      <c s="36" t="s">
        <v>646</v>
      </c>
      <c s="37">
        <v>144</v>
      </c>
      <c s="36">
        <v>0</v>
      </c>
      <c s="36">
        <f>ROUND(G52*H52,6)</f>
      </c>
      <c r="L52" s="38">
        <v>0</v>
      </c>
      <c s="32">
        <f>ROUND(ROUND(L52,2)*ROUND(G52,3),2)</f>
      </c>
      <c s="36" t="s">
        <v>53</v>
      </c>
      <c>
        <f>(M52*21)/100</f>
      </c>
      <c t="s">
        <v>27</v>
      </c>
    </row>
    <row r="53" spans="1:5" ht="12.75">
      <c r="A53" s="35" t="s">
        <v>54</v>
      </c>
      <c r="E53" s="39" t="s">
        <v>5</v>
      </c>
    </row>
    <row r="54" spans="1:5" ht="12.75">
      <c r="A54" s="35" t="s">
        <v>55</v>
      </c>
      <c r="E54" s="40" t="s">
        <v>5</v>
      </c>
    </row>
    <row r="55" spans="1:5" ht="165.75">
      <c r="A55" t="s">
        <v>56</v>
      </c>
      <c r="E55" s="39" t="s">
        <v>648</v>
      </c>
    </row>
    <row r="56" spans="1:16" ht="12.75">
      <c r="A56" t="s">
        <v>49</v>
      </c>
      <c s="34" t="s">
        <v>99</v>
      </c>
      <c s="34" t="s">
        <v>4010</v>
      </c>
      <c s="35" t="s">
        <v>191</v>
      </c>
      <c s="6" t="s">
        <v>4011</v>
      </c>
      <c s="36" t="s">
        <v>97</v>
      </c>
      <c s="37">
        <v>8</v>
      </c>
      <c s="36">
        <v>0</v>
      </c>
      <c s="36">
        <f>ROUND(G56*H56,6)</f>
      </c>
      <c r="L56" s="38">
        <v>0</v>
      </c>
      <c s="32">
        <f>ROUND(ROUND(L56,2)*ROUND(G56,3),2)</f>
      </c>
      <c s="36" t="s">
        <v>196</v>
      </c>
      <c>
        <f>(M56*21)/100</f>
      </c>
      <c t="s">
        <v>27</v>
      </c>
    </row>
    <row r="57" spans="1:5" ht="12.75">
      <c r="A57" s="35" t="s">
        <v>54</v>
      </c>
      <c r="E57" s="39" t="s">
        <v>5</v>
      </c>
    </row>
    <row r="58" spans="1:5" ht="12.75">
      <c r="A58" s="35" t="s">
        <v>55</v>
      </c>
      <c r="E58" s="40" t="s">
        <v>5</v>
      </c>
    </row>
    <row r="59" spans="1:5" ht="153">
      <c r="A59" t="s">
        <v>56</v>
      </c>
      <c r="E59" s="39" t="s">
        <v>957</v>
      </c>
    </row>
    <row r="60" spans="1:13" ht="12.75">
      <c r="A60" t="s">
        <v>46</v>
      </c>
      <c r="C60" s="31" t="s">
        <v>82</v>
      </c>
      <c r="E60" s="33" t="s">
        <v>1884</v>
      </c>
      <c r="J60" s="32">
        <f>0</f>
      </c>
      <c s="32">
        <f>0</f>
      </c>
      <c s="32">
        <f>0+L61</f>
      </c>
      <c s="32">
        <f>0+M61</f>
      </c>
    </row>
    <row r="61" spans="1:16" ht="12.75">
      <c r="A61" t="s">
        <v>49</v>
      </c>
      <c s="34" t="s">
        <v>102</v>
      </c>
      <c s="34" t="s">
        <v>4038</v>
      </c>
      <c s="35" t="s">
        <v>5</v>
      </c>
      <c s="6" t="s">
        <v>4039</v>
      </c>
      <c s="36" t="s">
        <v>70</v>
      </c>
      <c s="37">
        <v>1618</v>
      </c>
      <c s="36">
        <v>0</v>
      </c>
      <c s="36">
        <f>ROUND(G61*H61,6)</f>
      </c>
      <c r="L61" s="38">
        <v>0</v>
      </c>
      <c s="32">
        <f>ROUND(ROUND(L61,2)*ROUND(G61,3),2)</f>
      </c>
      <c s="36" t="s">
        <v>53</v>
      </c>
      <c>
        <f>(M61*21)/100</f>
      </c>
      <c t="s">
        <v>27</v>
      </c>
    </row>
    <row r="62" spans="1:5" ht="12.75">
      <c r="A62" s="35" t="s">
        <v>54</v>
      </c>
      <c r="E62" s="39" t="s">
        <v>5</v>
      </c>
    </row>
    <row r="63" spans="1:5" ht="12.75">
      <c r="A63" s="35" t="s">
        <v>55</v>
      </c>
      <c r="E63" s="40" t="s">
        <v>5</v>
      </c>
    </row>
    <row r="64" spans="1:5" ht="242.25">
      <c r="A64" t="s">
        <v>56</v>
      </c>
      <c r="E64" s="39" t="s">
        <v>4040</v>
      </c>
    </row>
    <row r="65" spans="1:13" ht="12.75">
      <c r="A65" t="s">
        <v>46</v>
      </c>
      <c r="C65" s="31" t="s">
        <v>288</v>
      </c>
      <c r="E65" s="33" t="s">
        <v>507</v>
      </c>
      <c r="J65" s="32">
        <f>0</f>
      </c>
      <c s="32">
        <f>0</f>
      </c>
      <c s="32">
        <f>0+L66+L70+L74+L78</f>
      </c>
      <c s="32">
        <f>0+M66+M70+M74+M78</f>
      </c>
    </row>
    <row r="66" spans="1:16" ht="25.5">
      <c r="A66" t="s">
        <v>49</v>
      </c>
      <c s="34" t="s">
        <v>106</v>
      </c>
      <c s="34" t="s">
        <v>1156</v>
      </c>
      <c s="35" t="s">
        <v>292</v>
      </c>
      <c s="6" t="s">
        <v>1157</v>
      </c>
      <c s="36" t="s">
        <v>294</v>
      </c>
      <c s="37">
        <v>0.03</v>
      </c>
      <c s="36">
        <v>0</v>
      </c>
      <c s="36">
        <f>ROUND(G66*H66,6)</f>
      </c>
      <c r="L66" s="38">
        <v>0</v>
      </c>
      <c s="32">
        <f>ROUND(ROUND(L66,2)*ROUND(G66,3),2)</f>
      </c>
      <c s="36" t="s">
        <v>196</v>
      </c>
      <c>
        <f>(M66*21)/100</f>
      </c>
      <c t="s">
        <v>27</v>
      </c>
    </row>
    <row r="67" spans="1:5" ht="12.75">
      <c r="A67" s="35" t="s">
        <v>54</v>
      </c>
      <c r="E67" s="39" t="s">
        <v>295</v>
      </c>
    </row>
    <row r="68" spans="1:5" ht="12.75">
      <c r="A68" s="35" t="s">
        <v>55</v>
      </c>
      <c r="E68" s="40" t="s">
        <v>5</v>
      </c>
    </row>
    <row r="69" spans="1:5" ht="165.75">
      <c r="A69" t="s">
        <v>56</v>
      </c>
      <c r="E69" s="39" t="s">
        <v>296</v>
      </c>
    </row>
    <row r="70" spans="1:16" ht="38.25">
      <c r="A70" t="s">
        <v>49</v>
      </c>
      <c s="34" t="s">
        <v>110</v>
      </c>
      <c s="34" t="s">
        <v>1482</v>
      </c>
      <c s="35" t="s">
        <v>292</v>
      </c>
      <c s="6" t="s">
        <v>1483</v>
      </c>
      <c s="36" t="s">
        <v>294</v>
      </c>
      <c s="37">
        <v>0.01</v>
      </c>
      <c s="36">
        <v>0</v>
      </c>
      <c s="36">
        <f>ROUND(G70*H70,6)</f>
      </c>
      <c r="L70" s="38">
        <v>0</v>
      </c>
      <c s="32">
        <f>ROUND(ROUND(L70,2)*ROUND(G70,3),2)</f>
      </c>
      <c s="36" t="s">
        <v>196</v>
      </c>
      <c>
        <f>(M70*21)/100</f>
      </c>
      <c t="s">
        <v>27</v>
      </c>
    </row>
    <row r="71" spans="1:5" ht="12.75">
      <c r="A71" s="35" t="s">
        <v>54</v>
      </c>
      <c r="E71" s="39" t="s">
        <v>295</v>
      </c>
    </row>
    <row r="72" spans="1:5" ht="12.75">
      <c r="A72" s="35" t="s">
        <v>55</v>
      </c>
      <c r="E72" s="40" t="s">
        <v>5</v>
      </c>
    </row>
    <row r="73" spans="1:5" ht="165.75">
      <c r="A73" t="s">
        <v>56</v>
      </c>
      <c r="E73" s="39" t="s">
        <v>296</v>
      </c>
    </row>
    <row r="74" spans="1:16" ht="25.5">
      <c r="A74" t="s">
        <v>49</v>
      </c>
      <c s="34" t="s">
        <v>114</v>
      </c>
      <c s="34" t="s">
        <v>519</v>
      </c>
      <c s="35" t="s">
        <v>292</v>
      </c>
      <c s="6" t="s">
        <v>520</v>
      </c>
      <c s="36" t="s">
        <v>294</v>
      </c>
      <c s="37">
        <v>0.01</v>
      </c>
      <c s="36">
        <v>0</v>
      </c>
      <c s="36">
        <f>ROUND(G74*H74,6)</f>
      </c>
      <c r="L74" s="38">
        <v>0</v>
      </c>
      <c s="32">
        <f>ROUND(ROUND(L74,2)*ROUND(G74,3),2)</f>
      </c>
      <c s="36" t="s">
        <v>196</v>
      </c>
      <c>
        <f>(M74*21)/100</f>
      </c>
      <c t="s">
        <v>27</v>
      </c>
    </row>
    <row r="75" spans="1:5" ht="12.75">
      <c r="A75" s="35" t="s">
        <v>54</v>
      </c>
      <c r="E75" s="39" t="s">
        <v>295</v>
      </c>
    </row>
    <row r="76" spans="1:5" ht="12.75">
      <c r="A76" s="35" t="s">
        <v>55</v>
      </c>
      <c r="E76" s="40" t="s">
        <v>5</v>
      </c>
    </row>
    <row r="77" spans="1:5" ht="165.75">
      <c r="A77" t="s">
        <v>56</v>
      </c>
      <c r="E77" s="39" t="s">
        <v>296</v>
      </c>
    </row>
    <row r="78" spans="1:16" ht="25.5">
      <c r="A78" t="s">
        <v>49</v>
      </c>
      <c s="34" t="s">
        <v>118</v>
      </c>
      <c s="34" t="s">
        <v>521</v>
      </c>
      <c s="35" t="s">
        <v>292</v>
      </c>
      <c s="6" t="s">
        <v>522</v>
      </c>
      <c s="36" t="s">
        <v>294</v>
      </c>
      <c s="37">
        <v>0.03</v>
      </c>
      <c s="36">
        <v>0</v>
      </c>
      <c s="36">
        <f>ROUND(G78*H78,6)</f>
      </c>
      <c r="L78" s="38">
        <v>0</v>
      </c>
      <c s="32">
        <f>ROUND(ROUND(L78,2)*ROUND(G78,3),2)</f>
      </c>
      <c s="36" t="s">
        <v>196</v>
      </c>
      <c>
        <f>(M78*21)/100</f>
      </c>
      <c t="s">
        <v>27</v>
      </c>
    </row>
    <row r="79" spans="1:5" ht="12.75">
      <c r="A79" s="35" t="s">
        <v>54</v>
      </c>
      <c r="E79" s="39" t="s">
        <v>295</v>
      </c>
    </row>
    <row r="80" spans="1:5" ht="12.75">
      <c r="A80" s="35" t="s">
        <v>55</v>
      </c>
      <c r="E80" s="40" t="s">
        <v>5</v>
      </c>
    </row>
    <row r="81" spans="1:5" ht="165.75">
      <c r="A81" t="s">
        <v>56</v>
      </c>
      <c r="E81"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4041</v>
      </c>
      <c s="41">
        <f>Rekapitulace!C88</f>
      </c>
      <c s="20" t="s">
        <v>0</v>
      </c>
      <c t="s">
        <v>23</v>
      </c>
      <c t="s">
        <v>27</v>
      </c>
    </row>
    <row r="4" spans="1:16" ht="32" customHeight="1">
      <c r="A4" s="24" t="s">
        <v>20</v>
      </c>
      <c s="25" t="s">
        <v>28</v>
      </c>
      <c s="27" t="s">
        <v>4041</v>
      </c>
      <c r="E4" s="26" t="s">
        <v>4042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4045</v>
      </c>
      <c r="E8" s="30" t="s">
        <v>4044</v>
      </c>
      <c r="J8" s="29">
        <f>0+J9+J42+J47+J60+J65+J122+J127</f>
      </c>
      <c s="29">
        <f>0+K9+K42+K47+K60+K65+K122+K127</f>
      </c>
      <c s="29">
        <f>0+L9+L42+L47+L60+L65+L122+L127</f>
      </c>
      <c s="29">
        <f>0+M9+M42+M47+M60+M65+M122+M127</f>
      </c>
    </row>
    <row r="9" spans="1:13" ht="12.75">
      <c r="A9" t="s">
        <v>46</v>
      </c>
      <c r="C9" s="31" t="s">
        <v>47</v>
      </c>
      <c r="E9" s="33" t="s">
        <v>48</v>
      </c>
      <c r="J9" s="32">
        <f>0</f>
      </c>
      <c s="32">
        <f>0</f>
      </c>
      <c s="32">
        <f>0+L10+L14+L18+L22+L26+L30+L34+L38</f>
      </c>
      <c s="32">
        <f>0+M10+M14+M18+M22+M26+M30+M34+M38</f>
      </c>
    </row>
    <row r="10" spans="1:16" ht="12.75">
      <c r="A10" t="s">
        <v>49</v>
      </c>
      <c s="34" t="s">
        <v>47</v>
      </c>
      <c s="34" t="s">
        <v>2146</v>
      </c>
      <c s="35" t="s">
        <v>5</v>
      </c>
      <c s="6" t="s">
        <v>2147</v>
      </c>
      <c s="36" t="s">
        <v>63</v>
      </c>
      <c s="37">
        <v>113.3</v>
      </c>
      <c s="36">
        <v>0</v>
      </c>
      <c s="36">
        <f>ROUND(G10*H10,6)</f>
      </c>
      <c r="L10" s="38">
        <v>0</v>
      </c>
      <c s="32">
        <f>ROUND(ROUND(L10,2)*ROUND(G10,3),2)</f>
      </c>
      <c s="36" t="s">
        <v>53</v>
      </c>
      <c>
        <f>(M10*21)/100</f>
      </c>
      <c t="s">
        <v>27</v>
      </c>
    </row>
    <row r="11" spans="1:5" ht="12.75">
      <c r="A11" s="35" t="s">
        <v>54</v>
      </c>
      <c r="E11" s="39" t="s">
        <v>5</v>
      </c>
    </row>
    <row r="12" spans="1:5" ht="38.25">
      <c r="A12" s="35" t="s">
        <v>55</v>
      </c>
      <c r="E12" s="40" t="s">
        <v>4046</v>
      </c>
    </row>
    <row r="13" spans="1:5" ht="12.75">
      <c r="A13" t="s">
        <v>56</v>
      </c>
      <c r="E13" s="39" t="s">
        <v>2148</v>
      </c>
    </row>
    <row r="14" spans="1:16" ht="12.75">
      <c r="A14" t="s">
        <v>49</v>
      </c>
      <c s="34" t="s">
        <v>27</v>
      </c>
      <c s="34" t="s">
        <v>4047</v>
      </c>
      <c s="35" t="s">
        <v>5</v>
      </c>
      <c s="6" t="s">
        <v>4048</v>
      </c>
      <c s="36" t="s">
        <v>52</v>
      </c>
      <c s="37">
        <v>29.64</v>
      </c>
      <c s="36">
        <v>0</v>
      </c>
      <c s="36">
        <f>ROUND(G14*H14,6)</f>
      </c>
      <c r="L14" s="38">
        <v>0</v>
      </c>
      <c s="32">
        <f>ROUND(ROUND(L14,2)*ROUND(G14,3),2)</f>
      </c>
      <c s="36" t="s">
        <v>53</v>
      </c>
      <c>
        <f>(M14*21)/100</f>
      </c>
      <c t="s">
        <v>27</v>
      </c>
    </row>
    <row r="15" spans="1:5" ht="12.75">
      <c r="A15" s="35" t="s">
        <v>54</v>
      </c>
      <c r="E15" s="39" t="s">
        <v>5</v>
      </c>
    </row>
    <row r="16" spans="1:5" ht="12.75">
      <c r="A16" s="35" t="s">
        <v>55</v>
      </c>
      <c r="E16" s="40" t="s">
        <v>4049</v>
      </c>
    </row>
    <row r="17" spans="1:5" ht="63.75">
      <c r="A17" t="s">
        <v>56</v>
      </c>
      <c r="E17" s="39" t="s">
        <v>3985</v>
      </c>
    </row>
    <row r="18" spans="1:16" ht="12.75">
      <c r="A18" t="s">
        <v>49</v>
      </c>
      <c s="34" t="s">
        <v>26</v>
      </c>
      <c s="34" t="s">
        <v>412</v>
      </c>
      <c s="35" t="s">
        <v>5</v>
      </c>
      <c s="6" t="s">
        <v>413</v>
      </c>
      <c s="36" t="s">
        <v>52</v>
      </c>
      <c s="37">
        <v>1152.265</v>
      </c>
      <c s="36">
        <v>0</v>
      </c>
      <c s="36">
        <f>ROUND(G18*H18,6)</f>
      </c>
      <c r="L18" s="38">
        <v>0</v>
      </c>
      <c s="32">
        <f>ROUND(ROUND(L18,2)*ROUND(G18,3),2)</f>
      </c>
      <c s="36" t="s">
        <v>53</v>
      </c>
      <c>
        <f>(M18*21)/100</f>
      </c>
      <c t="s">
        <v>27</v>
      </c>
    </row>
    <row r="19" spans="1:5" ht="12.75">
      <c r="A19" s="35" t="s">
        <v>54</v>
      </c>
      <c r="E19" s="39" t="s">
        <v>5</v>
      </c>
    </row>
    <row r="20" spans="1:5" ht="76.5">
      <c r="A20" s="35" t="s">
        <v>55</v>
      </c>
      <c r="E20" s="40" t="s">
        <v>4050</v>
      </c>
    </row>
    <row r="21" spans="1:5" ht="318.75">
      <c r="A21" t="s">
        <v>56</v>
      </c>
      <c r="E21" s="39" t="s">
        <v>415</v>
      </c>
    </row>
    <row r="22" spans="1:16" ht="12.75">
      <c r="A22" t="s">
        <v>49</v>
      </c>
      <c s="34" t="s">
        <v>67</v>
      </c>
      <c s="34" t="s">
        <v>58</v>
      </c>
      <c s="35" t="s">
        <v>5</v>
      </c>
      <c s="6" t="s">
        <v>59</v>
      </c>
      <c s="36" t="s">
        <v>52</v>
      </c>
      <c s="37">
        <v>533.56</v>
      </c>
      <c s="36">
        <v>0</v>
      </c>
      <c s="36">
        <f>ROUND(G22*H22,6)</f>
      </c>
      <c r="L22" s="38">
        <v>0</v>
      </c>
      <c s="32">
        <f>ROUND(ROUND(L22,2)*ROUND(G22,3),2)</f>
      </c>
      <c s="36" t="s">
        <v>53</v>
      </c>
      <c>
        <f>(M22*21)/100</f>
      </c>
      <c t="s">
        <v>27</v>
      </c>
    </row>
    <row r="23" spans="1:5" ht="12.75">
      <c r="A23" s="35" t="s">
        <v>54</v>
      </c>
      <c r="E23" s="39" t="s">
        <v>5</v>
      </c>
    </row>
    <row r="24" spans="1:5" ht="12.75">
      <c r="A24" s="35" t="s">
        <v>55</v>
      </c>
      <c r="E24" s="40" t="s">
        <v>4051</v>
      </c>
    </row>
    <row r="25" spans="1:5" ht="229.5">
      <c r="A25" t="s">
        <v>56</v>
      </c>
      <c r="E25" s="39" t="s">
        <v>60</v>
      </c>
    </row>
    <row r="26" spans="1:16" ht="12.75">
      <c r="A26" t="s">
        <v>49</v>
      </c>
      <c s="34" t="s">
        <v>72</v>
      </c>
      <c s="34" t="s">
        <v>751</v>
      </c>
      <c s="35" t="s">
        <v>5</v>
      </c>
      <c s="6" t="s">
        <v>752</v>
      </c>
      <c s="36" t="s">
        <v>52</v>
      </c>
      <c s="37">
        <v>778.09</v>
      </c>
      <c s="36">
        <v>0</v>
      </c>
      <c s="36">
        <f>ROUND(G26*H26,6)</f>
      </c>
      <c r="L26" s="38">
        <v>0</v>
      </c>
      <c s="32">
        <f>ROUND(ROUND(L26,2)*ROUND(G26,3),2)</f>
      </c>
      <c s="36" t="s">
        <v>53</v>
      </c>
      <c>
        <f>(M26*21)/100</f>
      </c>
      <c t="s">
        <v>27</v>
      </c>
    </row>
    <row r="27" spans="1:5" ht="12.75">
      <c r="A27" s="35" t="s">
        <v>54</v>
      </c>
      <c r="E27" s="39" t="s">
        <v>5</v>
      </c>
    </row>
    <row r="28" spans="1:5" ht="12.75">
      <c r="A28" s="35" t="s">
        <v>55</v>
      </c>
      <c r="E28" s="40" t="s">
        <v>4052</v>
      </c>
    </row>
    <row r="29" spans="1:5" ht="229.5">
      <c r="A29" t="s">
        <v>56</v>
      </c>
      <c r="E29" s="39" t="s">
        <v>4053</v>
      </c>
    </row>
    <row r="30" spans="1:16" ht="12.75">
      <c r="A30" t="s">
        <v>49</v>
      </c>
      <c s="34" t="s">
        <v>77</v>
      </c>
      <c s="34" t="s">
        <v>2160</v>
      </c>
      <c s="35" t="s">
        <v>5</v>
      </c>
      <c s="6" t="s">
        <v>2161</v>
      </c>
      <c s="36" t="s">
        <v>52</v>
      </c>
      <c s="37">
        <v>117.9</v>
      </c>
      <c s="36">
        <v>0</v>
      </c>
      <c s="36">
        <f>ROUND(G30*H30,6)</f>
      </c>
      <c r="L30" s="38">
        <v>0</v>
      </c>
      <c s="32">
        <f>ROUND(ROUND(L30,2)*ROUND(G30,3),2)</f>
      </c>
      <c s="36" t="s">
        <v>53</v>
      </c>
      <c>
        <f>(M30*21)/100</f>
      </c>
      <c t="s">
        <v>27</v>
      </c>
    </row>
    <row r="31" spans="1:5" ht="12.75">
      <c r="A31" s="35" t="s">
        <v>54</v>
      </c>
      <c r="E31" s="39" t="s">
        <v>5</v>
      </c>
    </row>
    <row r="32" spans="1:5" ht="51">
      <c r="A32" s="35" t="s">
        <v>55</v>
      </c>
      <c r="E32" s="40" t="s">
        <v>4054</v>
      </c>
    </row>
    <row r="33" spans="1:5" ht="293.25">
      <c r="A33" t="s">
        <v>56</v>
      </c>
      <c r="E33" s="39" t="s">
        <v>2163</v>
      </c>
    </row>
    <row r="34" spans="1:16" ht="12.75">
      <c r="A34" t="s">
        <v>49</v>
      </c>
      <c s="34" t="s">
        <v>65</v>
      </c>
      <c s="34" t="s">
        <v>4055</v>
      </c>
      <c s="35" t="s">
        <v>5</v>
      </c>
      <c s="6" t="s">
        <v>4056</v>
      </c>
      <c s="36" t="s">
        <v>63</v>
      </c>
      <c s="37">
        <v>109.2</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25.5">
      <c r="A37" t="s">
        <v>56</v>
      </c>
      <c r="E37" s="39" t="s">
        <v>4057</v>
      </c>
    </row>
    <row r="38" spans="1:16" ht="12.75">
      <c r="A38" t="s">
        <v>49</v>
      </c>
      <c s="34" t="s">
        <v>82</v>
      </c>
      <c s="34" t="s">
        <v>2169</v>
      </c>
      <c s="35" t="s">
        <v>5</v>
      </c>
      <c s="6" t="s">
        <v>2170</v>
      </c>
      <c s="36" t="s">
        <v>52</v>
      </c>
      <c s="37">
        <v>2.5</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38.25">
      <c r="A41" t="s">
        <v>56</v>
      </c>
      <c r="E41" s="39" t="s">
        <v>2171</v>
      </c>
    </row>
    <row r="42" spans="1:13" ht="12.75">
      <c r="A42" t="s">
        <v>46</v>
      </c>
      <c r="C42" s="31" t="s">
        <v>67</v>
      </c>
      <c r="E42" s="33" t="s">
        <v>1829</v>
      </c>
      <c r="J42" s="32">
        <f>0</f>
      </c>
      <c s="32">
        <f>0</f>
      </c>
      <c s="32">
        <f>0+L43</f>
      </c>
      <c s="32">
        <f>0+M43</f>
      </c>
    </row>
    <row r="43" spans="1:16" ht="12.75">
      <c r="A43" t="s">
        <v>49</v>
      </c>
      <c s="34" t="s">
        <v>86</v>
      </c>
      <c s="34" t="s">
        <v>1843</v>
      </c>
      <c s="35" t="s">
        <v>5</v>
      </c>
      <c s="6" t="s">
        <v>1844</v>
      </c>
      <c s="36" t="s">
        <v>52</v>
      </c>
      <c s="37">
        <v>35.52</v>
      </c>
      <c s="36">
        <v>0</v>
      </c>
      <c s="36">
        <f>ROUND(G43*H43,6)</f>
      </c>
      <c r="L43" s="38">
        <v>0</v>
      </c>
      <c s="32">
        <f>ROUND(ROUND(L43,2)*ROUND(G43,3),2)</f>
      </c>
      <c s="36" t="s">
        <v>53</v>
      </c>
      <c>
        <f>(M43*21)/100</f>
      </c>
      <c t="s">
        <v>27</v>
      </c>
    </row>
    <row r="44" spans="1:5" ht="12.75">
      <c r="A44" s="35" t="s">
        <v>54</v>
      </c>
      <c r="E44" s="39" t="s">
        <v>5</v>
      </c>
    </row>
    <row r="45" spans="1:5" ht="12.75">
      <c r="A45" s="35" t="s">
        <v>55</v>
      </c>
      <c r="E45" s="40" t="s">
        <v>4058</v>
      </c>
    </row>
    <row r="46" spans="1:5" ht="38.25">
      <c r="A46" t="s">
        <v>56</v>
      </c>
      <c r="E46" s="39" t="s">
        <v>1846</v>
      </c>
    </row>
    <row r="47" spans="1:13" ht="12.75">
      <c r="A47" t="s">
        <v>46</v>
      </c>
      <c r="C47" s="31" t="s">
        <v>72</v>
      </c>
      <c r="E47" s="33" t="s">
        <v>1497</v>
      </c>
      <c r="J47" s="32">
        <f>0</f>
      </c>
      <c s="32">
        <f>0</f>
      </c>
      <c s="32">
        <f>0+L48+L52+L56</f>
      </c>
      <c s="32">
        <f>0+M48+M52+M56</f>
      </c>
    </row>
    <row r="48" spans="1:16" ht="12.75">
      <c r="A48" t="s">
        <v>49</v>
      </c>
      <c s="34" t="s">
        <v>90</v>
      </c>
      <c s="34" t="s">
        <v>4059</v>
      </c>
      <c s="35" t="s">
        <v>5</v>
      </c>
      <c s="6" t="s">
        <v>4060</v>
      </c>
      <c s="36" t="s">
        <v>63</v>
      </c>
      <c s="37">
        <v>98.8</v>
      </c>
      <c s="36">
        <v>0</v>
      </c>
      <c s="36">
        <f>ROUND(G48*H48,6)</f>
      </c>
      <c r="L48" s="38">
        <v>0</v>
      </c>
      <c s="32">
        <f>ROUND(ROUND(L48,2)*ROUND(G48,3),2)</f>
      </c>
      <c s="36" t="s">
        <v>53</v>
      </c>
      <c>
        <f>(M48*21)/100</f>
      </c>
      <c t="s">
        <v>27</v>
      </c>
    </row>
    <row r="49" spans="1:5" ht="12.75">
      <c r="A49" s="35" t="s">
        <v>54</v>
      </c>
      <c r="E49" s="39" t="s">
        <v>5</v>
      </c>
    </row>
    <row r="50" spans="1:5" ht="12.75">
      <c r="A50" s="35" t="s">
        <v>55</v>
      </c>
      <c r="E50" s="40" t="s">
        <v>4061</v>
      </c>
    </row>
    <row r="51" spans="1:5" ht="51">
      <c r="A51" t="s">
        <v>56</v>
      </c>
      <c r="E51" s="39" t="s">
        <v>2208</v>
      </c>
    </row>
    <row r="52" spans="1:16" ht="12.75">
      <c r="A52" t="s">
        <v>49</v>
      </c>
      <c s="34" t="s">
        <v>94</v>
      </c>
      <c s="34" t="s">
        <v>4062</v>
      </c>
      <c s="35" t="s">
        <v>5</v>
      </c>
      <c s="6" t="s">
        <v>4063</v>
      </c>
      <c s="36" t="s">
        <v>63</v>
      </c>
      <c s="37">
        <v>98.8</v>
      </c>
      <c s="36">
        <v>0</v>
      </c>
      <c s="36">
        <f>ROUND(G52*H52,6)</f>
      </c>
      <c r="L52" s="38">
        <v>0</v>
      </c>
      <c s="32">
        <f>ROUND(ROUND(L52,2)*ROUND(G52,3),2)</f>
      </c>
      <c s="36" t="s">
        <v>53</v>
      </c>
      <c>
        <f>(M52*21)/100</f>
      </c>
      <c t="s">
        <v>27</v>
      </c>
    </row>
    <row r="53" spans="1:5" ht="12.75">
      <c r="A53" s="35" t="s">
        <v>54</v>
      </c>
      <c r="E53" s="39" t="s">
        <v>5</v>
      </c>
    </row>
    <row r="54" spans="1:5" ht="12.75">
      <c r="A54" s="35" t="s">
        <v>55</v>
      </c>
      <c r="E54" s="40" t="s">
        <v>4061</v>
      </c>
    </row>
    <row r="55" spans="1:5" ht="102">
      <c r="A55" t="s">
        <v>56</v>
      </c>
      <c r="E55" s="39" t="s">
        <v>4064</v>
      </c>
    </row>
    <row r="56" spans="1:16" ht="12.75">
      <c r="A56" t="s">
        <v>49</v>
      </c>
      <c s="34" t="s">
        <v>99</v>
      </c>
      <c s="34" t="s">
        <v>4065</v>
      </c>
      <c s="35" t="s">
        <v>5</v>
      </c>
      <c s="6" t="s">
        <v>4066</v>
      </c>
      <c s="36" t="s">
        <v>294</v>
      </c>
      <c s="37">
        <v>111.15</v>
      </c>
      <c s="36">
        <v>0</v>
      </c>
      <c s="36">
        <f>ROUND(G56*H56,6)</f>
      </c>
      <c r="L56" s="38">
        <v>0</v>
      </c>
      <c s="32">
        <f>ROUND(ROUND(L56,2)*ROUND(G56,3),2)</f>
      </c>
      <c s="36" t="s">
        <v>53</v>
      </c>
      <c>
        <f>(M56*21)/100</f>
      </c>
      <c t="s">
        <v>27</v>
      </c>
    </row>
    <row r="57" spans="1:5" ht="12.75">
      <c r="A57" s="35" t="s">
        <v>54</v>
      </c>
      <c r="E57" s="39" t="s">
        <v>5</v>
      </c>
    </row>
    <row r="58" spans="1:5" ht="12.75">
      <c r="A58" s="35" t="s">
        <v>55</v>
      </c>
      <c r="E58" s="40" t="s">
        <v>4067</v>
      </c>
    </row>
    <row r="59" spans="1:5" ht="89.25">
      <c r="A59" t="s">
        <v>56</v>
      </c>
      <c r="E59" s="39" t="s">
        <v>4068</v>
      </c>
    </row>
    <row r="60" spans="1:13" ht="12.75">
      <c r="A60" t="s">
        <v>46</v>
      </c>
      <c r="C60" s="31" t="s">
        <v>65</v>
      </c>
      <c r="E60" s="33" t="s">
        <v>66</v>
      </c>
      <c r="J60" s="32">
        <f>0</f>
      </c>
      <c s="32">
        <f>0</f>
      </c>
      <c s="32">
        <f>0+L61</f>
      </c>
      <c s="32">
        <f>0+M61</f>
      </c>
    </row>
    <row r="61" spans="1:16" ht="12.75">
      <c r="A61" t="s">
        <v>49</v>
      </c>
      <c s="34" t="s">
        <v>102</v>
      </c>
      <c s="34" t="s">
        <v>4069</v>
      </c>
      <c s="35" t="s">
        <v>5</v>
      </c>
      <c s="6" t="s">
        <v>4070</v>
      </c>
      <c s="36" t="s">
        <v>97</v>
      </c>
      <c s="37">
        <v>13</v>
      </c>
      <c s="36">
        <v>0</v>
      </c>
      <c s="36">
        <f>ROUND(G61*H61,6)</f>
      </c>
      <c r="L61" s="38">
        <v>0</v>
      </c>
      <c s="32">
        <f>ROUND(ROUND(L61,2)*ROUND(G61,3),2)</f>
      </c>
      <c s="36" t="s">
        <v>53</v>
      </c>
      <c>
        <f>(M61*21)/100</f>
      </c>
      <c t="s">
        <v>27</v>
      </c>
    </row>
    <row r="62" spans="1:5" ht="12.75">
      <c r="A62" s="35" t="s">
        <v>54</v>
      </c>
      <c r="E62" s="39" t="s">
        <v>5</v>
      </c>
    </row>
    <row r="63" spans="1:5" ht="12.75">
      <c r="A63" s="35" t="s">
        <v>55</v>
      </c>
      <c r="E63" s="40" t="s">
        <v>5</v>
      </c>
    </row>
    <row r="64" spans="1:5" ht="153">
      <c r="A64" t="s">
        <v>56</v>
      </c>
      <c r="E64" s="39" t="s">
        <v>4071</v>
      </c>
    </row>
    <row r="65" spans="1:13" ht="12.75">
      <c r="A65" t="s">
        <v>46</v>
      </c>
      <c r="C65" s="31" t="s">
        <v>82</v>
      </c>
      <c r="E65" s="33" t="s">
        <v>1884</v>
      </c>
      <c r="J65" s="32">
        <f>0</f>
      </c>
      <c s="32">
        <f>0</f>
      </c>
      <c s="32">
        <f>0+L66+L70+L74+L78+L82+L86+L90+L94+L98+L102+L106+L110+L114+L118</f>
      </c>
      <c s="32">
        <f>0+M66+M70+M74+M78+M82+M86+M90+M94+M98+M102+M106+M110+M114+M118</f>
      </c>
    </row>
    <row r="66" spans="1:16" ht="12.75">
      <c r="A66" t="s">
        <v>49</v>
      </c>
      <c s="34" t="s">
        <v>106</v>
      </c>
      <c s="34" t="s">
        <v>4072</v>
      </c>
      <c s="35" t="s">
        <v>5</v>
      </c>
      <c s="6" t="s">
        <v>4073</v>
      </c>
      <c s="36" t="s">
        <v>70</v>
      </c>
      <c s="37">
        <v>25</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255">
      <c r="A69" t="s">
        <v>56</v>
      </c>
      <c r="E69" s="39" t="s">
        <v>4074</v>
      </c>
    </row>
    <row r="70" spans="1:16" ht="12.75">
      <c r="A70" t="s">
        <v>49</v>
      </c>
      <c s="34" t="s">
        <v>110</v>
      </c>
      <c s="34" t="s">
        <v>4075</v>
      </c>
      <c s="35" t="s">
        <v>5</v>
      </c>
      <c s="6" t="s">
        <v>4076</v>
      </c>
      <c s="36" t="s">
        <v>70</v>
      </c>
      <c s="37">
        <v>139.2</v>
      </c>
      <c s="36">
        <v>0</v>
      </c>
      <c s="36">
        <f>ROUND(G70*H70,6)</f>
      </c>
      <c r="L70" s="38">
        <v>0</v>
      </c>
      <c s="32">
        <f>ROUND(ROUND(L70,2)*ROUND(G70,3),2)</f>
      </c>
      <c s="36" t="s">
        <v>53</v>
      </c>
      <c>
        <f>(M70*21)/100</f>
      </c>
      <c t="s">
        <v>27</v>
      </c>
    </row>
    <row r="71" spans="1:5" ht="12.75">
      <c r="A71" s="35" t="s">
        <v>54</v>
      </c>
      <c r="E71" s="39" t="s">
        <v>5</v>
      </c>
    </row>
    <row r="72" spans="1:5" ht="12.75">
      <c r="A72" s="35" t="s">
        <v>55</v>
      </c>
      <c r="E72" s="40" t="s">
        <v>4077</v>
      </c>
    </row>
    <row r="73" spans="1:5" ht="255">
      <c r="A73" t="s">
        <v>56</v>
      </c>
      <c r="E73" s="39" t="s">
        <v>1892</v>
      </c>
    </row>
    <row r="74" spans="1:16" ht="12.75">
      <c r="A74" t="s">
        <v>49</v>
      </c>
      <c s="34" t="s">
        <v>114</v>
      </c>
      <c s="34" t="s">
        <v>3888</v>
      </c>
      <c s="35" t="s">
        <v>5</v>
      </c>
      <c s="6" t="s">
        <v>3889</v>
      </c>
      <c s="36" t="s">
        <v>70</v>
      </c>
      <c s="37">
        <v>186</v>
      </c>
      <c s="36">
        <v>0</v>
      </c>
      <c s="36">
        <f>ROUND(G74*H74,6)</f>
      </c>
      <c r="L74" s="38">
        <v>0</v>
      </c>
      <c s="32">
        <f>ROUND(ROUND(L74,2)*ROUND(G74,3),2)</f>
      </c>
      <c s="36" t="s">
        <v>53</v>
      </c>
      <c>
        <f>(M74*21)/100</f>
      </c>
      <c t="s">
        <v>27</v>
      </c>
    </row>
    <row r="75" spans="1:5" ht="12.75">
      <c r="A75" s="35" t="s">
        <v>54</v>
      </c>
      <c r="E75" s="39" t="s">
        <v>5</v>
      </c>
    </row>
    <row r="76" spans="1:5" ht="12.75">
      <c r="A76" s="35" t="s">
        <v>55</v>
      </c>
      <c r="E76" s="40" t="s">
        <v>4078</v>
      </c>
    </row>
    <row r="77" spans="1:5" ht="255">
      <c r="A77" t="s">
        <v>56</v>
      </c>
      <c r="E77" s="39" t="s">
        <v>1892</v>
      </c>
    </row>
    <row r="78" spans="1:16" ht="12.75">
      <c r="A78" t="s">
        <v>49</v>
      </c>
      <c s="34" t="s">
        <v>118</v>
      </c>
      <c s="34" t="s">
        <v>4079</v>
      </c>
      <c s="35" t="s">
        <v>5</v>
      </c>
      <c s="6" t="s">
        <v>4080</v>
      </c>
      <c s="36" t="s">
        <v>70</v>
      </c>
      <c s="37">
        <v>27.5</v>
      </c>
      <c s="36">
        <v>0</v>
      </c>
      <c s="36">
        <f>ROUND(G78*H78,6)</f>
      </c>
      <c r="L78" s="38">
        <v>0</v>
      </c>
      <c s="32">
        <f>ROUND(ROUND(L78,2)*ROUND(G78,3),2)</f>
      </c>
      <c s="36" t="s">
        <v>53</v>
      </c>
      <c>
        <f>(M78*21)/100</f>
      </c>
      <c t="s">
        <v>27</v>
      </c>
    </row>
    <row r="79" spans="1:5" ht="12.75">
      <c r="A79" s="35" t="s">
        <v>54</v>
      </c>
      <c r="E79" s="39" t="s">
        <v>5</v>
      </c>
    </row>
    <row r="80" spans="1:5" ht="12.75">
      <c r="A80" s="35" t="s">
        <v>55</v>
      </c>
      <c r="E80" s="40" t="s">
        <v>4081</v>
      </c>
    </row>
    <row r="81" spans="1:5" ht="255">
      <c r="A81" t="s">
        <v>56</v>
      </c>
      <c r="E81" s="39" t="s">
        <v>1892</v>
      </c>
    </row>
    <row r="82" spans="1:16" ht="12.75">
      <c r="A82" t="s">
        <v>49</v>
      </c>
      <c s="34" t="s">
        <v>122</v>
      </c>
      <c s="34" t="s">
        <v>4082</v>
      </c>
      <c s="35" t="s">
        <v>5</v>
      </c>
      <c s="6" t="s">
        <v>4083</v>
      </c>
      <c s="36" t="s">
        <v>97</v>
      </c>
      <c s="37">
        <v>6</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242.25">
      <c r="A85" t="s">
        <v>56</v>
      </c>
      <c r="E85" s="39" t="s">
        <v>4084</v>
      </c>
    </row>
    <row r="86" spans="1:16" ht="12.75">
      <c r="A86" t="s">
        <v>49</v>
      </c>
      <c s="34" t="s">
        <v>126</v>
      </c>
      <c s="34" t="s">
        <v>4085</v>
      </c>
      <c s="35" t="s">
        <v>5</v>
      </c>
      <c s="6" t="s">
        <v>4086</v>
      </c>
      <c s="36" t="s">
        <v>97</v>
      </c>
      <c s="37">
        <v>1</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242.25">
      <c r="A89" t="s">
        <v>56</v>
      </c>
      <c r="E89" s="39" t="s">
        <v>4084</v>
      </c>
    </row>
    <row r="90" spans="1:16" ht="12.75">
      <c r="A90" t="s">
        <v>49</v>
      </c>
      <c s="34" t="s">
        <v>130</v>
      </c>
      <c s="34" t="s">
        <v>4087</v>
      </c>
      <c s="35" t="s">
        <v>5</v>
      </c>
      <c s="6" t="s">
        <v>4088</v>
      </c>
      <c s="36" t="s">
        <v>97</v>
      </c>
      <c s="37">
        <v>1</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408">
      <c r="A93" t="s">
        <v>56</v>
      </c>
      <c r="E93" s="39" t="s">
        <v>4089</v>
      </c>
    </row>
    <row r="94" spans="1:16" ht="12.75">
      <c r="A94" t="s">
        <v>49</v>
      </c>
      <c s="34" t="s">
        <v>134</v>
      </c>
      <c s="34" t="s">
        <v>1903</v>
      </c>
      <c s="35" t="s">
        <v>5</v>
      </c>
      <c s="6" t="s">
        <v>1904</v>
      </c>
      <c s="36" t="s">
        <v>97</v>
      </c>
      <c s="37">
        <v>3</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89.25">
      <c r="A97" t="s">
        <v>56</v>
      </c>
      <c r="E97" s="39" t="s">
        <v>1906</v>
      </c>
    </row>
    <row r="98" spans="1:16" ht="12.75">
      <c r="A98" t="s">
        <v>49</v>
      </c>
      <c s="34" t="s">
        <v>138</v>
      </c>
      <c s="34" t="s">
        <v>4090</v>
      </c>
      <c s="35" t="s">
        <v>5</v>
      </c>
      <c s="6" t="s">
        <v>4091</v>
      </c>
      <c s="36" t="s">
        <v>70</v>
      </c>
      <c s="37">
        <v>116</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51">
      <c r="A101" t="s">
        <v>56</v>
      </c>
      <c r="E101" s="39" t="s">
        <v>4092</v>
      </c>
    </row>
    <row r="102" spans="1:16" ht="12.75">
      <c r="A102" t="s">
        <v>49</v>
      </c>
      <c s="34" t="s">
        <v>142</v>
      </c>
      <c s="34" t="s">
        <v>4093</v>
      </c>
      <c s="35" t="s">
        <v>5</v>
      </c>
      <c s="6" t="s">
        <v>4094</v>
      </c>
      <c s="36" t="s">
        <v>70</v>
      </c>
      <c s="37">
        <v>155</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51">
      <c r="A105" t="s">
        <v>56</v>
      </c>
      <c r="E105" s="39" t="s">
        <v>4092</v>
      </c>
    </row>
    <row r="106" spans="1:16" ht="12.75">
      <c r="A106" t="s">
        <v>49</v>
      </c>
      <c s="34" t="s">
        <v>146</v>
      </c>
      <c s="34" t="s">
        <v>4095</v>
      </c>
      <c s="35" t="s">
        <v>5</v>
      </c>
      <c s="6" t="s">
        <v>4096</v>
      </c>
      <c s="36" t="s">
        <v>70</v>
      </c>
      <c s="37">
        <v>25</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51">
      <c r="A109" t="s">
        <v>56</v>
      </c>
      <c r="E109" s="39" t="s">
        <v>4092</v>
      </c>
    </row>
    <row r="110" spans="1:16" ht="12.75">
      <c r="A110" t="s">
        <v>49</v>
      </c>
      <c s="34" t="s">
        <v>150</v>
      </c>
      <c s="34" t="s">
        <v>4097</v>
      </c>
      <c s="35" t="s">
        <v>5</v>
      </c>
      <c s="6" t="s">
        <v>4098</v>
      </c>
      <c s="36" t="s">
        <v>70</v>
      </c>
      <c s="37">
        <v>296</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25.5">
      <c r="A113" t="s">
        <v>56</v>
      </c>
      <c r="E113" s="39" t="s">
        <v>4099</v>
      </c>
    </row>
    <row r="114" spans="1:16" ht="12.75">
      <c r="A114" t="s">
        <v>49</v>
      </c>
      <c s="34" t="s">
        <v>154</v>
      </c>
      <c s="34" t="s">
        <v>4100</v>
      </c>
      <c s="35" t="s">
        <v>5</v>
      </c>
      <c s="6" t="s">
        <v>4101</v>
      </c>
      <c s="36" t="s">
        <v>97</v>
      </c>
      <c s="37">
        <v>4</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2.75">
      <c r="A117" t="s">
        <v>56</v>
      </c>
      <c r="E117" s="39" t="s">
        <v>4102</v>
      </c>
    </row>
    <row r="118" spans="1:16" ht="12.75">
      <c r="A118" t="s">
        <v>49</v>
      </c>
      <c s="34" t="s">
        <v>158</v>
      </c>
      <c s="34" t="s">
        <v>4103</v>
      </c>
      <c s="35" t="s">
        <v>5</v>
      </c>
      <c s="6" t="s">
        <v>4104</v>
      </c>
      <c s="36" t="s">
        <v>70</v>
      </c>
      <c s="37">
        <v>25</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51">
      <c r="A121" t="s">
        <v>56</v>
      </c>
      <c r="E121" s="39" t="s">
        <v>4105</v>
      </c>
    </row>
    <row r="122" spans="1:13" ht="12.75">
      <c r="A122" t="s">
        <v>46</v>
      </c>
      <c r="C122" s="31" t="s">
        <v>86</v>
      </c>
      <c r="E122" s="33" t="s">
        <v>729</v>
      </c>
      <c r="J122" s="32">
        <f>0</f>
      </c>
      <c s="32">
        <f>0</f>
      </c>
      <c s="32">
        <f>0+L123</f>
      </c>
      <c s="32">
        <f>0+M123</f>
      </c>
    </row>
    <row r="123" spans="1:16" ht="12.75">
      <c r="A123" t="s">
        <v>49</v>
      </c>
      <c s="34" t="s">
        <v>162</v>
      </c>
      <c s="34" t="s">
        <v>4106</v>
      </c>
      <c s="35" t="s">
        <v>5</v>
      </c>
      <c s="6" t="s">
        <v>4107</v>
      </c>
      <c s="36" t="s">
        <v>97</v>
      </c>
      <c s="37">
        <v>1</v>
      </c>
      <c s="36">
        <v>0</v>
      </c>
      <c s="36">
        <f>ROUND(G123*H123,6)</f>
      </c>
      <c r="L123" s="38">
        <v>0</v>
      </c>
      <c s="32">
        <f>ROUND(ROUND(L123,2)*ROUND(G123,3),2)</f>
      </c>
      <c s="36" t="s">
        <v>53</v>
      </c>
      <c>
        <f>(M123*21)/100</f>
      </c>
      <c t="s">
        <v>27</v>
      </c>
    </row>
    <row r="124" spans="1:5" ht="12.75">
      <c r="A124" s="35" t="s">
        <v>54</v>
      </c>
      <c r="E124" s="39" t="s">
        <v>4108</v>
      </c>
    </row>
    <row r="125" spans="1:5" ht="12.75">
      <c r="A125" s="35" t="s">
        <v>55</v>
      </c>
      <c r="E125" s="40" t="s">
        <v>5</v>
      </c>
    </row>
    <row r="126" spans="1:5" ht="63.75">
      <c r="A126" t="s">
        <v>56</v>
      </c>
      <c r="E126" s="39" t="s">
        <v>4109</v>
      </c>
    </row>
    <row r="127" spans="1:13" ht="12.75">
      <c r="A127" t="s">
        <v>46</v>
      </c>
      <c r="C127" s="31" t="s">
        <v>288</v>
      </c>
      <c r="E127" s="33" t="s">
        <v>4110</v>
      </c>
      <c r="J127" s="32">
        <f>0</f>
      </c>
      <c s="32">
        <f>0</f>
      </c>
      <c s="32">
        <f>0+L128+L132</f>
      </c>
      <c s="32">
        <f>0+M128+M132</f>
      </c>
    </row>
    <row r="128" spans="1:16" ht="38.25">
      <c r="A128" t="s">
        <v>49</v>
      </c>
      <c s="34" t="s">
        <v>167</v>
      </c>
      <c s="34" t="s">
        <v>1479</v>
      </c>
      <c s="35" t="s">
        <v>292</v>
      </c>
      <c s="6" t="s">
        <v>1480</v>
      </c>
      <c s="36" t="s">
        <v>294</v>
      </c>
      <c s="37">
        <v>618.705</v>
      </c>
      <c s="36">
        <v>0</v>
      </c>
      <c s="36">
        <f>ROUND(G128*H128,6)</f>
      </c>
      <c r="L128" s="38">
        <v>0</v>
      </c>
      <c s="32">
        <f>ROUND(ROUND(L128,2)*ROUND(G128,3),2)</f>
      </c>
      <c s="36" t="s">
        <v>196</v>
      </c>
      <c>
        <f>(M128*21)/100</f>
      </c>
      <c t="s">
        <v>27</v>
      </c>
    </row>
    <row r="129" spans="1:5" ht="12.75">
      <c r="A129" s="35" t="s">
        <v>54</v>
      </c>
      <c r="E129" s="39" t="s">
        <v>295</v>
      </c>
    </row>
    <row r="130" spans="1:5" ht="12.75">
      <c r="A130" s="35" t="s">
        <v>55</v>
      </c>
      <c r="E130" s="40" t="s">
        <v>4111</v>
      </c>
    </row>
    <row r="131" spans="1:5" ht="165.75">
      <c r="A131" t="s">
        <v>56</v>
      </c>
      <c r="E131" s="39" t="s">
        <v>296</v>
      </c>
    </row>
    <row r="132" spans="1:16" ht="25.5">
      <c r="A132" t="s">
        <v>49</v>
      </c>
      <c s="34" t="s">
        <v>171</v>
      </c>
      <c s="34" t="s">
        <v>3932</v>
      </c>
      <c s="35" t="s">
        <v>292</v>
      </c>
      <c s="6" t="s">
        <v>3933</v>
      </c>
      <c s="36" t="s">
        <v>294</v>
      </c>
      <c s="37">
        <v>77.064</v>
      </c>
      <c s="36">
        <v>0</v>
      </c>
      <c s="36">
        <f>ROUND(G132*H132,6)</f>
      </c>
      <c r="L132" s="38">
        <v>0</v>
      </c>
      <c s="32">
        <f>ROUND(ROUND(L132,2)*ROUND(G132,3),2)</f>
      </c>
      <c s="36" t="s">
        <v>196</v>
      </c>
      <c>
        <f>(M132*21)/100</f>
      </c>
      <c t="s">
        <v>27</v>
      </c>
    </row>
    <row r="133" spans="1:5" ht="12.75">
      <c r="A133" s="35" t="s">
        <v>54</v>
      </c>
      <c r="E133" s="39" t="s">
        <v>295</v>
      </c>
    </row>
    <row r="134" spans="1:5" ht="12.75">
      <c r="A134" s="35" t="s">
        <v>55</v>
      </c>
      <c r="E134" s="40" t="s">
        <v>4112</v>
      </c>
    </row>
    <row r="135" spans="1:5" ht="165.75">
      <c r="A135" t="s">
        <v>56</v>
      </c>
      <c r="E13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4041</v>
      </c>
      <c s="41">
        <f>Rekapitulace!C88</f>
      </c>
      <c s="20" t="s">
        <v>0</v>
      </c>
      <c t="s">
        <v>23</v>
      </c>
      <c t="s">
        <v>27</v>
      </c>
    </row>
    <row r="4" spans="1:16" ht="32" customHeight="1">
      <c r="A4" s="24" t="s">
        <v>20</v>
      </c>
      <c s="25" t="s">
        <v>28</v>
      </c>
      <c s="27" t="s">
        <v>4041</v>
      </c>
      <c r="E4" s="26" t="s">
        <v>4042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COUNTIFS(L8:L107,"=0",A8:A107,"P")+COUNTIFS(L8:L107,"",A8:A107,"P")+SUM(Q8:Q107)</f>
      </c>
    </row>
    <row r="8" spans="1:13" ht="12.75">
      <c r="A8" t="s">
        <v>44</v>
      </c>
      <c r="C8" s="28" t="s">
        <v>4115</v>
      </c>
      <c r="E8" s="30" t="s">
        <v>4114</v>
      </c>
      <c r="J8" s="29">
        <f>0+J9+J46+J51+J64+J89+J98</f>
      </c>
      <c s="29">
        <f>0+K9+K46+K51+K64+K89+K98</f>
      </c>
      <c s="29">
        <f>0+L9+L46+L51+L64+L89+L98</f>
      </c>
      <c s="29">
        <f>0+M9+M46+M51+M64+M89+M98</f>
      </c>
    </row>
    <row r="9" spans="1:13" ht="12.75">
      <c r="A9" t="s">
        <v>46</v>
      </c>
      <c r="C9" s="31" t="s">
        <v>47</v>
      </c>
      <c r="E9" s="33" t="s">
        <v>48</v>
      </c>
      <c r="J9" s="32">
        <f>0</f>
      </c>
      <c s="32">
        <f>0</f>
      </c>
      <c s="32">
        <f>0+L10+L14+L18+L22+L26+L30+L34+L38+L42</f>
      </c>
      <c s="32">
        <f>0+M10+M14+M18+M22+M26+M30+M34+M38+M42</f>
      </c>
    </row>
    <row r="10" spans="1:16" ht="12.75">
      <c r="A10" t="s">
        <v>49</v>
      </c>
      <c s="34" t="s">
        <v>47</v>
      </c>
      <c s="34" t="s">
        <v>2146</v>
      </c>
      <c s="35" t="s">
        <v>5</v>
      </c>
      <c s="6" t="s">
        <v>2147</v>
      </c>
      <c s="36" t="s">
        <v>63</v>
      </c>
      <c s="37">
        <v>21.28</v>
      </c>
      <c s="36">
        <v>0</v>
      </c>
      <c s="36">
        <f>ROUND(G10*H10,6)</f>
      </c>
      <c r="L10" s="38">
        <v>0</v>
      </c>
      <c s="32">
        <f>ROUND(ROUND(L10,2)*ROUND(G10,3),2)</f>
      </c>
      <c s="36" t="s">
        <v>53</v>
      </c>
      <c>
        <f>(M10*21)/100</f>
      </c>
      <c t="s">
        <v>27</v>
      </c>
    </row>
    <row r="11" spans="1:5" ht="12.75">
      <c r="A11" s="35" t="s">
        <v>54</v>
      </c>
      <c r="E11" s="39" t="s">
        <v>5</v>
      </c>
    </row>
    <row r="12" spans="1:5" ht="38.25">
      <c r="A12" s="35" t="s">
        <v>55</v>
      </c>
      <c r="E12" s="40" t="s">
        <v>4116</v>
      </c>
    </row>
    <row r="13" spans="1:5" ht="12.75">
      <c r="A13" t="s">
        <v>56</v>
      </c>
      <c r="E13" s="39" t="s">
        <v>2148</v>
      </c>
    </row>
    <row r="14" spans="1:16" ht="12.75">
      <c r="A14" t="s">
        <v>49</v>
      </c>
      <c s="34" t="s">
        <v>27</v>
      </c>
      <c s="34" t="s">
        <v>4117</v>
      </c>
      <c s="35" t="s">
        <v>5</v>
      </c>
      <c s="6" t="s">
        <v>4118</v>
      </c>
      <c s="36" t="s">
        <v>52</v>
      </c>
      <c s="37">
        <v>1.944</v>
      </c>
      <c s="36">
        <v>0</v>
      </c>
      <c s="36">
        <f>ROUND(G14*H14,6)</f>
      </c>
      <c r="L14" s="38">
        <v>0</v>
      </c>
      <c s="32">
        <f>ROUND(ROUND(L14,2)*ROUND(G14,3),2)</f>
      </c>
      <c s="36" t="s">
        <v>53</v>
      </c>
      <c>
        <f>(M14*21)/100</f>
      </c>
      <c t="s">
        <v>27</v>
      </c>
    </row>
    <row r="15" spans="1:5" ht="12.75">
      <c r="A15" s="35" t="s">
        <v>54</v>
      </c>
      <c r="E15" s="39" t="s">
        <v>5</v>
      </c>
    </row>
    <row r="16" spans="1:5" ht="38.25">
      <c r="A16" s="35" t="s">
        <v>55</v>
      </c>
      <c r="E16" s="40" t="s">
        <v>4119</v>
      </c>
    </row>
    <row r="17" spans="1:5" ht="63.75">
      <c r="A17" t="s">
        <v>56</v>
      </c>
      <c r="E17" s="39" t="s">
        <v>3985</v>
      </c>
    </row>
    <row r="18" spans="1:16" ht="12.75">
      <c r="A18" t="s">
        <v>49</v>
      </c>
      <c s="34" t="s">
        <v>26</v>
      </c>
      <c s="34" t="s">
        <v>412</v>
      </c>
      <c s="35" t="s">
        <v>5</v>
      </c>
      <c s="6" t="s">
        <v>413</v>
      </c>
      <c s="36" t="s">
        <v>52</v>
      </c>
      <c s="37">
        <v>36.48</v>
      </c>
      <c s="36">
        <v>0</v>
      </c>
      <c s="36">
        <f>ROUND(G18*H18,6)</f>
      </c>
      <c r="L18" s="38">
        <v>0</v>
      </c>
      <c s="32">
        <f>ROUND(ROUND(L18,2)*ROUND(G18,3),2)</f>
      </c>
      <c s="36" t="s">
        <v>53</v>
      </c>
      <c>
        <f>(M18*21)/100</f>
      </c>
      <c t="s">
        <v>27</v>
      </c>
    </row>
    <row r="19" spans="1:5" ht="12.75">
      <c r="A19" s="35" t="s">
        <v>54</v>
      </c>
      <c r="E19" s="39" t="s">
        <v>5</v>
      </c>
    </row>
    <row r="20" spans="1:5" ht="51">
      <c r="A20" s="35" t="s">
        <v>55</v>
      </c>
      <c r="E20" s="40" t="s">
        <v>4120</v>
      </c>
    </row>
    <row r="21" spans="1:5" ht="318.75">
      <c r="A21" t="s">
        <v>56</v>
      </c>
      <c r="E21" s="39" t="s">
        <v>415</v>
      </c>
    </row>
    <row r="22" spans="1:16" ht="12.75">
      <c r="A22" t="s">
        <v>49</v>
      </c>
      <c s="34" t="s">
        <v>67</v>
      </c>
      <c s="34" t="s">
        <v>58</v>
      </c>
      <c s="35" t="s">
        <v>5</v>
      </c>
      <c s="6" t="s">
        <v>59</v>
      </c>
      <c s="36" t="s">
        <v>52</v>
      </c>
      <c s="37">
        <v>33.651</v>
      </c>
      <c s="36">
        <v>0</v>
      </c>
      <c s="36">
        <f>ROUND(G22*H22,6)</f>
      </c>
      <c r="L22" s="38">
        <v>0</v>
      </c>
      <c s="32">
        <f>ROUND(ROUND(L22,2)*ROUND(G22,3),2)</f>
      </c>
      <c s="36" t="s">
        <v>53</v>
      </c>
      <c>
        <f>(M22*21)/100</f>
      </c>
      <c t="s">
        <v>27</v>
      </c>
    </row>
    <row r="23" spans="1:5" ht="12.75">
      <c r="A23" s="35" t="s">
        <v>54</v>
      </c>
      <c r="E23" s="39" t="s">
        <v>5</v>
      </c>
    </row>
    <row r="24" spans="1:5" ht="51">
      <c r="A24" s="35" t="s">
        <v>55</v>
      </c>
      <c r="E24" s="40" t="s">
        <v>4121</v>
      </c>
    </row>
    <row r="25" spans="1:5" ht="229.5">
      <c r="A25" t="s">
        <v>56</v>
      </c>
      <c r="E25" s="39" t="s">
        <v>60</v>
      </c>
    </row>
    <row r="26" spans="1:16" ht="12.75">
      <c r="A26" t="s">
        <v>49</v>
      </c>
      <c s="34" t="s">
        <v>72</v>
      </c>
      <c s="34" t="s">
        <v>751</v>
      </c>
      <c s="35" t="s">
        <v>5</v>
      </c>
      <c s="6" t="s">
        <v>752</v>
      </c>
      <c s="36" t="s">
        <v>52</v>
      </c>
      <c s="37">
        <v>3.888</v>
      </c>
      <c s="36">
        <v>0</v>
      </c>
      <c s="36">
        <f>ROUND(G26*H26,6)</f>
      </c>
      <c r="L26" s="38">
        <v>0</v>
      </c>
      <c s="32">
        <f>ROUND(ROUND(L26,2)*ROUND(G26,3),2)</f>
      </c>
      <c s="36" t="s">
        <v>53</v>
      </c>
      <c>
        <f>(M26*21)/100</f>
      </c>
      <c t="s">
        <v>27</v>
      </c>
    </row>
    <row r="27" spans="1:5" ht="12.75">
      <c r="A27" s="35" t="s">
        <v>54</v>
      </c>
      <c r="E27" s="39" t="s">
        <v>5</v>
      </c>
    </row>
    <row r="28" spans="1:5" ht="51">
      <c r="A28" s="35" t="s">
        <v>55</v>
      </c>
      <c r="E28" s="40" t="s">
        <v>4122</v>
      </c>
    </row>
    <row r="29" spans="1:5" ht="229.5">
      <c r="A29" t="s">
        <v>56</v>
      </c>
      <c r="E29" s="39" t="s">
        <v>4053</v>
      </c>
    </row>
    <row r="30" spans="1:16" ht="12.75">
      <c r="A30" t="s">
        <v>49</v>
      </c>
      <c s="34" t="s">
        <v>77</v>
      </c>
      <c s="34" t="s">
        <v>2160</v>
      </c>
      <c s="35" t="s">
        <v>5</v>
      </c>
      <c s="6" t="s">
        <v>2161</v>
      </c>
      <c s="36" t="s">
        <v>52</v>
      </c>
      <c s="37">
        <v>6</v>
      </c>
      <c s="36">
        <v>0</v>
      </c>
      <c s="36">
        <f>ROUND(G30*H30,6)</f>
      </c>
      <c r="L30" s="38">
        <v>0</v>
      </c>
      <c s="32">
        <f>ROUND(ROUND(L30,2)*ROUND(G30,3),2)</f>
      </c>
      <c s="36" t="s">
        <v>53</v>
      </c>
      <c>
        <f>(M30*21)/100</f>
      </c>
      <c t="s">
        <v>27</v>
      </c>
    </row>
    <row r="31" spans="1:5" ht="12.75">
      <c r="A31" s="35" t="s">
        <v>54</v>
      </c>
      <c r="E31" s="39" t="s">
        <v>5</v>
      </c>
    </row>
    <row r="32" spans="1:5" ht="12.75">
      <c r="A32" s="35" t="s">
        <v>55</v>
      </c>
      <c r="E32" s="40" t="s">
        <v>4123</v>
      </c>
    </row>
    <row r="33" spans="1:5" ht="293.25">
      <c r="A33" t="s">
        <v>56</v>
      </c>
      <c r="E33" s="39" t="s">
        <v>2163</v>
      </c>
    </row>
    <row r="34" spans="1:16" ht="12.75">
      <c r="A34" t="s">
        <v>49</v>
      </c>
      <c s="34" t="s">
        <v>65</v>
      </c>
      <c s="34" t="s">
        <v>4055</v>
      </c>
      <c s="35" t="s">
        <v>5</v>
      </c>
      <c s="6" t="s">
        <v>4056</v>
      </c>
      <c s="36" t="s">
        <v>63</v>
      </c>
      <c s="37">
        <v>8.6</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25.5">
      <c r="A37" t="s">
        <v>56</v>
      </c>
      <c r="E37" s="39" t="s">
        <v>4057</v>
      </c>
    </row>
    <row r="38" spans="1:16" ht="12.75">
      <c r="A38" t="s">
        <v>49</v>
      </c>
      <c s="34" t="s">
        <v>82</v>
      </c>
      <c s="34" t="s">
        <v>2169</v>
      </c>
      <c s="35" t="s">
        <v>5</v>
      </c>
      <c s="6" t="s">
        <v>2170</v>
      </c>
      <c s="36" t="s">
        <v>52</v>
      </c>
      <c s="37">
        <v>1.5</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38.25">
      <c r="A41" t="s">
        <v>56</v>
      </c>
      <c r="E41" s="39" t="s">
        <v>2171</v>
      </c>
    </row>
    <row r="42" spans="1:16" ht="12.75">
      <c r="A42" t="s">
        <v>49</v>
      </c>
      <c s="34" t="s">
        <v>86</v>
      </c>
      <c s="34" t="s">
        <v>4124</v>
      </c>
      <c s="35" t="s">
        <v>5</v>
      </c>
      <c s="6" t="s">
        <v>4125</v>
      </c>
      <c s="36" t="s">
        <v>1550</v>
      </c>
      <c s="37">
        <v>1</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38.25">
      <c r="A45" t="s">
        <v>56</v>
      </c>
      <c r="E45" s="39" t="s">
        <v>3499</v>
      </c>
    </row>
    <row r="46" spans="1:13" ht="12.75">
      <c r="A46" t="s">
        <v>46</v>
      </c>
      <c r="C46" s="31" t="s">
        <v>67</v>
      </c>
      <c r="E46" s="33" t="s">
        <v>1829</v>
      </c>
      <c r="J46" s="32">
        <f>0</f>
      </c>
      <c s="32">
        <f>0</f>
      </c>
      <c s="32">
        <f>0+L47</f>
      </c>
      <c s="32">
        <f>0+M47</f>
      </c>
    </row>
    <row r="47" spans="1:16" ht="12.75">
      <c r="A47" t="s">
        <v>49</v>
      </c>
      <c s="34" t="s">
        <v>90</v>
      </c>
      <c s="34" t="s">
        <v>1843</v>
      </c>
      <c s="35" t="s">
        <v>5</v>
      </c>
      <c s="6" t="s">
        <v>1844</v>
      </c>
      <c s="36" t="s">
        <v>52</v>
      </c>
      <c s="37">
        <v>1.2</v>
      </c>
      <c s="36">
        <v>0</v>
      </c>
      <c s="36">
        <f>ROUND(G47*H47,6)</f>
      </c>
      <c r="L47" s="38">
        <v>0</v>
      </c>
      <c s="32">
        <f>ROUND(ROUND(L47,2)*ROUND(G47,3),2)</f>
      </c>
      <c s="36" t="s">
        <v>53</v>
      </c>
      <c>
        <f>(M47*21)/100</f>
      </c>
      <c t="s">
        <v>27</v>
      </c>
    </row>
    <row r="48" spans="1:5" ht="12.75">
      <c r="A48" s="35" t="s">
        <v>54</v>
      </c>
      <c r="E48" s="39" t="s">
        <v>5</v>
      </c>
    </row>
    <row r="49" spans="1:5" ht="12.75">
      <c r="A49" s="35" t="s">
        <v>55</v>
      </c>
      <c r="E49" s="40" t="s">
        <v>4126</v>
      </c>
    </row>
    <row r="50" spans="1:5" ht="38.25">
      <c r="A50" t="s">
        <v>56</v>
      </c>
      <c r="E50" s="39" t="s">
        <v>1846</v>
      </c>
    </row>
    <row r="51" spans="1:13" ht="12.75">
      <c r="A51" t="s">
        <v>46</v>
      </c>
      <c r="C51" s="31" t="s">
        <v>72</v>
      </c>
      <c r="E51" s="33" t="s">
        <v>1497</v>
      </c>
      <c r="J51" s="32">
        <f>0</f>
      </c>
      <c s="32">
        <f>0</f>
      </c>
      <c s="32">
        <f>0+L52+L56+L60</f>
      </c>
      <c s="32">
        <f>0+M52+M56+M60</f>
      </c>
    </row>
    <row r="52" spans="1:16" ht="12.75">
      <c r="A52" t="s">
        <v>49</v>
      </c>
      <c s="34" t="s">
        <v>94</v>
      </c>
      <c s="34" t="s">
        <v>4059</v>
      </c>
      <c s="35" t="s">
        <v>5</v>
      </c>
      <c s="6" t="s">
        <v>4060</v>
      </c>
      <c s="36" t="s">
        <v>63</v>
      </c>
      <c s="37">
        <v>4.32</v>
      </c>
      <c s="36">
        <v>0</v>
      </c>
      <c s="36">
        <f>ROUND(G52*H52,6)</f>
      </c>
      <c r="L52" s="38">
        <v>0</v>
      </c>
      <c s="32">
        <f>ROUND(ROUND(L52,2)*ROUND(G52,3),2)</f>
      </c>
      <c s="36" t="s">
        <v>53</v>
      </c>
      <c>
        <f>(M52*21)/100</f>
      </c>
      <c t="s">
        <v>27</v>
      </c>
    </row>
    <row r="53" spans="1:5" ht="12.75">
      <c r="A53" s="35" t="s">
        <v>54</v>
      </c>
      <c r="E53" s="39" t="s">
        <v>5</v>
      </c>
    </row>
    <row r="54" spans="1:5" ht="12.75">
      <c r="A54" s="35" t="s">
        <v>55</v>
      </c>
      <c r="E54" s="40" t="s">
        <v>4127</v>
      </c>
    </row>
    <row r="55" spans="1:5" ht="51">
      <c r="A55" t="s">
        <v>56</v>
      </c>
      <c r="E55" s="39" t="s">
        <v>2208</v>
      </c>
    </row>
    <row r="56" spans="1:16" ht="12.75">
      <c r="A56" t="s">
        <v>49</v>
      </c>
      <c s="34" t="s">
        <v>99</v>
      </c>
      <c s="34" t="s">
        <v>4062</v>
      </c>
      <c s="35" t="s">
        <v>5</v>
      </c>
      <c s="6" t="s">
        <v>4063</v>
      </c>
      <c s="36" t="s">
        <v>63</v>
      </c>
      <c s="37">
        <v>4.32</v>
      </c>
      <c s="36">
        <v>0</v>
      </c>
      <c s="36">
        <f>ROUND(G56*H56,6)</f>
      </c>
      <c r="L56" s="38">
        <v>0</v>
      </c>
      <c s="32">
        <f>ROUND(ROUND(L56,2)*ROUND(G56,3),2)</f>
      </c>
      <c s="36" t="s">
        <v>53</v>
      </c>
      <c>
        <f>(M56*21)/100</f>
      </c>
      <c t="s">
        <v>27</v>
      </c>
    </row>
    <row r="57" spans="1:5" ht="12.75">
      <c r="A57" s="35" t="s">
        <v>54</v>
      </c>
      <c r="E57" s="39" t="s">
        <v>5</v>
      </c>
    </row>
    <row r="58" spans="1:5" ht="12.75">
      <c r="A58" s="35" t="s">
        <v>55</v>
      </c>
      <c r="E58" s="40" t="s">
        <v>4127</v>
      </c>
    </row>
    <row r="59" spans="1:5" ht="102">
      <c r="A59" t="s">
        <v>56</v>
      </c>
      <c r="E59" s="39" t="s">
        <v>4064</v>
      </c>
    </row>
    <row r="60" spans="1:16" ht="12.75">
      <c r="A60" t="s">
        <v>49</v>
      </c>
      <c s="34" t="s">
        <v>102</v>
      </c>
      <c s="34" t="s">
        <v>4065</v>
      </c>
      <c s="35" t="s">
        <v>5</v>
      </c>
      <c s="6" t="s">
        <v>4066</v>
      </c>
      <c s="36" t="s">
        <v>294</v>
      </c>
      <c s="37">
        <v>0.486</v>
      </c>
      <c s="36">
        <v>0</v>
      </c>
      <c s="36">
        <f>ROUND(G60*H60,6)</f>
      </c>
      <c r="L60" s="38">
        <v>0</v>
      </c>
      <c s="32">
        <f>ROUND(ROUND(L60,2)*ROUND(G60,3),2)</f>
      </c>
      <c s="36" t="s">
        <v>53</v>
      </c>
      <c>
        <f>(M60*21)/100</f>
      </c>
      <c t="s">
        <v>27</v>
      </c>
    </row>
    <row r="61" spans="1:5" ht="12.75">
      <c r="A61" s="35" t="s">
        <v>54</v>
      </c>
      <c r="E61" s="39" t="s">
        <v>5</v>
      </c>
    </row>
    <row r="62" spans="1:5" ht="12.75">
      <c r="A62" s="35" t="s">
        <v>55</v>
      </c>
      <c r="E62" s="40" t="s">
        <v>4128</v>
      </c>
    </row>
    <row r="63" spans="1:5" ht="89.25">
      <c r="A63" t="s">
        <v>56</v>
      </c>
      <c r="E63" s="39" t="s">
        <v>4068</v>
      </c>
    </row>
    <row r="64" spans="1:13" ht="12.75">
      <c r="A64" t="s">
        <v>46</v>
      </c>
      <c r="C64" s="31" t="s">
        <v>82</v>
      </c>
      <c r="E64" s="33" t="s">
        <v>1884</v>
      </c>
      <c r="J64" s="32">
        <f>0</f>
      </c>
      <c s="32">
        <f>0</f>
      </c>
      <c s="32">
        <f>0+L65+L69+L73+L77+L81+L85</f>
      </c>
      <c s="32">
        <f>0+M65+M69+M73+M77+M81+M85</f>
      </c>
    </row>
    <row r="65" spans="1:16" ht="12.75">
      <c r="A65" t="s">
        <v>49</v>
      </c>
      <c s="34" t="s">
        <v>106</v>
      </c>
      <c s="34" t="s">
        <v>4075</v>
      </c>
      <c s="35" t="s">
        <v>5</v>
      </c>
      <c s="6" t="s">
        <v>4076</v>
      </c>
      <c s="36" t="s">
        <v>70</v>
      </c>
      <c s="37">
        <v>9.96</v>
      </c>
      <c s="36">
        <v>0</v>
      </c>
      <c s="36">
        <f>ROUND(G65*H65,6)</f>
      </c>
      <c r="L65" s="38">
        <v>0</v>
      </c>
      <c s="32">
        <f>ROUND(ROUND(L65,2)*ROUND(G65,3),2)</f>
      </c>
      <c s="36" t="s">
        <v>53</v>
      </c>
      <c>
        <f>(M65*21)/100</f>
      </c>
      <c t="s">
        <v>27</v>
      </c>
    </row>
    <row r="66" spans="1:5" ht="12.75">
      <c r="A66" s="35" t="s">
        <v>54</v>
      </c>
      <c r="E66" s="39" t="s">
        <v>5</v>
      </c>
    </row>
    <row r="67" spans="1:5" ht="12.75">
      <c r="A67" s="35" t="s">
        <v>55</v>
      </c>
      <c r="E67" s="40" t="s">
        <v>4129</v>
      </c>
    </row>
    <row r="68" spans="1:5" ht="255">
      <c r="A68" t="s">
        <v>56</v>
      </c>
      <c r="E68" s="39" t="s">
        <v>1892</v>
      </c>
    </row>
    <row r="69" spans="1:16" ht="12.75">
      <c r="A69" t="s">
        <v>49</v>
      </c>
      <c s="34" t="s">
        <v>110</v>
      </c>
      <c s="34" t="s">
        <v>1903</v>
      </c>
      <c s="35" t="s">
        <v>5</v>
      </c>
      <c s="6" t="s">
        <v>1904</v>
      </c>
      <c s="36" t="s">
        <v>97</v>
      </c>
      <c s="37">
        <v>1</v>
      </c>
      <c s="36">
        <v>0</v>
      </c>
      <c s="36">
        <f>ROUND(G69*H69,6)</f>
      </c>
      <c r="L69" s="38">
        <v>0</v>
      </c>
      <c s="32">
        <f>ROUND(ROUND(L69,2)*ROUND(G69,3),2)</f>
      </c>
      <c s="36" t="s">
        <v>53</v>
      </c>
      <c>
        <f>(M69*21)/100</f>
      </c>
      <c t="s">
        <v>27</v>
      </c>
    </row>
    <row r="70" spans="1:5" ht="12.75">
      <c r="A70" s="35" t="s">
        <v>54</v>
      </c>
      <c r="E70" s="39" t="s">
        <v>5</v>
      </c>
    </row>
    <row r="71" spans="1:5" ht="12.75">
      <c r="A71" s="35" t="s">
        <v>55</v>
      </c>
      <c r="E71" s="40" t="s">
        <v>5</v>
      </c>
    </row>
    <row r="72" spans="1:5" ht="89.25">
      <c r="A72" t="s">
        <v>56</v>
      </c>
      <c r="E72" s="39" t="s">
        <v>1906</v>
      </c>
    </row>
    <row r="73" spans="1:16" ht="12.75">
      <c r="A73" t="s">
        <v>49</v>
      </c>
      <c s="34" t="s">
        <v>114</v>
      </c>
      <c s="34" t="s">
        <v>4130</v>
      </c>
      <c s="35" t="s">
        <v>5</v>
      </c>
      <c s="6" t="s">
        <v>4131</v>
      </c>
      <c s="36" t="s">
        <v>97</v>
      </c>
      <c s="37">
        <v>1</v>
      </c>
      <c s="36">
        <v>0</v>
      </c>
      <c s="36">
        <f>ROUND(G73*H73,6)</f>
      </c>
      <c r="L73" s="38">
        <v>0</v>
      </c>
      <c s="32">
        <f>ROUND(ROUND(L73,2)*ROUND(G73,3),2)</f>
      </c>
      <c s="36" t="s">
        <v>53</v>
      </c>
      <c>
        <f>(M73*21)/100</f>
      </c>
      <c t="s">
        <v>27</v>
      </c>
    </row>
    <row r="74" spans="1:5" ht="12.75">
      <c r="A74" s="35" t="s">
        <v>54</v>
      </c>
      <c r="E74" s="39" t="s">
        <v>5</v>
      </c>
    </row>
    <row r="75" spans="1:5" ht="12.75">
      <c r="A75" s="35" t="s">
        <v>55</v>
      </c>
      <c r="E75" s="40" t="s">
        <v>5</v>
      </c>
    </row>
    <row r="76" spans="1:5" ht="51">
      <c r="A76" t="s">
        <v>56</v>
      </c>
      <c r="E76" s="39" t="s">
        <v>4132</v>
      </c>
    </row>
    <row r="77" spans="1:16" ht="12.75">
      <c r="A77" t="s">
        <v>49</v>
      </c>
      <c s="34" t="s">
        <v>118</v>
      </c>
      <c s="34" t="s">
        <v>4090</v>
      </c>
      <c s="35" t="s">
        <v>5</v>
      </c>
      <c s="6" t="s">
        <v>4091</v>
      </c>
      <c s="36" t="s">
        <v>70</v>
      </c>
      <c s="37">
        <v>10</v>
      </c>
      <c s="36">
        <v>0</v>
      </c>
      <c s="36">
        <f>ROUND(G77*H77,6)</f>
      </c>
      <c r="L77" s="38">
        <v>0</v>
      </c>
      <c s="32">
        <f>ROUND(ROUND(L77,2)*ROUND(G77,3),2)</f>
      </c>
      <c s="36" t="s">
        <v>53</v>
      </c>
      <c>
        <f>(M77*21)/100</f>
      </c>
      <c t="s">
        <v>27</v>
      </c>
    </row>
    <row r="78" spans="1:5" ht="12.75">
      <c r="A78" s="35" t="s">
        <v>54</v>
      </c>
      <c r="E78" s="39" t="s">
        <v>5</v>
      </c>
    </row>
    <row r="79" spans="1:5" ht="12.75">
      <c r="A79" s="35" t="s">
        <v>55</v>
      </c>
      <c r="E79" s="40" t="s">
        <v>5</v>
      </c>
    </row>
    <row r="80" spans="1:5" ht="51">
      <c r="A80" t="s">
        <v>56</v>
      </c>
      <c r="E80" s="39" t="s">
        <v>4092</v>
      </c>
    </row>
    <row r="81" spans="1:16" ht="12.75">
      <c r="A81" t="s">
        <v>49</v>
      </c>
      <c s="34" t="s">
        <v>122</v>
      </c>
      <c s="34" t="s">
        <v>4097</v>
      </c>
      <c s="35" t="s">
        <v>5</v>
      </c>
      <c s="6" t="s">
        <v>4098</v>
      </c>
      <c s="36" t="s">
        <v>70</v>
      </c>
      <c s="37">
        <v>10</v>
      </c>
      <c s="36">
        <v>0</v>
      </c>
      <c s="36">
        <f>ROUND(G81*H81,6)</f>
      </c>
      <c r="L81" s="38">
        <v>0</v>
      </c>
      <c s="32">
        <f>ROUND(ROUND(L81,2)*ROUND(G81,3),2)</f>
      </c>
      <c s="36" t="s">
        <v>53</v>
      </c>
      <c>
        <f>(M81*21)/100</f>
      </c>
      <c t="s">
        <v>27</v>
      </c>
    </row>
    <row r="82" spans="1:5" ht="12.75">
      <c r="A82" s="35" t="s">
        <v>54</v>
      </c>
      <c r="E82" s="39" t="s">
        <v>5</v>
      </c>
    </row>
    <row r="83" spans="1:5" ht="12.75">
      <c r="A83" s="35" t="s">
        <v>55</v>
      </c>
      <c r="E83" s="40" t="s">
        <v>5</v>
      </c>
    </row>
    <row r="84" spans="1:5" ht="25.5">
      <c r="A84" t="s">
        <v>56</v>
      </c>
      <c r="E84" s="39" t="s">
        <v>4099</v>
      </c>
    </row>
    <row r="85" spans="1:16" ht="12.75">
      <c r="A85" t="s">
        <v>49</v>
      </c>
      <c s="34" t="s">
        <v>126</v>
      </c>
      <c s="34" t="s">
        <v>4100</v>
      </c>
      <c s="35" t="s">
        <v>5</v>
      </c>
      <c s="6" t="s">
        <v>4101</v>
      </c>
      <c s="36" t="s">
        <v>97</v>
      </c>
      <c s="37">
        <v>1</v>
      </c>
      <c s="36">
        <v>0</v>
      </c>
      <c s="36">
        <f>ROUND(G85*H85,6)</f>
      </c>
      <c r="L85" s="38">
        <v>0</v>
      </c>
      <c s="32">
        <f>ROUND(ROUND(L85,2)*ROUND(G85,3),2)</f>
      </c>
      <c s="36" t="s">
        <v>53</v>
      </c>
      <c>
        <f>(M85*21)/100</f>
      </c>
      <c t="s">
        <v>27</v>
      </c>
    </row>
    <row r="86" spans="1:5" ht="12.75">
      <c r="A86" s="35" t="s">
        <v>54</v>
      </c>
      <c r="E86" s="39" t="s">
        <v>5</v>
      </c>
    </row>
    <row r="87" spans="1:5" ht="12.75">
      <c r="A87" s="35" t="s">
        <v>55</v>
      </c>
      <c r="E87" s="40" t="s">
        <v>5</v>
      </c>
    </row>
    <row r="88" spans="1:5" ht="12.75">
      <c r="A88" t="s">
        <v>56</v>
      </c>
      <c r="E88" s="39" t="s">
        <v>4102</v>
      </c>
    </row>
    <row r="89" spans="1:13" ht="12.75">
      <c r="A89" t="s">
        <v>46</v>
      </c>
      <c r="C89" s="31" t="s">
        <v>86</v>
      </c>
      <c r="E89" s="33" t="s">
        <v>729</v>
      </c>
      <c r="J89" s="32">
        <f>0</f>
      </c>
      <c s="32">
        <f>0</f>
      </c>
      <c s="32">
        <f>0+L90+L94</f>
      </c>
      <c s="32">
        <f>0+M90+M94</f>
      </c>
    </row>
    <row r="90" spans="1:16" ht="12.75">
      <c r="A90" t="s">
        <v>49</v>
      </c>
      <c s="34" t="s">
        <v>130</v>
      </c>
      <c s="34" t="s">
        <v>4133</v>
      </c>
      <c s="35" t="s">
        <v>5</v>
      </c>
      <c s="6" t="s">
        <v>4134</v>
      </c>
      <c s="36" t="s">
        <v>52</v>
      </c>
      <c s="37">
        <v>1.68</v>
      </c>
      <c s="36">
        <v>0</v>
      </c>
      <c s="36">
        <f>ROUND(G90*H90,6)</f>
      </c>
      <c r="L90" s="38">
        <v>0</v>
      </c>
      <c s="32">
        <f>ROUND(ROUND(L90,2)*ROUND(G90,3),2)</f>
      </c>
      <c s="36" t="s">
        <v>53</v>
      </c>
      <c>
        <f>(M90*21)/100</f>
      </c>
      <c t="s">
        <v>27</v>
      </c>
    </row>
    <row r="91" spans="1:5" ht="12.75">
      <c r="A91" s="35" t="s">
        <v>54</v>
      </c>
      <c r="E91" s="39" t="s">
        <v>5</v>
      </c>
    </row>
    <row r="92" spans="1:5" ht="12.75">
      <c r="A92" s="35" t="s">
        <v>55</v>
      </c>
      <c r="E92" s="40" t="s">
        <v>4135</v>
      </c>
    </row>
    <row r="93" spans="1:5" ht="76.5">
      <c r="A93" t="s">
        <v>56</v>
      </c>
      <c r="E93" s="39" t="s">
        <v>4136</v>
      </c>
    </row>
    <row r="94" spans="1:16" ht="12.75">
      <c r="A94" t="s">
        <v>49</v>
      </c>
      <c s="34" t="s">
        <v>134</v>
      </c>
      <c s="34" t="s">
        <v>4137</v>
      </c>
      <c s="35" t="s">
        <v>5</v>
      </c>
      <c s="6" t="s">
        <v>4138</v>
      </c>
      <c s="36" t="s">
        <v>70</v>
      </c>
      <c s="37">
        <v>4.3</v>
      </c>
      <c s="36">
        <v>0</v>
      </c>
      <c s="36">
        <f>ROUND(G94*H94,6)</f>
      </c>
      <c r="L94" s="38">
        <v>0</v>
      </c>
      <c s="32">
        <f>ROUND(ROUND(L94,2)*ROUND(G94,3),2)</f>
      </c>
      <c s="36" t="s">
        <v>53</v>
      </c>
      <c>
        <f>(M94*21)/100</f>
      </c>
      <c t="s">
        <v>27</v>
      </c>
    </row>
    <row r="95" spans="1:5" ht="12.75">
      <c r="A95" s="35" t="s">
        <v>54</v>
      </c>
      <c r="E95" s="39" t="s">
        <v>5</v>
      </c>
    </row>
    <row r="96" spans="1:5" ht="12.75">
      <c r="A96" s="35" t="s">
        <v>55</v>
      </c>
      <c r="E96" s="40" t="s">
        <v>4139</v>
      </c>
    </row>
    <row r="97" spans="1:5" ht="76.5">
      <c r="A97" t="s">
        <v>56</v>
      </c>
      <c r="E97" s="39" t="s">
        <v>4140</v>
      </c>
    </row>
    <row r="98" spans="1:13" ht="12.75">
      <c r="A98" t="s">
        <v>46</v>
      </c>
      <c r="C98" s="31" t="s">
        <v>288</v>
      </c>
      <c r="E98" s="33" t="s">
        <v>4110</v>
      </c>
      <c r="J98" s="32">
        <f>0</f>
      </c>
      <c s="32">
        <f>0</f>
      </c>
      <c s="32">
        <f>0+L99+L103+L107</f>
      </c>
      <c s="32">
        <f>0+M99+M103+M107</f>
      </c>
    </row>
    <row r="99" spans="1:16" ht="38.25">
      <c r="A99" t="s">
        <v>49</v>
      </c>
      <c s="34" t="s">
        <v>138</v>
      </c>
      <c s="34" t="s">
        <v>1479</v>
      </c>
      <c s="35" t="s">
        <v>292</v>
      </c>
      <c s="6" t="s">
        <v>1480</v>
      </c>
      <c s="36" t="s">
        <v>294</v>
      </c>
      <c s="37">
        <v>11.279</v>
      </c>
      <c s="36">
        <v>0</v>
      </c>
      <c s="36">
        <f>ROUND(G99*H99,6)</f>
      </c>
      <c r="L99" s="38">
        <v>0</v>
      </c>
      <c s="32">
        <f>ROUND(ROUND(L99,2)*ROUND(G99,3),2)</f>
      </c>
      <c s="36" t="s">
        <v>196</v>
      </c>
      <c>
        <f>(M99*21)/100</f>
      </c>
      <c t="s">
        <v>27</v>
      </c>
    </row>
    <row r="100" spans="1:5" ht="12.75">
      <c r="A100" s="35" t="s">
        <v>54</v>
      </c>
      <c r="E100" s="39" t="s">
        <v>295</v>
      </c>
    </row>
    <row r="101" spans="1:5" ht="38.25">
      <c r="A101" s="35" t="s">
        <v>55</v>
      </c>
      <c r="E101" s="40" t="s">
        <v>4141</v>
      </c>
    </row>
    <row r="102" spans="1:5" ht="165.75">
      <c r="A102" t="s">
        <v>56</v>
      </c>
      <c r="E102" s="39" t="s">
        <v>296</v>
      </c>
    </row>
    <row r="103" spans="1:16" ht="25.5">
      <c r="A103" t="s">
        <v>49</v>
      </c>
      <c s="34" t="s">
        <v>142</v>
      </c>
      <c s="34" t="s">
        <v>3932</v>
      </c>
      <c s="35" t="s">
        <v>292</v>
      </c>
      <c s="6" t="s">
        <v>3933</v>
      </c>
      <c s="36" t="s">
        <v>294</v>
      </c>
      <c s="37">
        <v>4.118</v>
      </c>
      <c s="36">
        <v>0</v>
      </c>
      <c s="36">
        <f>ROUND(G103*H103,6)</f>
      </c>
      <c r="L103" s="38">
        <v>0</v>
      </c>
      <c s="32">
        <f>ROUND(ROUND(L103,2)*ROUND(G103,3),2)</f>
      </c>
      <c s="36" t="s">
        <v>196</v>
      </c>
      <c>
        <f>(M103*21)/100</f>
      </c>
      <c t="s">
        <v>27</v>
      </c>
    </row>
    <row r="104" spans="1:5" ht="12.75">
      <c r="A104" s="35" t="s">
        <v>54</v>
      </c>
      <c r="E104" s="39" t="s">
        <v>295</v>
      </c>
    </row>
    <row r="105" spans="1:5" ht="12.75">
      <c r="A105" s="35" t="s">
        <v>55</v>
      </c>
      <c r="E105" s="40" t="s">
        <v>4142</v>
      </c>
    </row>
    <row r="106" spans="1:5" ht="165.75">
      <c r="A106" t="s">
        <v>56</v>
      </c>
      <c r="E106" s="39" t="s">
        <v>296</v>
      </c>
    </row>
    <row r="107" spans="1:16" ht="38.25">
      <c r="A107" t="s">
        <v>49</v>
      </c>
      <c s="34" t="s">
        <v>146</v>
      </c>
      <c s="34" t="s">
        <v>298</v>
      </c>
      <c s="35" t="s">
        <v>292</v>
      </c>
      <c s="6" t="s">
        <v>299</v>
      </c>
      <c s="36" t="s">
        <v>294</v>
      </c>
      <c s="37">
        <v>4.368</v>
      </c>
      <c s="36">
        <v>0</v>
      </c>
      <c s="36">
        <f>ROUND(G107*H107,6)</f>
      </c>
      <c r="L107" s="38">
        <v>0</v>
      </c>
      <c s="32">
        <f>ROUND(ROUND(L107,2)*ROUND(G107,3),2)</f>
      </c>
      <c s="36" t="s">
        <v>196</v>
      </c>
      <c>
        <f>(M107*21)/100</f>
      </c>
      <c t="s">
        <v>27</v>
      </c>
    </row>
    <row r="108" spans="1:5" ht="12.75">
      <c r="A108" s="35" t="s">
        <v>54</v>
      </c>
      <c r="E108" s="39" t="s">
        <v>295</v>
      </c>
    </row>
    <row r="109" spans="1:5" ht="12.75">
      <c r="A109" s="35" t="s">
        <v>55</v>
      </c>
      <c r="E109" s="40" t="s">
        <v>4143</v>
      </c>
    </row>
    <row r="110" spans="1:5" ht="165.75">
      <c r="A110" t="s">
        <v>56</v>
      </c>
      <c r="E11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4041</v>
      </c>
      <c s="41">
        <f>Rekapitulace!C88</f>
      </c>
      <c s="20" t="s">
        <v>0</v>
      </c>
      <c t="s">
        <v>23</v>
      </c>
      <c t="s">
        <v>27</v>
      </c>
    </row>
    <row r="4" spans="1:16" ht="32" customHeight="1">
      <c r="A4" s="24" t="s">
        <v>20</v>
      </c>
      <c s="25" t="s">
        <v>28</v>
      </c>
      <c s="27" t="s">
        <v>4041</v>
      </c>
      <c r="E4" s="26" t="s">
        <v>4042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4146</v>
      </c>
      <c r="E8" s="30" t="s">
        <v>4145</v>
      </c>
      <c r="J8" s="29">
        <f>0+J9</f>
      </c>
      <c s="29">
        <f>0+K9</f>
      </c>
      <c s="29">
        <f>0+L9</f>
      </c>
      <c s="29">
        <f>0+M9</f>
      </c>
    </row>
    <row r="9" spans="1:13" ht="12.75">
      <c r="A9" t="s">
        <v>46</v>
      </c>
      <c r="C9" s="31" t="s">
        <v>605</v>
      </c>
      <c r="E9" s="33" t="s">
        <v>606</v>
      </c>
      <c r="J9" s="32">
        <f>0</f>
      </c>
      <c s="32">
        <f>0</f>
      </c>
      <c s="32">
        <f>0+L10</f>
      </c>
      <c s="32">
        <f>0+M10</f>
      </c>
    </row>
    <row r="10" spans="1:16" ht="12.75">
      <c r="A10" t="s">
        <v>49</v>
      </c>
      <c s="34" t="s">
        <v>47</v>
      </c>
      <c s="34" t="s">
        <v>4147</v>
      </c>
      <c s="35" t="s">
        <v>5</v>
      </c>
      <c s="6" t="s">
        <v>4148</v>
      </c>
      <c s="36" t="s">
        <v>226</v>
      </c>
      <c s="37">
        <v>2</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4149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4041</v>
      </c>
      <c s="41">
        <f>Rekapitulace!C88</f>
      </c>
      <c s="20" t="s">
        <v>0</v>
      </c>
      <c t="s">
        <v>23</v>
      </c>
      <c t="s">
        <v>27</v>
      </c>
    </row>
    <row r="4" spans="1:16" ht="32" customHeight="1">
      <c r="A4" s="24" t="s">
        <v>20</v>
      </c>
      <c s="25" t="s">
        <v>28</v>
      </c>
      <c s="27" t="s">
        <v>4041</v>
      </c>
      <c r="E4" s="26" t="s">
        <v>4042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4152</v>
      </c>
      <c r="E8" s="30" t="s">
        <v>4151</v>
      </c>
      <c r="J8" s="29">
        <f>0+J9+J14+J35+J40+J49</f>
      </c>
      <c s="29">
        <f>0+K9+K14+K35+K40+K49</f>
      </c>
      <c s="29">
        <f>0+L9+L14+L35+L40+L49</f>
      </c>
      <c s="29">
        <f>0+M9+M14+M35+M40+M49</f>
      </c>
    </row>
    <row r="9" spans="1:13" ht="12.75">
      <c r="A9" t="s">
        <v>46</v>
      </c>
      <c r="C9" s="31" t="s">
        <v>288</v>
      </c>
      <c r="E9" s="33" t="s">
        <v>507</v>
      </c>
      <c r="J9" s="32">
        <f>0</f>
      </c>
      <c s="32">
        <f>0</f>
      </c>
      <c s="32">
        <f>0+L10</f>
      </c>
      <c s="32">
        <f>0+M10</f>
      </c>
    </row>
    <row r="10" spans="1:16" ht="38.25">
      <c r="A10" t="s">
        <v>49</v>
      </c>
      <c s="34" t="s">
        <v>47</v>
      </c>
      <c s="34" t="s">
        <v>291</v>
      </c>
      <c s="35" t="s">
        <v>292</v>
      </c>
      <c s="6" t="s">
        <v>293</v>
      </c>
      <c s="36" t="s">
        <v>294</v>
      </c>
      <c s="37">
        <v>15.3</v>
      </c>
      <c s="36">
        <v>0</v>
      </c>
      <c s="36">
        <f>ROUND(G10*H10,6)</f>
      </c>
      <c r="L10" s="38">
        <v>0</v>
      </c>
      <c s="32">
        <f>ROUND(ROUND(L10,2)*ROUND(G10,3),2)</f>
      </c>
      <c s="36" t="s">
        <v>196</v>
      </c>
      <c>
        <f>(M10*21)/100</f>
      </c>
      <c t="s">
        <v>27</v>
      </c>
    </row>
    <row r="11" spans="1:5" ht="12.75">
      <c r="A11" s="35" t="s">
        <v>54</v>
      </c>
      <c r="E11" s="39" t="s">
        <v>295</v>
      </c>
    </row>
    <row r="12" spans="1:5" ht="12.75">
      <c r="A12" s="35" t="s">
        <v>55</v>
      </c>
      <c r="E12" s="40" t="s">
        <v>4153</v>
      </c>
    </row>
    <row r="13" spans="1:5" ht="165.75">
      <c r="A13" t="s">
        <v>56</v>
      </c>
      <c r="E13" s="39" t="s">
        <v>3680</v>
      </c>
    </row>
    <row r="14" spans="1:13" ht="12.75">
      <c r="A14" t="s">
        <v>46</v>
      </c>
      <c r="C14" s="31" t="s">
        <v>4154</v>
      </c>
      <c r="E14" s="33" t="s">
        <v>48</v>
      </c>
      <c r="J14" s="32">
        <f>0</f>
      </c>
      <c s="32">
        <f>0</f>
      </c>
      <c s="32">
        <f>0+L15+L19+L23+L27+L31</f>
      </c>
      <c s="32">
        <f>0+M15+M19+M23+M27+M31</f>
      </c>
    </row>
    <row r="15" spans="1:16" ht="25.5">
      <c r="A15" t="s">
        <v>49</v>
      </c>
      <c s="34" t="s">
        <v>27</v>
      </c>
      <c s="34" t="s">
        <v>4155</v>
      </c>
      <c s="35" t="s">
        <v>5</v>
      </c>
      <c s="6" t="s">
        <v>4156</v>
      </c>
      <c s="36" t="s">
        <v>63</v>
      </c>
      <c s="37">
        <v>24</v>
      </c>
      <c s="36">
        <v>0</v>
      </c>
      <c s="36">
        <f>ROUND(G15*H15,6)</f>
      </c>
      <c r="L15" s="38">
        <v>0</v>
      </c>
      <c s="32">
        <f>ROUND(ROUND(L15,2)*ROUND(G15,3),2)</f>
      </c>
      <c s="36" t="s">
        <v>196</v>
      </c>
      <c>
        <f>(M15*21)/100</f>
      </c>
      <c t="s">
        <v>27</v>
      </c>
    </row>
    <row r="16" spans="1:5" ht="12.75">
      <c r="A16" s="35" t="s">
        <v>54</v>
      </c>
      <c r="E16" s="39" t="s">
        <v>5</v>
      </c>
    </row>
    <row r="17" spans="1:5" ht="12.75">
      <c r="A17" s="35" t="s">
        <v>55</v>
      </c>
      <c r="E17" s="40" t="s">
        <v>4157</v>
      </c>
    </row>
    <row r="18" spans="1:5" ht="229.5">
      <c r="A18" t="s">
        <v>56</v>
      </c>
      <c r="E18" s="39" t="s">
        <v>4158</v>
      </c>
    </row>
    <row r="19" spans="1:16" ht="12.75">
      <c r="A19" t="s">
        <v>49</v>
      </c>
      <c s="34" t="s">
        <v>26</v>
      </c>
      <c s="34" t="s">
        <v>4159</v>
      </c>
      <c s="35" t="s">
        <v>5</v>
      </c>
      <c s="6" t="s">
        <v>4160</v>
      </c>
      <c s="36" t="s">
        <v>52</v>
      </c>
      <c s="37">
        <v>60</v>
      </c>
      <c s="36">
        <v>0</v>
      </c>
      <c s="36">
        <f>ROUND(G19*H19,6)</f>
      </c>
      <c r="L19" s="38">
        <v>0</v>
      </c>
      <c s="32">
        <f>ROUND(ROUND(L19,2)*ROUND(G19,3),2)</f>
      </c>
      <c s="36" t="s">
        <v>196</v>
      </c>
      <c>
        <f>(M19*21)/100</f>
      </c>
      <c t="s">
        <v>27</v>
      </c>
    </row>
    <row r="20" spans="1:5" ht="12.75">
      <c r="A20" s="35" t="s">
        <v>54</v>
      </c>
      <c r="E20" s="39" t="s">
        <v>5</v>
      </c>
    </row>
    <row r="21" spans="1:5" ht="12.75">
      <c r="A21" s="35" t="s">
        <v>55</v>
      </c>
      <c r="E21" s="40" t="s">
        <v>4161</v>
      </c>
    </row>
    <row r="22" spans="1:5" ht="229.5">
      <c r="A22" t="s">
        <v>56</v>
      </c>
      <c r="E22" s="39" t="s">
        <v>4158</v>
      </c>
    </row>
    <row r="23" spans="1:16" ht="12.75">
      <c r="A23" t="s">
        <v>49</v>
      </c>
      <c s="34" t="s">
        <v>67</v>
      </c>
      <c s="34" t="s">
        <v>58</v>
      </c>
      <c s="35" t="s">
        <v>5</v>
      </c>
      <c s="6" t="s">
        <v>4162</v>
      </c>
      <c s="36" t="s">
        <v>52</v>
      </c>
      <c s="37">
        <v>52.5</v>
      </c>
      <c s="36">
        <v>0</v>
      </c>
      <c s="36">
        <f>ROUND(G23*H23,6)</f>
      </c>
      <c r="L23" s="38">
        <v>0</v>
      </c>
      <c s="32">
        <f>ROUND(ROUND(L23,2)*ROUND(G23,3),2)</f>
      </c>
      <c s="36" t="s">
        <v>196</v>
      </c>
      <c>
        <f>(M23*21)/100</f>
      </c>
      <c t="s">
        <v>27</v>
      </c>
    </row>
    <row r="24" spans="1:5" ht="12.75">
      <c r="A24" s="35" t="s">
        <v>54</v>
      </c>
      <c r="E24" s="39" t="s">
        <v>5</v>
      </c>
    </row>
    <row r="25" spans="1:5" ht="12.75">
      <c r="A25" s="35" t="s">
        <v>55</v>
      </c>
      <c r="E25" s="40" t="s">
        <v>4163</v>
      </c>
    </row>
    <row r="26" spans="1:5" ht="127.5">
      <c r="A26" t="s">
        <v>56</v>
      </c>
      <c r="E26" s="39" t="s">
        <v>4164</v>
      </c>
    </row>
    <row r="27" spans="1:16" ht="12.75">
      <c r="A27" t="s">
        <v>49</v>
      </c>
      <c s="34" t="s">
        <v>72</v>
      </c>
      <c s="34" t="s">
        <v>4165</v>
      </c>
      <c s="35" t="s">
        <v>5</v>
      </c>
      <c s="6" t="s">
        <v>4166</v>
      </c>
      <c s="36" t="s">
        <v>52</v>
      </c>
      <c s="37">
        <v>5.95</v>
      </c>
      <c s="36">
        <v>0</v>
      </c>
      <c s="36">
        <f>ROUND(G27*H27,6)</f>
      </c>
      <c r="L27" s="38">
        <v>0</v>
      </c>
      <c s="32">
        <f>ROUND(ROUND(L27,2)*ROUND(G27,3),2)</f>
      </c>
      <c s="36" t="s">
        <v>196</v>
      </c>
      <c>
        <f>(M27*21)/100</f>
      </c>
      <c t="s">
        <v>27</v>
      </c>
    </row>
    <row r="28" spans="1:5" ht="12.75">
      <c r="A28" s="35" t="s">
        <v>54</v>
      </c>
      <c r="E28" s="39" t="s">
        <v>5</v>
      </c>
    </row>
    <row r="29" spans="1:5" ht="12.75">
      <c r="A29" s="35" t="s">
        <v>55</v>
      </c>
      <c r="E29" s="40" t="s">
        <v>4167</v>
      </c>
    </row>
    <row r="30" spans="1:5" ht="153">
      <c r="A30" t="s">
        <v>56</v>
      </c>
      <c r="E30" s="39" t="s">
        <v>4168</v>
      </c>
    </row>
    <row r="31" spans="1:16" ht="12.75">
      <c r="A31" t="s">
        <v>49</v>
      </c>
      <c s="34" t="s">
        <v>77</v>
      </c>
      <c s="34" t="s">
        <v>3421</v>
      </c>
      <c s="35" t="s">
        <v>5</v>
      </c>
      <c s="6" t="s">
        <v>4169</v>
      </c>
      <c s="36" t="s">
        <v>63</v>
      </c>
      <c s="37">
        <v>24</v>
      </c>
      <c s="36">
        <v>0</v>
      </c>
      <c s="36">
        <f>ROUND(G31*H31,6)</f>
      </c>
      <c r="L31" s="38">
        <v>0</v>
      </c>
      <c s="32">
        <f>ROUND(ROUND(L31,2)*ROUND(G31,3),2)</f>
      </c>
      <c s="36" t="s">
        <v>196</v>
      </c>
      <c>
        <f>(M31*21)/100</f>
      </c>
      <c t="s">
        <v>27</v>
      </c>
    </row>
    <row r="32" spans="1:5" ht="12.75">
      <c r="A32" s="35" t="s">
        <v>54</v>
      </c>
      <c r="E32" s="39" t="s">
        <v>5</v>
      </c>
    </row>
    <row r="33" spans="1:5" ht="12.75">
      <c r="A33" s="35" t="s">
        <v>55</v>
      </c>
      <c r="E33" s="40" t="s">
        <v>4170</v>
      </c>
    </row>
    <row r="34" spans="1:5" ht="25.5">
      <c r="A34" t="s">
        <v>56</v>
      </c>
      <c r="E34" s="39" t="s">
        <v>4171</v>
      </c>
    </row>
    <row r="35" spans="1:13" ht="12.75">
      <c r="A35" t="s">
        <v>46</v>
      </c>
      <c r="C35" s="31" t="s">
        <v>4172</v>
      </c>
      <c r="E35" s="33" t="s">
        <v>1497</v>
      </c>
      <c r="J35" s="32">
        <f>0</f>
      </c>
      <c s="32">
        <f>0</f>
      </c>
      <c s="32">
        <f>0+L36</f>
      </c>
      <c s="32">
        <f>0+M36</f>
      </c>
    </row>
    <row r="36" spans="1:16" ht="12.75">
      <c r="A36" t="s">
        <v>49</v>
      </c>
      <c s="34" t="s">
        <v>65</v>
      </c>
      <c s="34" t="s">
        <v>4173</v>
      </c>
      <c s="35" t="s">
        <v>5</v>
      </c>
      <c s="6" t="s">
        <v>4174</v>
      </c>
      <c s="36" t="s">
        <v>63</v>
      </c>
      <c s="37">
        <v>24</v>
      </c>
      <c s="36">
        <v>0</v>
      </c>
      <c s="36">
        <f>ROUND(G36*H36,6)</f>
      </c>
      <c r="L36" s="38">
        <v>0</v>
      </c>
      <c s="32">
        <f>ROUND(ROUND(L36,2)*ROUND(G36,3),2)</f>
      </c>
      <c s="36" t="s">
        <v>196</v>
      </c>
      <c>
        <f>(M36*21)/100</f>
      </c>
      <c t="s">
        <v>27</v>
      </c>
    </row>
    <row r="37" spans="1:5" ht="12.75">
      <c r="A37" s="35" t="s">
        <v>54</v>
      </c>
      <c r="E37" s="39" t="s">
        <v>5</v>
      </c>
    </row>
    <row r="38" spans="1:5" ht="12.75">
      <c r="A38" s="35" t="s">
        <v>55</v>
      </c>
      <c r="E38" s="40" t="s">
        <v>4175</v>
      </c>
    </row>
    <row r="39" spans="1:5" ht="102">
      <c r="A39" t="s">
        <v>56</v>
      </c>
      <c r="E39" s="39" t="s">
        <v>4176</v>
      </c>
    </row>
    <row r="40" spans="1:13" ht="12.75">
      <c r="A40" t="s">
        <v>46</v>
      </c>
      <c r="C40" s="31" t="s">
        <v>4177</v>
      </c>
      <c r="E40" s="33" t="s">
        <v>1884</v>
      </c>
      <c r="J40" s="32">
        <f>0</f>
      </c>
      <c s="32">
        <f>0</f>
      </c>
      <c s="32">
        <f>0+L41+L45</f>
      </c>
      <c s="32">
        <f>0+M41+M45</f>
      </c>
    </row>
    <row r="41" spans="1:16" ht="12.75">
      <c r="A41" t="s">
        <v>49</v>
      </c>
      <c s="34" t="s">
        <v>82</v>
      </c>
      <c s="34" t="s">
        <v>4178</v>
      </c>
      <c s="35" t="s">
        <v>5</v>
      </c>
      <c s="6" t="s">
        <v>4179</v>
      </c>
      <c s="36" t="s">
        <v>1550</v>
      </c>
      <c s="37">
        <v>4</v>
      </c>
      <c s="36">
        <v>0</v>
      </c>
      <c s="36">
        <f>ROUND(G41*H41,6)</f>
      </c>
      <c r="L41" s="38">
        <v>0</v>
      </c>
      <c s="32">
        <f>ROUND(ROUND(L41,2)*ROUND(G41,3),2)</f>
      </c>
      <c s="36" t="s">
        <v>196</v>
      </c>
      <c>
        <f>(M41*21)/100</f>
      </c>
      <c t="s">
        <v>27</v>
      </c>
    </row>
    <row r="42" spans="1:5" ht="12.75">
      <c r="A42" s="35" t="s">
        <v>54</v>
      </c>
      <c r="E42" s="39" t="s">
        <v>5</v>
      </c>
    </row>
    <row r="43" spans="1:5" ht="12.75">
      <c r="A43" s="35" t="s">
        <v>55</v>
      </c>
      <c r="E43" s="40" t="s">
        <v>4180</v>
      </c>
    </row>
    <row r="44" spans="1:5" ht="51">
      <c r="A44" t="s">
        <v>56</v>
      </c>
      <c r="E44" s="39" t="s">
        <v>4181</v>
      </c>
    </row>
    <row r="45" spans="1:16" ht="12.75">
      <c r="A45" t="s">
        <v>49</v>
      </c>
      <c s="34" t="s">
        <v>86</v>
      </c>
      <c s="34" t="s">
        <v>4182</v>
      </c>
      <c s="35" t="s">
        <v>5</v>
      </c>
      <c s="6" t="s">
        <v>4183</v>
      </c>
      <c s="36" t="s">
        <v>1550</v>
      </c>
      <c s="37">
        <v>4</v>
      </c>
      <c s="36">
        <v>0</v>
      </c>
      <c s="36">
        <f>ROUND(G45*H45,6)</f>
      </c>
      <c r="L45" s="38">
        <v>0</v>
      </c>
      <c s="32">
        <f>ROUND(ROUND(L45,2)*ROUND(G45,3),2)</f>
      </c>
      <c s="36" t="s">
        <v>196</v>
      </c>
      <c>
        <f>(M45*21)/100</f>
      </c>
      <c t="s">
        <v>27</v>
      </c>
    </row>
    <row r="46" spans="1:5" ht="12.75">
      <c r="A46" s="35" t="s">
        <v>54</v>
      </c>
      <c r="E46" s="39" t="s">
        <v>5</v>
      </c>
    </row>
    <row r="47" spans="1:5" ht="12.75">
      <c r="A47" s="35" t="s">
        <v>55</v>
      </c>
      <c r="E47" s="40" t="s">
        <v>4184</v>
      </c>
    </row>
    <row r="48" spans="1:5" ht="38.25">
      <c r="A48" t="s">
        <v>56</v>
      </c>
      <c r="E48" s="39" t="s">
        <v>4185</v>
      </c>
    </row>
    <row r="49" spans="1:13" ht="12.75">
      <c r="A49" t="s">
        <v>46</v>
      </c>
      <c r="C49" s="31" t="s">
        <v>191</v>
      </c>
      <c r="E49" s="33" t="s">
        <v>4186</v>
      </c>
      <c r="J49" s="32">
        <f>0</f>
      </c>
      <c s="32">
        <f>0</f>
      </c>
      <c s="32">
        <f>0+L50+L54+L58</f>
      </c>
      <c s="32">
        <f>0+M50+M54+M58</f>
      </c>
    </row>
    <row r="50" spans="1:16" ht="12.75">
      <c r="A50" t="s">
        <v>49</v>
      </c>
      <c s="34" t="s">
        <v>90</v>
      </c>
      <c s="34" t="s">
        <v>4187</v>
      </c>
      <c s="35" t="s">
        <v>5</v>
      </c>
      <c s="6" t="s">
        <v>4188</v>
      </c>
      <c s="36" t="s">
        <v>4189</v>
      </c>
      <c s="37">
        <v>8</v>
      </c>
      <c s="36">
        <v>0</v>
      </c>
      <c s="36">
        <f>ROUND(G50*H50,6)</f>
      </c>
      <c r="L50" s="38">
        <v>0</v>
      </c>
      <c s="32">
        <f>ROUND(ROUND(L50,2)*ROUND(G50,3),2)</f>
      </c>
      <c s="36" t="s">
        <v>196</v>
      </c>
      <c>
        <f>(M50*21)/100</f>
      </c>
      <c t="s">
        <v>27</v>
      </c>
    </row>
    <row r="51" spans="1:5" ht="12.75">
      <c r="A51" s="35" t="s">
        <v>54</v>
      </c>
      <c r="E51" s="39" t="s">
        <v>5</v>
      </c>
    </row>
    <row r="52" spans="1:5" ht="12.75">
      <c r="A52" s="35" t="s">
        <v>55</v>
      </c>
      <c r="E52" s="40" t="s">
        <v>4190</v>
      </c>
    </row>
    <row r="53" spans="1:5" ht="12.75">
      <c r="A53" t="s">
        <v>56</v>
      </c>
      <c r="E53" s="39" t="s">
        <v>4191</v>
      </c>
    </row>
    <row r="54" spans="1:16" ht="12.75">
      <c r="A54" t="s">
        <v>49</v>
      </c>
      <c s="34" t="s">
        <v>94</v>
      </c>
      <c s="34" t="s">
        <v>4192</v>
      </c>
      <c s="35" t="s">
        <v>5</v>
      </c>
      <c s="6" t="s">
        <v>4193</v>
      </c>
      <c s="36" t="s">
        <v>4189</v>
      </c>
      <c s="37">
        <v>6</v>
      </c>
      <c s="36">
        <v>0</v>
      </c>
      <c s="36">
        <f>ROUND(G54*H54,6)</f>
      </c>
      <c r="L54" s="38">
        <v>0</v>
      </c>
      <c s="32">
        <f>ROUND(ROUND(L54,2)*ROUND(G54,3),2)</f>
      </c>
      <c s="36" t="s">
        <v>196</v>
      </c>
      <c>
        <f>(M54*21)/100</f>
      </c>
      <c t="s">
        <v>27</v>
      </c>
    </row>
    <row r="55" spans="1:5" ht="12.75">
      <c r="A55" s="35" t="s">
        <v>54</v>
      </c>
      <c r="E55" s="39" t="s">
        <v>5</v>
      </c>
    </row>
    <row r="56" spans="1:5" ht="12.75">
      <c r="A56" s="35" t="s">
        <v>55</v>
      </c>
      <c r="E56" s="40" t="s">
        <v>4194</v>
      </c>
    </row>
    <row r="57" spans="1:5" ht="12.75">
      <c r="A57" t="s">
        <v>56</v>
      </c>
      <c r="E57" s="39" t="s">
        <v>4191</v>
      </c>
    </row>
    <row r="58" spans="1:16" ht="12.75">
      <c r="A58" t="s">
        <v>49</v>
      </c>
      <c s="34" t="s">
        <v>99</v>
      </c>
      <c s="34" t="s">
        <v>4195</v>
      </c>
      <c s="35" t="s">
        <v>5</v>
      </c>
      <c s="6" t="s">
        <v>4196</v>
      </c>
      <c s="36" t="s">
        <v>4189</v>
      </c>
      <c s="37">
        <v>15</v>
      </c>
      <c s="36">
        <v>0</v>
      </c>
      <c s="36">
        <f>ROUND(G58*H58,6)</f>
      </c>
      <c r="L58" s="38">
        <v>0</v>
      </c>
      <c s="32">
        <f>ROUND(ROUND(L58,2)*ROUND(G58,3),2)</f>
      </c>
      <c s="36" t="s">
        <v>196</v>
      </c>
      <c>
        <f>(M58*21)/100</f>
      </c>
      <c t="s">
        <v>27</v>
      </c>
    </row>
    <row r="59" spans="1:5" ht="12.75">
      <c r="A59" s="35" t="s">
        <v>54</v>
      </c>
      <c r="E59" s="39" t="s">
        <v>5</v>
      </c>
    </row>
    <row r="60" spans="1:5" ht="12.75">
      <c r="A60" s="35" t="s">
        <v>55</v>
      </c>
      <c r="E60" s="40" t="s">
        <v>4197</v>
      </c>
    </row>
    <row r="61" spans="1:5" ht="12.75">
      <c r="A61" t="s">
        <v>56</v>
      </c>
      <c r="E61" s="39" t="s">
        <v>4191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4041</v>
      </c>
      <c s="41">
        <f>Rekapitulace!C88</f>
      </c>
      <c s="20" t="s">
        <v>0</v>
      </c>
      <c t="s">
        <v>23</v>
      </c>
      <c t="s">
        <v>27</v>
      </c>
    </row>
    <row r="4" spans="1:16" ht="32" customHeight="1">
      <c r="A4" s="24" t="s">
        <v>20</v>
      </c>
      <c s="25" t="s">
        <v>28</v>
      </c>
      <c s="27" t="s">
        <v>4041</v>
      </c>
      <c r="E4" s="26" t="s">
        <v>4042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COUNTIFS(L8:L123,"=0",A8:A123,"P")+COUNTIFS(L8:L123,"",A8:A123,"P")+SUM(Q8:Q123)</f>
      </c>
    </row>
    <row r="8" spans="1:13" ht="12.75">
      <c r="A8" t="s">
        <v>44</v>
      </c>
      <c r="C8" s="28" t="s">
        <v>4200</v>
      </c>
      <c r="E8" s="30" t="s">
        <v>4199</v>
      </c>
      <c r="J8" s="29">
        <f>0+J9+J14+J31+J36+J65+J110</f>
      </c>
      <c s="29">
        <f>0+K9+K14+K31+K36+K65+K110</f>
      </c>
      <c s="29">
        <f>0+L9+L14+L31+L36+L65+L110</f>
      </c>
      <c s="29">
        <f>0+M9+M14+M31+M36+M65+M110</f>
      </c>
    </row>
    <row r="9" spans="1:13" ht="12.75">
      <c r="A9" t="s">
        <v>46</v>
      </c>
      <c r="C9" s="31" t="s">
        <v>288</v>
      </c>
      <c r="E9" s="33" t="s">
        <v>507</v>
      </c>
      <c r="J9" s="32">
        <f>0</f>
      </c>
      <c s="32">
        <f>0</f>
      </c>
      <c s="32">
        <f>0+L10</f>
      </c>
      <c s="32">
        <f>0+M10</f>
      </c>
    </row>
    <row r="10" spans="1:16" ht="38.25">
      <c r="A10" t="s">
        <v>49</v>
      </c>
      <c s="34" t="s">
        <v>47</v>
      </c>
      <c s="34" t="s">
        <v>291</v>
      </c>
      <c s="35" t="s">
        <v>292</v>
      </c>
      <c s="6" t="s">
        <v>293</v>
      </c>
      <c s="36" t="s">
        <v>294</v>
      </c>
      <c s="37">
        <v>15.48</v>
      </c>
      <c s="36">
        <v>0</v>
      </c>
      <c s="36">
        <f>ROUND(G10*H10,6)</f>
      </c>
      <c r="L10" s="38">
        <v>0</v>
      </c>
      <c s="32">
        <f>ROUND(ROUND(L10,2)*ROUND(G10,3),2)</f>
      </c>
      <c s="36" t="s">
        <v>196</v>
      </c>
      <c>
        <f>(M10*21)/100</f>
      </c>
      <c t="s">
        <v>27</v>
      </c>
    </row>
    <row r="11" spans="1:5" ht="12.75">
      <c r="A11" s="35" t="s">
        <v>54</v>
      </c>
      <c r="E11" s="39" t="s">
        <v>295</v>
      </c>
    </row>
    <row r="12" spans="1:5" ht="12.75">
      <c r="A12" s="35" t="s">
        <v>55</v>
      </c>
      <c r="E12" s="40" t="s">
        <v>4153</v>
      </c>
    </row>
    <row r="13" spans="1:5" ht="165.75">
      <c r="A13" t="s">
        <v>56</v>
      </c>
      <c r="E13" s="39" t="s">
        <v>3680</v>
      </c>
    </row>
    <row r="14" spans="1:13" ht="12.75">
      <c r="A14" t="s">
        <v>46</v>
      </c>
      <c r="C14" s="31" t="s">
        <v>4154</v>
      </c>
      <c r="E14" s="33" t="s">
        <v>48</v>
      </c>
      <c r="J14" s="32">
        <f>0</f>
      </c>
      <c s="32">
        <f>0</f>
      </c>
      <c s="32">
        <f>0+L15+L19+L23+L27</f>
      </c>
      <c s="32">
        <f>0+M15+M19+M23+M27</f>
      </c>
    </row>
    <row r="15" spans="1:16" ht="12.75">
      <c r="A15" t="s">
        <v>49</v>
      </c>
      <c s="34" t="s">
        <v>27</v>
      </c>
      <c s="34" t="s">
        <v>4201</v>
      </c>
      <c s="35" t="s">
        <v>5</v>
      </c>
      <c s="6" t="s">
        <v>4202</v>
      </c>
      <c s="36" t="s">
        <v>52</v>
      </c>
      <c s="37">
        <v>86.4</v>
      </c>
      <c s="36">
        <v>0</v>
      </c>
      <c s="36">
        <f>ROUND(G15*H15,6)</f>
      </c>
      <c r="L15" s="38">
        <v>0</v>
      </c>
      <c s="32">
        <f>ROUND(ROUND(L15,2)*ROUND(G15,3),2)</f>
      </c>
      <c s="36" t="s">
        <v>196</v>
      </c>
      <c>
        <f>(M15*21)/100</f>
      </c>
      <c t="s">
        <v>27</v>
      </c>
    </row>
    <row r="16" spans="1:5" ht="12.75">
      <c r="A16" s="35" t="s">
        <v>54</v>
      </c>
      <c r="E16" s="39" t="s">
        <v>5</v>
      </c>
    </row>
    <row r="17" spans="1:5" ht="12.75">
      <c r="A17" s="35" t="s">
        <v>55</v>
      </c>
      <c r="E17" s="40" t="s">
        <v>4203</v>
      </c>
    </row>
    <row r="18" spans="1:5" ht="127.5">
      <c r="A18" t="s">
        <v>56</v>
      </c>
      <c r="E18" s="39" t="s">
        <v>4204</v>
      </c>
    </row>
    <row r="19" spans="1:16" ht="12.75">
      <c r="A19" t="s">
        <v>49</v>
      </c>
      <c s="34" t="s">
        <v>26</v>
      </c>
      <c s="34" t="s">
        <v>58</v>
      </c>
      <c s="35" t="s">
        <v>5</v>
      </c>
      <c s="6" t="s">
        <v>4162</v>
      </c>
      <c s="36" t="s">
        <v>52</v>
      </c>
      <c s="37">
        <v>77.8</v>
      </c>
      <c s="36">
        <v>0</v>
      </c>
      <c s="36">
        <f>ROUND(G19*H19,6)</f>
      </c>
      <c r="L19" s="38">
        <v>0</v>
      </c>
      <c s="32">
        <f>ROUND(ROUND(L19,2)*ROUND(G19,3),2)</f>
      </c>
      <c s="36" t="s">
        <v>196</v>
      </c>
      <c>
        <f>(M19*21)/100</f>
      </c>
      <c t="s">
        <v>27</v>
      </c>
    </row>
    <row r="20" spans="1:5" ht="12.75">
      <c r="A20" s="35" t="s">
        <v>54</v>
      </c>
      <c r="E20" s="39" t="s">
        <v>5</v>
      </c>
    </row>
    <row r="21" spans="1:5" ht="12.75">
      <c r="A21" s="35" t="s">
        <v>55</v>
      </c>
      <c r="E21" s="40" t="s">
        <v>4163</v>
      </c>
    </row>
    <row r="22" spans="1:5" ht="127.5">
      <c r="A22" t="s">
        <v>56</v>
      </c>
      <c r="E22" s="39" t="s">
        <v>4164</v>
      </c>
    </row>
    <row r="23" spans="1:16" ht="12.75">
      <c r="A23" t="s">
        <v>49</v>
      </c>
      <c s="34" t="s">
        <v>67</v>
      </c>
      <c s="34" t="s">
        <v>4165</v>
      </c>
      <c s="35" t="s">
        <v>5</v>
      </c>
      <c s="6" t="s">
        <v>4166</v>
      </c>
      <c s="36" t="s">
        <v>52</v>
      </c>
      <c s="37">
        <v>23.76</v>
      </c>
      <c s="36">
        <v>0</v>
      </c>
      <c s="36">
        <f>ROUND(G23*H23,6)</f>
      </c>
      <c r="L23" s="38">
        <v>0</v>
      </c>
      <c s="32">
        <f>ROUND(ROUND(L23,2)*ROUND(G23,3),2)</f>
      </c>
      <c s="36" t="s">
        <v>196</v>
      </c>
      <c>
        <f>(M23*21)/100</f>
      </c>
      <c t="s">
        <v>27</v>
      </c>
    </row>
    <row r="24" spans="1:5" ht="12.75">
      <c r="A24" s="35" t="s">
        <v>54</v>
      </c>
      <c r="E24" s="39" t="s">
        <v>5</v>
      </c>
    </row>
    <row r="25" spans="1:5" ht="12.75">
      <c r="A25" s="35" t="s">
        <v>55</v>
      </c>
      <c r="E25" s="40" t="s">
        <v>4205</v>
      </c>
    </row>
    <row r="26" spans="1:5" ht="153">
      <c r="A26" t="s">
        <v>56</v>
      </c>
      <c r="E26" s="39" t="s">
        <v>4168</v>
      </c>
    </row>
    <row r="27" spans="1:16" ht="12.75">
      <c r="A27" t="s">
        <v>49</v>
      </c>
      <c s="34" t="s">
        <v>72</v>
      </c>
      <c s="34" t="s">
        <v>3421</v>
      </c>
      <c s="35" t="s">
        <v>5</v>
      </c>
      <c s="6" t="s">
        <v>4169</v>
      </c>
      <c s="36" t="s">
        <v>63</v>
      </c>
      <c s="37">
        <v>96</v>
      </c>
      <c s="36">
        <v>0</v>
      </c>
      <c s="36">
        <f>ROUND(G27*H27,6)</f>
      </c>
      <c r="L27" s="38">
        <v>0</v>
      </c>
      <c s="32">
        <f>ROUND(ROUND(L27,2)*ROUND(G27,3),2)</f>
      </c>
      <c s="36" t="s">
        <v>196</v>
      </c>
      <c>
        <f>(M27*21)/100</f>
      </c>
      <c t="s">
        <v>27</v>
      </c>
    </row>
    <row r="28" spans="1:5" ht="12.75">
      <c r="A28" s="35" t="s">
        <v>54</v>
      </c>
      <c r="E28" s="39" t="s">
        <v>5</v>
      </c>
    </row>
    <row r="29" spans="1:5" ht="12.75">
      <c r="A29" s="35" t="s">
        <v>55</v>
      </c>
      <c r="E29" s="40" t="s">
        <v>4206</v>
      </c>
    </row>
    <row r="30" spans="1:5" ht="25.5">
      <c r="A30" t="s">
        <v>56</v>
      </c>
      <c r="E30" s="39" t="s">
        <v>4171</v>
      </c>
    </row>
    <row r="31" spans="1:13" ht="12.75">
      <c r="A31" t="s">
        <v>46</v>
      </c>
      <c r="C31" s="31" t="s">
        <v>4207</v>
      </c>
      <c r="E31" s="33" t="s">
        <v>1804</v>
      </c>
      <c r="J31" s="32">
        <f>0</f>
      </c>
      <c s="32">
        <f>0</f>
      </c>
      <c s="32">
        <f>0+L32</f>
      </c>
      <c s="32">
        <f>0+M32</f>
      </c>
    </row>
    <row r="32" spans="1:16" ht="12.75">
      <c r="A32" t="s">
        <v>49</v>
      </c>
      <c s="34" t="s">
        <v>77</v>
      </c>
      <c s="34" t="s">
        <v>4208</v>
      </c>
      <c s="35" t="s">
        <v>5</v>
      </c>
      <c s="6" t="s">
        <v>4209</v>
      </c>
      <c s="36" t="s">
        <v>63</v>
      </c>
      <c s="37">
        <v>0.216</v>
      </c>
      <c s="36">
        <v>0</v>
      </c>
      <c s="36">
        <f>ROUND(G32*H32,6)</f>
      </c>
      <c r="L32" s="38">
        <v>0</v>
      </c>
      <c s="32">
        <f>ROUND(ROUND(L32,2)*ROUND(G32,3),2)</f>
      </c>
      <c s="36" t="s">
        <v>196</v>
      </c>
      <c>
        <f>(M32*21)/100</f>
      </c>
      <c t="s">
        <v>27</v>
      </c>
    </row>
    <row r="33" spans="1:5" ht="12.75">
      <c r="A33" s="35" t="s">
        <v>54</v>
      </c>
      <c r="E33" s="39" t="s">
        <v>5</v>
      </c>
    </row>
    <row r="34" spans="1:5" ht="12.75">
      <c r="A34" s="35" t="s">
        <v>55</v>
      </c>
      <c r="E34" s="40" t="s">
        <v>4210</v>
      </c>
    </row>
    <row r="35" spans="1:5" ht="127.5">
      <c r="A35" t="s">
        <v>56</v>
      </c>
      <c r="E35" s="39" t="s">
        <v>4211</v>
      </c>
    </row>
    <row r="36" spans="1:13" ht="12.75">
      <c r="A36" t="s">
        <v>46</v>
      </c>
      <c r="C36" s="31" t="s">
        <v>4212</v>
      </c>
      <c r="E36" s="33" t="s">
        <v>4213</v>
      </c>
      <c r="J36" s="32">
        <f>0</f>
      </c>
      <c s="32">
        <f>0</f>
      </c>
      <c s="32">
        <f>0+L37+L41+L45+L49+L53+L57+L61</f>
      </c>
      <c s="32">
        <f>0+M37+M41+M45+M49+M53+M57+M61</f>
      </c>
    </row>
    <row r="37" spans="1:16" ht="12.75">
      <c r="A37" t="s">
        <v>49</v>
      </c>
      <c s="34" t="s">
        <v>65</v>
      </c>
      <c s="34" t="s">
        <v>4214</v>
      </c>
      <c s="35" t="s">
        <v>5</v>
      </c>
      <c s="6" t="s">
        <v>4215</v>
      </c>
      <c s="36" t="s">
        <v>70</v>
      </c>
      <c s="37">
        <v>3</v>
      </c>
      <c s="36">
        <v>0</v>
      </c>
      <c s="36">
        <f>ROUND(G37*H37,6)</f>
      </c>
      <c r="L37" s="38">
        <v>0</v>
      </c>
      <c s="32">
        <f>ROUND(ROUND(L37,2)*ROUND(G37,3),2)</f>
      </c>
      <c s="36" t="s">
        <v>196</v>
      </c>
      <c>
        <f>(M37*21)/100</f>
      </c>
      <c t="s">
        <v>27</v>
      </c>
    </row>
    <row r="38" spans="1:5" ht="12.75">
      <c r="A38" s="35" t="s">
        <v>54</v>
      </c>
      <c r="E38" s="39" t="s">
        <v>5</v>
      </c>
    </row>
    <row r="39" spans="1:5" ht="12.75">
      <c r="A39" s="35" t="s">
        <v>55</v>
      </c>
      <c r="E39" s="40" t="s">
        <v>4216</v>
      </c>
    </row>
    <row r="40" spans="1:5" ht="127.5">
      <c r="A40" t="s">
        <v>56</v>
      </c>
      <c r="E40" s="39" t="s">
        <v>4211</v>
      </c>
    </row>
    <row r="41" spans="1:16" ht="12.75">
      <c r="A41" t="s">
        <v>49</v>
      </c>
      <c s="34" t="s">
        <v>82</v>
      </c>
      <c s="34" t="s">
        <v>4217</v>
      </c>
      <c s="35" t="s">
        <v>5</v>
      </c>
      <c s="6" t="s">
        <v>4218</v>
      </c>
      <c s="36" t="s">
        <v>70</v>
      </c>
      <c s="37">
        <v>13</v>
      </c>
      <c s="36">
        <v>0</v>
      </c>
      <c s="36">
        <f>ROUND(G41*H41,6)</f>
      </c>
      <c r="L41" s="38">
        <v>0</v>
      </c>
      <c s="32">
        <f>ROUND(ROUND(L41,2)*ROUND(G41,3),2)</f>
      </c>
      <c s="36" t="s">
        <v>196</v>
      </c>
      <c>
        <f>(M41*21)/100</f>
      </c>
      <c t="s">
        <v>27</v>
      </c>
    </row>
    <row r="42" spans="1:5" ht="12.75">
      <c r="A42" s="35" t="s">
        <v>54</v>
      </c>
      <c r="E42" s="39" t="s">
        <v>5</v>
      </c>
    </row>
    <row r="43" spans="1:5" ht="12.75">
      <c r="A43" s="35" t="s">
        <v>55</v>
      </c>
      <c r="E43" s="40" t="s">
        <v>4219</v>
      </c>
    </row>
    <row r="44" spans="1:5" ht="127.5">
      <c r="A44" t="s">
        <v>56</v>
      </c>
      <c r="E44" s="39" t="s">
        <v>4211</v>
      </c>
    </row>
    <row r="45" spans="1:16" ht="12.75">
      <c r="A45" t="s">
        <v>49</v>
      </c>
      <c s="34" t="s">
        <v>86</v>
      </c>
      <c s="34" t="s">
        <v>4220</v>
      </c>
      <c s="35" t="s">
        <v>5</v>
      </c>
      <c s="6" t="s">
        <v>4221</v>
      </c>
      <c s="36" t="s">
        <v>70</v>
      </c>
      <c s="37">
        <v>2</v>
      </c>
      <c s="36">
        <v>0</v>
      </c>
      <c s="36">
        <f>ROUND(G45*H45,6)</f>
      </c>
      <c r="L45" s="38">
        <v>0</v>
      </c>
      <c s="32">
        <f>ROUND(ROUND(L45,2)*ROUND(G45,3),2)</f>
      </c>
      <c s="36" t="s">
        <v>196</v>
      </c>
      <c>
        <f>(M45*21)/100</f>
      </c>
      <c t="s">
        <v>27</v>
      </c>
    </row>
    <row r="46" spans="1:5" ht="12.75">
      <c r="A46" s="35" t="s">
        <v>54</v>
      </c>
      <c r="E46" s="39" t="s">
        <v>5</v>
      </c>
    </row>
    <row r="47" spans="1:5" ht="12.75">
      <c r="A47" s="35" t="s">
        <v>55</v>
      </c>
      <c r="E47" s="40" t="s">
        <v>4222</v>
      </c>
    </row>
    <row r="48" spans="1:5" ht="127.5">
      <c r="A48" t="s">
        <v>56</v>
      </c>
      <c r="E48" s="39" t="s">
        <v>4211</v>
      </c>
    </row>
    <row r="49" spans="1:16" ht="12.75">
      <c r="A49" t="s">
        <v>49</v>
      </c>
      <c s="34" t="s">
        <v>90</v>
      </c>
      <c s="34" t="s">
        <v>4223</v>
      </c>
      <c s="35" t="s">
        <v>5</v>
      </c>
      <c s="6" t="s">
        <v>4224</v>
      </c>
      <c s="36" t="s">
        <v>1550</v>
      </c>
      <c s="37">
        <v>2</v>
      </c>
      <c s="36">
        <v>0</v>
      </c>
      <c s="36">
        <f>ROUND(G49*H49,6)</f>
      </c>
      <c r="L49" s="38">
        <v>0</v>
      </c>
      <c s="32">
        <f>ROUND(ROUND(L49,2)*ROUND(G49,3),2)</f>
      </c>
      <c s="36" t="s">
        <v>196</v>
      </c>
      <c>
        <f>(M49*21)/100</f>
      </c>
      <c t="s">
        <v>27</v>
      </c>
    </row>
    <row r="50" spans="1:5" ht="12.75">
      <c r="A50" s="35" t="s">
        <v>54</v>
      </c>
      <c r="E50" s="39" t="s">
        <v>5</v>
      </c>
    </row>
    <row r="51" spans="1:5" ht="12.75">
      <c r="A51" s="35" t="s">
        <v>55</v>
      </c>
      <c r="E51" s="40" t="s">
        <v>4225</v>
      </c>
    </row>
    <row r="52" spans="1:5" ht="12.75">
      <c r="A52" t="s">
        <v>56</v>
      </c>
      <c r="E52" s="39" t="s">
        <v>4191</v>
      </c>
    </row>
    <row r="53" spans="1:16" ht="12.75">
      <c r="A53" t="s">
        <v>49</v>
      </c>
      <c s="34" t="s">
        <v>94</v>
      </c>
      <c s="34" t="s">
        <v>4226</v>
      </c>
      <c s="35" t="s">
        <v>5</v>
      </c>
      <c s="6" t="s">
        <v>4227</v>
      </c>
      <c s="36" t="s">
        <v>1550</v>
      </c>
      <c s="37">
        <v>2</v>
      </c>
      <c s="36">
        <v>0</v>
      </c>
      <c s="36">
        <f>ROUND(G53*H53,6)</f>
      </c>
      <c r="L53" s="38">
        <v>0</v>
      </c>
      <c s="32">
        <f>ROUND(ROUND(L53,2)*ROUND(G53,3),2)</f>
      </c>
      <c s="36" t="s">
        <v>196</v>
      </c>
      <c>
        <f>(M53*21)/100</f>
      </c>
      <c t="s">
        <v>27</v>
      </c>
    </row>
    <row r="54" spans="1:5" ht="12.75">
      <c r="A54" s="35" t="s">
        <v>54</v>
      </c>
      <c r="E54" s="39" t="s">
        <v>5</v>
      </c>
    </row>
    <row r="55" spans="1:5" ht="12.75">
      <c r="A55" s="35" t="s">
        <v>55</v>
      </c>
      <c r="E55" s="40" t="s">
        <v>4228</v>
      </c>
    </row>
    <row r="56" spans="1:5" ht="12.75">
      <c r="A56" t="s">
        <v>56</v>
      </c>
      <c r="E56" s="39" t="s">
        <v>4191</v>
      </c>
    </row>
    <row r="57" spans="1:16" ht="12.75">
      <c r="A57" t="s">
        <v>49</v>
      </c>
      <c s="34" t="s">
        <v>99</v>
      </c>
      <c s="34" t="s">
        <v>4229</v>
      </c>
      <c s="35" t="s">
        <v>5</v>
      </c>
      <c s="6" t="s">
        <v>4230</v>
      </c>
      <c s="36" t="s">
        <v>1550</v>
      </c>
      <c s="37">
        <v>2</v>
      </c>
      <c s="36">
        <v>0</v>
      </c>
      <c s="36">
        <f>ROUND(G57*H57,6)</f>
      </c>
      <c r="L57" s="38">
        <v>0</v>
      </c>
      <c s="32">
        <f>ROUND(ROUND(L57,2)*ROUND(G57,3),2)</f>
      </c>
      <c s="36" t="s">
        <v>196</v>
      </c>
      <c>
        <f>(M57*21)/100</f>
      </c>
      <c t="s">
        <v>27</v>
      </c>
    </row>
    <row r="58" spans="1:5" ht="12.75">
      <c r="A58" s="35" t="s">
        <v>54</v>
      </c>
      <c r="E58" s="39" t="s">
        <v>5</v>
      </c>
    </row>
    <row r="59" spans="1:5" ht="12.75">
      <c r="A59" s="35" t="s">
        <v>55</v>
      </c>
      <c r="E59" s="40" t="s">
        <v>4231</v>
      </c>
    </row>
    <row r="60" spans="1:5" ht="12.75">
      <c r="A60" t="s">
        <v>56</v>
      </c>
      <c r="E60" s="39" t="s">
        <v>4191</v>
      </c>
    </row>
    <row r="61" spans="1:16" ht="12.75">
      <c r="A61" t="s">
        <v>49</v>
      </c>
      <c s="34" t="s">
        <v>102</v>
      </c>
      <c s="34" t="s">
        <v>4232</v>
      </c>
      <c s="35" t="s">
        <v>5</v>
      </c>
      <c s="6" t="s">
        <v>4233</v>
      </c>
      <c s="36" t="s">
        <v>1550</v>
      </c>
      <c s="37">
        <v>2</v>
      </c>
      <c s="36">
        <v>0</v>
      </c>
      <c s="36">
        <f>ROUND(G61*H61,6)</f>
      </c>
      <c r="L61" s="38">
        <v>0</v>
      </c>
      <c s="32">
        <f>ROUND(ROUND(L61,2)*ROUND(G61,3),2)</f>
      </c>
      <c s="36" t="s">
        <v>196</v>
      </c>
      <c>
        <f>(M61*21)/100</f>
      </c>
      <c t="s">
        <v>27</v>
      </c>
    </row>
    <row r="62" spans="1:5" ht="12.75">
      <c r="A62" s="35" t="s">
        <v>54</v>
      </c>
      <c r="E62" s="39" t="s">
        <v>5</v>
      </c>
    </row>
    <row r="63" spans="1:5" ht="12.75">
      <c r="A63" s="35" t="s">
        <v>55</v>
      </c>
      <c r="E63" s="40" t="s">
        <v>4231</v>
      </c>
    </row>
    <row r="64" spans="1:5" ht="12.75">
      <c r="A64" t="s">
        <v>56</v>
      </c>
      <c r="E64" s="39" t="s">
        <v>4191</v>
      </c>
    </row>
    <row r="65" spans="1:13" ht="12.75">
      <c r="A65" t="s">
        <v>46</v>
      </c>
      <c r="C65" s="31" t="s">
        <v>4177</v>
      </c>
      <c r="E65" s="33" t="s">
        <v>1884</v>
      </c>
      <c r="J65" s="32">
        <f>0</f>
      </c>
      <c s="32">
        <f>0</f>
      </c>
      <c s="32">
        <f>0+L66+L70+L74+L78+L82+L86+L90+L94+L98+L102+L106</f>
      </c>
      <c s="32">
        <f>0+M66+M70+M74+M78+M82+M86+M90+M94+M98+M102+M106</f>
      </c>
    </row>
    <row r="66" spans="1:16" ht="12.75">
      <c r="A66" t="s">
        <v>49</v>
      </c>
      <c s="34" t="s">
        <v>106</v>
      </c>
      <c s="34" t="s">
        <v>4234</v>
      </c>
      <c s="35" t="s">
        <v>5</v>
      </c>
      <c s="6" t="s">
        <v>4235</v>
      </c>
      <c s="36" t="s">
        <v>70</v>
      </c>
      <c s="37">
        <v>48</v>
      </c>
      <c s="36">
        <v>0</v>
      </c>
      <c s="36">
        <f>ROUND(G66*H66,6)</f>
      </c>
      <c r="L66" s="38">
        <v>0</v>
      </c>
      <c s="32">
        <f>ROUND(ROUND(L66,2)*ROUND(G66,3),2)</f>
      </c>
      <c s="36" t="s">
        <v>196</v>
      </c>
      <c>
        <f>(M66*21)/100</f>
      </c>
      <c t="s">
        <v>27</v>
      </c>
    </row>
    <row r="67" spans="1:5" ht="12.75">
      <c r="A67" s="35" t="s">
        <v>54</v>
      </c>
      <c r="E67" s="39" t="s">
        <v>5</v>
      </c>
    </row>
    <row r="68" spans="1:5" ht="12.75">
      <c r="A68" s="35" t="s">
        <v>55</v>
      </c>
      <c r="E68" s="40" t="s">
        <v>4236</v>
      </c>
    </row>
    <row r="69" spans="1:5" ht="127.5">
      <c r="A69" t="s">
        <v>56</v>
      </c>
      <c r="E69" s="39" t="s">
        <v>4211</v>
      </c>
    </row>
    <row r="70" spans="1:16" ht="12.75">
      <c r="A70" t="s">
        <v>49</v>
      </c>
      <c s="34" t="s">
        <v>110</v>
      </c>
      <c s="34" t="s">
        <v>4237</v>
      </c>
      <c s="35" t="s">
        <v>5</v>
      </c>
      <c s="6" t="s">
        <v>4238</v>
      </c>
      <c s="36" t="s">
        <v>1550</v>
      </c>
      <c s="37">
        <v>2</v>
      </c>
      <c s="36">
        <v>0</v>
      </c>
      <c s="36">
        <f>ROUND(G70*H70,6)</f>
      </c>
      <c r="L70" s="38">
        <v>0</v>
      </c>
      <c s="32">
        <f>ROUND(ROUND(L70,2)*ROUND(G70,3),2)</f>
      </c>
      <c s="36" t="s">
        <v>196</v>
      </c>
      <c>
        <f>(M70*21)/100</f>
      </c>
      <c t="s">
        <v>27</v>
      </c>
    </row>
    <row r="71" spans="1:5" ht="12.75">
      <c r="A71" s="35" t="s">
        <v>54</v>
      </c>
      <c r="E71" s="39" t="s">
        <v>5</v>
      </c>
    </row>
    <row r="72" spans="1:5" ht="12.75">
      <c r="A72" s="35" t="s">
        <v>55</v>
      </c>
      <c r="E72" s="40" t="s">
        <v>4239</v>
      </c>
    </row>
    <row r="73" spans="1:5" ht="51">
      <c r="A73" t="s">
        <v>56</v>
      </c>
      <c r="E73" s="39" t="s">
        <v>4181</v>
      </c>
    </row>
    <row r="74" spans="1:16" ht="12.75">
      <c r="A74" t="s">
        <v>49</v>
      </c>
      <c s="34" t="s">
        <v>114</v>
      </c>
      <c s="34" t="s">
        <v>4240</v>
      </c>
      <c s="35" t="s">
        <v>5</v>
      </c>
      <c s="6" t="s">
        <v>4241</v>
      </c>
      <c s="36" t="s">
        <v>1550</v>
      </c>
      <c s="37">
        <v>2</v>
      </c>
      <c s="36">
        <v>0</v>
      </c>
      <c s="36">
        <f>ROUND(G74*H74,6)</f>
      </c>
      <c r="L74" s="38">
        <v>0</v>
      </c>
      <c s="32">
        <f>ROUND(ROUND(L74,2)*ROUND(G74,3),2)</f>
      </c>
      <c s="36" t="s">
        <v>196</v>
      </c>
      <c>
        <f>(M74*21)/100</f>
      </c>
      <c t="s">
        <v>27</v>
      </c>
    </row>
    <row r="75" spans="1:5" ht="12.75">
      <c r="A75" s="35" t="s">
        <v>54</v>
      </c>
      <c r="E75" s="39" t="s">
        <v>5</v>
      </c>
    </row>
    <row r="76" spans="1:5" ht="12.75">
      <c r="A76" s="35" t="s">
        <v>55</v>
      </c>
      <c r="E76" s="40" t="s">
        <v>4242</v>
      </c>
    </row>
    <row r="77" spans="1:5" ht="38.25">
      <c r="A77" t="s">
        <v>56</v>
      </c>
      <c r="E77" s="39" t="s">
        <v>4185</v>
      </c>
    </row>
    <row r="78" spans="1:16" ht="12.75">
      <c r="A78" t="s">
        <v>49</v>
      </c>
      <c s="34" t="s">
        <v>118</v>
      </c>
      <c s="34" t="s">
        <v>4243</v>
      </c>
      <c s="35" t="s">
        <v>5</v>
      </c>
      <c s="6" t="s">
        <v>4244</v>
      </c>
      <c s="36" t="s">
        <v>70</v>
      </c>
      <c s="37">
        <v>48</v>
      </c>
      <c s="36">
        <v>0</v>
      </c>
      <c s="36">
        <f>ROUND(G78*H78,6)</f>
      </c>
      <c r="L78" s="38">
        <v>0</v>
      </c>
      <c s="32">
        <f>ROUND(ROUND(L78,2)*ROUND(G78,3),2)</f>
      </c>
      <c s="36" t="s">
        <v>196</v>
      </c>
      <c>
        <f>(M78*21)/100</f>
      </c>
      <c t="s">
        <v>27</v>
      </c>
    </row>
    <row r="79" spans="1:5" ht="12.75">
      <c r="A79" s="35" t="s">
        <v>54</v>
      </c>
      <c r="E79" s="39" t="s">
        <v>5</v>
      </c>
    </row>
    <row r="80" spans="1:5" ht="12.75">
      <c r="A80" s="35" t="s">
        <v>55</v>
      </c>
      <c r="E80" s="40" t="s">
        <v>4245</v>
      </c>
    </row>
    <row r="81" spans="1:5" ht="51">
      <c r="A81" t="s">
        <v>56</v>
      </c>
      <c r="E81" s="39" t="s">
        <v>4246</v>
      </c>
    </row>
    <row r="82" spans="1:16" ht="12.75">
      <c r="A82" t="s">
        <v>49</v>
      </c>
      <c s="34" t="s">
        <v>122</v>
      </c>
      <c s="34" t="s">
        <v>4247</v>
      </c>
      <c s="35" t="s">
        <v>5</v>
      </c>
      <c s="6" t="s">
        <v>4248</v>
      </c>
      <c s="36" t="s">
        <v>70</v>
      </c>
      <c s="37">
        <v>48</v>
      </c>
      <c s="36">
        <v>0</v>
      </c>
      <c s="36">
        <f>ROUND(G82*H82,6)</f>
      </c>
      <c r="L82" s="38">
        <v>0</v>
      </c>
      <c s="32">
        <f>ROUND(ROUND(L82,2)*ROUND(G82,3),2)</f>
      </c>
      <c s="36" t="s">
        <v>196</v>
      </c>
      <c>
        <f>(M82*21)/100</f>
      </c>
      <c t="s">
        <v>27</v>
      </c>
    </row>
    <row r="83" spans="1:5" ht="12.75">
      <c r="A83" s="35" t="s">
        <v>54</v>
      </c>
      <c r="E83" s="39" t="s">
        <v>5</v>
      </c>
    </row>
    <row r="84" spans="1:5" ht="12.75">
      <c r="A84" s="35" t="s">
        <v>55</v>
      </c>
      <c r="E84" s="40" t="s">
        <v>4249</v>
      </c>
    </row>
    <row r="85" spans="1:5" ht="38.25">
      <c r="A85" t="s">
        <v>56</v>
      </c>
      <c r="E85" s="39" t="s">
        <v>4185</v>
      </c>
    </row>
    <row r="86" spans="1:16" ht="12.75">
      <c r="A86" t="s">
        <v>49</v>
      </c>
      <c s="34" t="s">
        <v>126</v>
      </c>
      <c s="34" t="s">
        <v>4250</v>
      </c>
      <c s="35" t="s">
        <v>5</v>
      </c>
      <c s="6" t="s">
        <v>4251</v>
      </c>
      <c s="36" t="s">
        <v>1550</v>
      </c>
      <c s="37">
        <v>1</v>
      </c>
      <c s="36">
        <v>0</v>
      </c>
      <c s="36">
        <f>ROUND(G86*H86,6)</f>
      </c>
      <c r="L86" s="38">
        <v>0</v>
      </c>
      <c s="32">
        <f>ROUND(ROUND(L86,2)*ROUND(G86,3),2)</f>
      </c>
      <c s="36" t="s">
        <v>196</v>
      </c>
      <c>
        <f>(M86*21)/100</f>
      </c>
      <c t="s">
        <v>27</v>
      </c>
    </row>
    <row r="87" spans="1:5" ht="12.75">
      <c r="A87" s="35" t="s">
        <v>54</v>
      </c>
      <c r="E87" s="39" t="s">
        <v>5</v>
      </c>
    </row>
    <row r="88" spans="1:5" ht="12.75">
      <c r="A88" s="35" t="s">
        <v>55</v>
      </c>
      <c r="E88" s="40" t="s">
        <v>4252</v>
      </c>
    </row>
    <row r="89" spans="1:5" ht="25.5">
      <c r="A89" t="s">
        <v>56</v>
      </c>
      <c r="E89" s="39" t="s">
        <v>4253</v>
      </c>
    </row>
    <row r="90" spans="1:16" ht="12.75">
      <c r="A90" t="s">
        <v>49</v>
      </c>
      <c s="34" t="s">
        <v>130</v>
      </c>
      <c s="34" t="s">
        <v>4254</v>
      </c>
      <c s="35" t="s">
        <v>5</v>
      </c>
      <c s="6" t="s">
        <v>4255</v>
      </c>
      <c s="36" t="s">
        <v>70</v>
      </c>
      <c s="37">
        <v>11</v>
      </c>
      <c s="36">
        <v>0</v>
      </c>
      <c s="36">
        <f>ROUND(G90*H90,6)</f>
      </c>
      <c r="L90" s="38">
        <v>0</v>
      </c>
      <c s="32">
        <f>ROUND(ROUND(L90,2)*ROUND(G90,3),2)</f>
      </c>
      <c s="36" t="s">
        <v>196</v>
      </c>
      <c>
        <f>(M90*21)/100</f>
      </c>
      <c t="s">
        <v>27</v>
      </c>
    </row>
    <row r="91" spans="1:5" ht="12.75">
      <c r="A91" s="35" t="s">
        <v>54</v>
      </c>
      <c r="E91" s="39" t="s">
        <v>5</v>
      </c>
    </row>
    <row r="92" spans="1:5" ht="12.75">
      <c r="A92" s="35" t="s">
        <v>55</v>
      </c>
      <c r="E92" s="40" t="s">
        <v>4256</v>
      </c>
    </row>
    <row r="93" spans="1:5" ht="38.25">
      <c r="A93" t="s">
        <v>56</v>
      </c>
      <c r="E93" s="39" t="s">
        <v>4257</v>
      </c>
    </row>
    <row r="94" spans="1:16" ht="12.75">
      <c r="A94" t="s">
        <v>49</v>
      </c>
      <c s="34" t="s">
        <v>134</v>
      </c>
      <c s="34" t="s">
        <v>4258</v>
      </c>
      <c s="35" t="s">
        <v>5</v>
      </c>
      <c s="6" t="s">
        <v>4259</v>
      </c>
      <c s="36" t="s">
        <v>70</v>
      </c>
      <c s="37">
        <v>48</v>
      </c>
      <c s="36">
        <v>0</v>
      </c>
      <c s="36">
        <f>ROUND(G94*H94,6)</f>
      </c>
      <c r="L94" s="38">
        <v>0</v>
      </c>
      <c s="32">
        <f>ROUND(ROUND(L94,2)*ROUND(G94,3),2)</f>
      </c>
      <c s="36" t="s">
        <v>196</v>
      </c>
      <c>
        <f>(M94*21)/100</f>
      </c>
      <c t="s">
        <v>27</v>
      </c>
    </row>
    <row r="95" spans="1:5" ht="12.75">
      <c r="A95" s="35" t="s">
        <v>54</v>
      </c>
      <c r="E95" s="39" t="s">
        <v>5</v>
      </c>
    </row>
    <row r="96" spans="1:5" ht="12.75">
      <c r="A96" s="35" t="s">
        <v>55</v>
      </c>
      <c r="E96" s="40" t="s">
        <v>4256</v>
      </c>
    </row>
    <row r="97" spans="1:5" ht="38.25">
      <c r="A97" t="s">
        <v>56</v>
      </c>
      <c r="E97" s="39" t="s">
        <v>4257</v>
      </c>
    </row>
    <row r="98" spans="1:16" ht="12.75">
      <c r="A98" t="s">
        <v>49</v>
      </c>
      <c s="34" t="s">
        <v>138</v>
      </c>
      <c s="34" t="s">
        <v>4100</v>
      </c>
      <c s="35" t="s">
        <v>5</v>
      </c>
      <c s="6" t="s">
        <v>4101</v>
      </c>
      <c s="36" t="s">
        <v>1550</v>
      </c>
      <c s="37">
        <v>2</v>
      </c>
      <c s="36">
        <v>0</v>
      </c>
      <c s="36">
        <f>ROUND(G98*H98,6)</f>
      </c>
      <c r="L98" s="38">
        <v>0</v>
      </c>
      <c s="32">
        <f>ROUND(ROUND(L98,2)*ROUND(G98,3),2)</f>
      </c>
      <c s="36" t="s">
        <v>196</v>
      </c>
      <c>
        <f>(M98*21)/100</f>
      </c>
      <c t="s">
        <v>27</v>
      </c>
    </row>
    <row r="99" spans="1:5" ht="12.75">
      <c r="A99" s="35" t="s">
        <v>54</v>
      </c>
      <c r="E99" s="39" t="s">
        <v>5</v>
      </c>
    </row>
    <row r="100" spans="1:5" ht="12.75">
      <c r="A100" s="35" t="s">
        <v>55</v>
      </c>
      <c r="E100" s="40" t="s">
        <v>4252</v>
      </c>
    </row>
    <row r="101" spans="1:5" ht="25.5">
      <c r="A101" t="s">
        <v>56</v>
      </c>
      <c r="E101" s="39" t="s">
        <v>4253</v>
      </c>
    </row>
    <row r="102" spans="1:16" ht="12.75">
      <c r="A102" t="s">
        <v>49</v>
      </c>
      <c s="34" t="s">
        <v>142</v>
      </c>
      <c s="34" t="s">
        <v>4260</v>
      </c>
      <c s="35" t="s">
        <v>5</v>
      </c>
      <c s="6" t="s">
        <v>4261</v>
      </c>
      <c s="36" t="s">
        <v>70</v>
      </c>
      <c s="37">
        <v>8</v>
      </c>
      <c s="36">
        <v>0</v>
      </c>
      <c s="36">
        <f>ROUND(G102*H102,6)</f>
      </c>
      <c r="L102" s="38">
        <v>0</v>
      </c>
      <c s="32">
        <f>ROUND(ROUND(L102,2)*ROUND(G102,3),2)</f>
      </c>
      <c s="36" t="s">
        <v>196</v>
      </c>
      <c>
        <f>(M102*21)/100</f>
      </c>
      <c t="s">
        <v>27</v>
      </c>
    </row>
    <row r="103" spans="1:5" ht="12.75">
      <c r="A103" s="35" t="s">
        <v>54</v>
      </c>
      <c r="E103" s="39" t="s">
        <v>5</v>
      </c>
    </row>
    <row r="104" spans="1:5" ht="12.75">
      <c r="A104" s="35" t="s">
        <v>55</v>
      </c>
      <c r="E104" s="40" t="s">
        <v>4262</v>
      </c>
    </row>
    <row r="105" spans="1:5" ht="51">
      <c r="A105" t="s">
        <v>56</v>
      </c>
      <c r="E105" s="39" t="s">
        <v>4263</v>
      </c>
    </row>
    <row r="106" spans="1:16" ht="12.75">
      <c r="A106" t="s">
        <v>49</v>
      </c>
      <c s="34" t="s">
        <v>146</v>
      </c>
      <c s="34" t="s">
        <v>4264</v>
      </c>
      <c s="35" t="s">
        <v>5</v>
      </c>
      <c s="6" t="s">
        <v>4265</v>
      </c>
      <c s="36" t="s">
        <v>70</v>
      </c>
      <c s="37">
        <v>48</v>
      </c>
      <c s="36">
        <v>0</v>
      </c>
      <c s="36">
        <f>ROUND(G106*H106,6)</f>
      </c>
      <c r="L106" s="38">
        <v>0</v>
      </c>
      <c s="32">
        <f>ROUND(ROUND(L106,2)*ROUND(G106,3),2)</f>
      </c>
      <c s="36" t="s">
        <v>196</v>
      </c>
      <c>
        <f>(M106*21)/100</f>
      </c>
      <c t="s">
        <v>27</v>
      </c>
    </row>
    <row r="107" spans="1:5" ht="12.75">
      <c r="A107" s="35" t="s">
        <v>54</v>
      </c>
      <c r="E107" s="39" t="s">
        <v>5</v>
      </c>
    </row>
    <row r="108" spans="1:5" ht="12.75">
      <c r="A108" s="35" t="s">
        <v>55</v>
      </c>
      <c r="E108" s="40" t="s">
        <v>4262</v>
      </c>
    </row>
    <row r="109" spans="1:5" ht="12.75">
      <c r="A109" t="s">
        <v>56</v>
      </c>
      <c r="E109" s="39" t="s">
        <v>4191</v>
      </c>
    </row>
    <row r="110" spans="1:13" ht="12.75">
      <c r="A110" t="s">
        <v>46</v>
      </c>
      <c r="C110" s="31" t="s">
        <v>191</v>
      </c>
      <c r="E110" s="33" t="s">
        <v>2138</v>
      </c>
      <c r="J110" s="32">
        <f>0</f>
      </c>
      <c s="32">
        <f>0</f>
      </c>
      <c s="32">
        <f>0+L111+L115+L119+L123</f>
      </c>
      <c s="32">
        <f>0+M111+M115+M119+M123</f>
      </c>
    </row>
    <row r="111" spans="1:16" ht="12.75">
      <c r="A111" t="s">
        <v>49</v>
      </c>
      <c s="34" t="s">
        <v>150</v>
      </c>
      <c s="34" t="s">
        <v>4187</v>
      </c>
      <c s="35" t="s">
        <v>5</v>
      </c>
      <c s="6" t="s">
        <v>4266</v>
      </c>
      <c s="36" t="s">
        <v>4189</v>
      </c>
      <c s="37">
        <v>300</v>
      </c>
      <c s="36">
        <v>0</v>
      </c>
      <c s="36">
        <f>ROUND(G111*H111,6)</f>
      </c>
      <c r="L111" s="38">
        <v>0</v>
      </c>
      <c s="32">
        <f>ROUND(ROUND(L111,2)*ROUND(G111,3),2)</f>
      </c>
      <c s="36" t="s">
        <v>196</v>
      </c>
      <c>
        <f>(M111*21)/100</f>
      </c>
      <c t="s">
        <v>27</v>
      </c>
    </row>
    <row r="112" spans="1:5" ht="12.75">
      <c r="A112" s="35" t="s">
        <v>54</v>
      </c>
      <c r="E112" s="39" t="s">
        <v>5</v>
      </c>
    </row>
    <row r="113" spans="1:5" ht="12.75">
      <c r="A113" s="35" t="s">
        <v>55</v>
      </c>
      <c r="E113" s="40" t="s">
        <v>4190</v>
      </c>
    </row>
    <row r="114" spans="1:5" ht="12.75">
      <c r="A114" t="s">
        <v>56</v>
      </c>
      <c r="E114" s="39" t="s">
        <v>4191</v>
      </c>
    </row>
    <row r="115" spans="1:16" ht="12.75">
      <c r="A115" t="s">
        <v>49</v>
      </c>
      <c s="34" t="s">
        <v>154</v>
      </c>
      <c s="34" t="s">
        <v>4192</v>
      </c>
      <c s="35" t="s">
        <v>5</v>
      </c>
      <c s="6" t="s">
        <v>4193</v>
      </c>
      <c s="36" t="s">
        <v>4189</v>
      </c>
      <c s="37">
        <v>75</v>
      </c>
      <c s="36">
        <v>0</v>
      </c>
      <c s="36">
        <f>ROUND(G115*H115,6)</f>
      </c>
      <c r="L115" s="38">
        <v>0</v>
      </c>
      <c s="32">
        <f>ROUND(ROUND(L115,2)*ROUND(G115,3),2)</f>
      </c>
      <c s="36" t="s">
        <v>196</v>
      </c>
      <c>
        <f>(M115*21)/100</f>
      </c>
      <c t="s">
        <v>27</v>
      </c>
    </row>
    <row r="116" spans="1:5" ht="12.75">
      <c r="A116" s="35" t="s">
        <v>54</v>
      </c>
      <c r="E116" s="39" t="s">
        <v>5</v>
      </c>
    </row>
    <row r="117" spans="1:5" ht="12.75">
      <c r="A117" s="35" t="s">
        <v>55</v>
      </c>
      <c r="E117" s="40" t="s">
        <v>4194</v>
      </c>
    </row>
    <row r="118" spans="1:5" ht="12.75">
      <c r="A118" t="s">
        <v>56</v>
      </c>
      <c r="E118" s="39" t="s">
        <v>4191</v>
      </c>
    </row>
    <row r="119" spans="1:16" ht="12.75">
      <c r="A119" t="s">
        <v>49</v>
      </c>
      <c s="34" t="s">
        <v>158</v>
      </c>
      <c s="34" t="s">
        <v>4195</v>
      </c>
      <c s="35" t="s">
        <v>5</v>
      </c>
      <c s="6" t="s">
        <v>4196</v>
      </c>
      <c s="36" t="s">
        <v>4189</v>
      </c>
      <c s="37">
        <v>40</v>
      </c>
      <c s="36">
        <v>0</v>
      </c>
      <c s="36">
        <f>ROUND(G119*H119,6)</f>
      </c>
      <c r="L119" s="38">
        <v>0</v>
      </c>
      <c s="32">
        <f>ROUND(ROUND(L119,2)*ROUND(G119,3),2)</f>
      </c>
      <c s="36" t="s">
        <v>196</v>
      </c>
      <c>
        <f>(M119*21)/100</f>
      </c>
      <c t="s">
        <v>27</v>
      </c>
    </row>
    <row r="120" spans="1:5" ht="12.75">
      <c r="A120" s="35" t="s">
        <v>54</v>
      </c>
      <c r="E120" s="39" t="s">
        <v>5</v>
      </c>
    </row>
    <row r="121" spans="1:5" ht="12.75">
      <c r="A121" s="35" t="s">
        <v>55</v>
      </c>
      <c r="E121" s="40" t="s">
        <v>4197</v>
      </c>
    </row>
    <row r="122" spans="1:5" ht="12.75">
      <c r="A122" t="s">
        <v>56</v>
      </c>
      <c r="E122" s="39" t="s">
        <v>4191</v>
      </c>
    </row>
    <row r="123" spans="1:16" ht="12.75">
      <c r="A123" t="s">
        <v>49</v>
      </c>
      <c s="34" t="s">
        <v>162</v>
      </c>
      <c s="34" t="s">
        <v>4267</v>
      </c>
      <c s="35" t="s">
        <v>5</v>
      </c>
      <c s="6" t="s">
        <v>4196</v>
      </c>
      <c s="36" t="s">
        <v>4189</v>
      </c>
      <c s="37">
        <v>6</v>
      </c>
      <c s="36">
        <v>0</v>
      </c>
      <c s="36">
        <f>ROUND(G123*H123,6)</f>
      </c>
      <c r="L123" s="38">
        <v>0</v>
      </c>
      <c s="32">
        <f>ROUND(ROUND(L123,2)*ROUND(G123,3),2)</f>
      </c>
      <c s="36" t="s">
        <v>196</v>
      </c>
      <c>
        <f>(M123*21)/100</f>
      </c>
      <c t="s">
        <v>27</v>
      </c>
    </row>
    <row r="124" spans="1:5" ht="12.75">
      <c r="A124" s="35" t="s">
        <v>54</v>
      </c>
      <c r="E124" s="39" t="s">
        <v>5</v>
      </c>
    </row>
    <row r="125" spans="1:5" ht="12.75">
      <c r="A125" s="35" t="s">
        <v>55</v>
      </c>
      <c r="E125" s="40" t="s">
        <v>4268</v>
      </c>
    </row>
    <row r="126" spans="1:5" ht="12.75">
      <c r="A126" t="s">
        <v>56</v>
      </c>
      <c r="E126" s="39" t="s">
        <v>4191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4269</v>
      </c>
      <c s="41">
        <f>Rekapitulace!C94</f>
      </c>
      <c s="20" t="s">
        <v>0</v>
      </c>
      <c t="s">
        <v>23</v>
      </c>
      <c t="s">
        <v>27</v>
      </c>
    </row>
    <row r="4" spans="1:16" ht="32" customHeight="1">
      <c r="A4" s="24" t="s">
        <v>20</v>
      </c>
      <c s="25" t="s">
        <v>28</v>
      </c>
      <c s="27" t="s">
        <v>4269</v>
      </c>
      <c r="E4" s="26" t="s">
        <v>4270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4273</v>
      </c>
      <c r="E8" s="30" t="s">
        <v>4272</v>
      </c>
      <c r="J8" s="29">
        <f>0+J9+J82+J91+J112+J129+J170+J179+J208+J233</f>
      </c>
      <c s="29">
        <f>0+K9+K82+K91+K112+K129+K170+K179+K208+K233</f>
      </c>
      <c s="29">
        <f>0+L9+L82+L91+L112+L129+L170+L179+L208+L233</f>
      </c>
      <c s="29">
        <f>0+M9+M82+M91+M112+M129+M170+M179+M208+M233</f>
      </c>
    </row>
    <row r="9" spans="1:13" ht="12.75">
      <c r="A9" t="s">
        <v>46</v>
      </c>
      <c r="C9" s="31" t="s">
        <v>47</v>
      </c>
      <c r="E9" s="33" t="s">
        <v>48</v>
      </c>
      <c r="J9" s="32">
        <f>0</f>
      </c>
      <c s="32">
        <f>0</f>
      </c>
      <c s="32">
        <f>0+L10+L14+L18+L22+L26+L30+L34+L38+L42+L46+L50+L54+L58+L62+L66+L70+L74+L78</f>
      </c>
      <c s="32">
        <f>0+M10+M14+M18+M22+M26+M30+M34+M38+M42+M46+M50+M54+M58+M62+M66+M70+M74+M78</f>
      </c>
    </row>
    <row r="10" spans="1:16" ht="12.75">
      <c r="A10" t="s">
        <v>49</v>
      </c>
      <c s="34" t="s">
        <v>47</v>
      </c>
      <c s="34" t="s">
        <v>4117</v>
      </c>
      <c s="35" t="s">
        <v>5</v>
      </c>
      <c s="6" t="s">
        <v>4118</v>
      </c>
      <c s="36" t="s">
        <v>52</v>
      </c>
      <c s="37">
        <v>5</v>
      </c>
      <c s="36">
        <v>0</v>
      </c>
      <c s="36">
        <f>ROUND(G10*H10,6)</f>
      </c>
      <c r="L10" s="38">
        <v>0</v>
      </c>
      <c s="32">
        <f>ROUND(ROUND(L10,2)*ROUND(G10,3),2)</f>
      </c>
      <c s="36" t="s">
        <v>53</v>
      </c>
      <c>
        <f>(M10*21)/100</f>
      </c>
      <c t="s">
        <v>27</v>
      </c>
    </row>
    <row r="11" spans="1:5" ht="12.75">
      <c r="A11" s="35" t="s">
        <v>54</v>
      </c>
      <c r="E11" s="39" t="s">
        <v>5</v>
      </c>
    </row>
    <row r="12" spans="1:5" ht="12.75">
      <c r="A12" s="35" t="s">
        <v>55</v>
      </c>
      <c r="E12" s="40" t="s">
        <v>4274</v>
      </c>
    </row>
    <row r="13" spans="1:5" ht="63.75">
      <c r="A13" t="s">
        <v>56</v>
      </c>
      <c r="E13" s="39" t="s">
        <v>3985</v>
      </c>
    </row>
    <row r="14" spans="1:16" ht="12.75">
      <c r="A14" t="s">
        <v>49</v>
      </c>
      <c s="34" t="s">
        <v>27</v>
      </c>
      <c s="34" t="s">
        <v>4275</v>
      </c>
      <c s="35" t="s">
        <v>5</v>
      </c>
      <c s="6" t="s">
        <v>4276</v>
      </c>
      <c s="36" t="s">
        <v>52</v>
      </c>
      <c s="37">
        <v>6.5</v>
      </c>
      <c s="36">
        <v>0</v>
      </c>
      <c s="36">
        <f>ROUND(G14*H14,6)</f>
      </c>
      <c r="L14" s="38">
        <v>0</v>
      </c>
      <c s="32">
        <f>ROUND(ROUND(L14,2)*ROUND(G14,3),2)</f>
      </c>
      <c s="36" t="s">
        <v>53</v>
      </c>
      <c>
        <f>(M14*21)/100</f>
      </c>
      <c t="s">
        <v>27</v>
      </c>
    </row>
    <row r="15" spans="1:5" ht="12.75">
      <c r="A15" s="35" t="s">
        <v>54</v>
      </c>
      <c r="E15" s="39" t="s">
        <v>5</v>
      </c>
    </row>
    <row r="16" spans="1:5" ht="12.75">
      <c r="A16" s="35" t="s">
        <v>55</v>
      </c>
      <c r="E16" s="40" t="s">
        <v>4277</v>
      </c>
    </row>
    <row r="17" spans="1:5" ht="63.75">
      <c r="A17" t="s">
        <v>56</v>
      </c>
      <c r="E17" s="39" t="s">
        <v>3985</v>
      </c>
    </row>
    <row r="18" spans="1:16" ht="25.5">
      <c r="A18" t="s">
        <v>49</v>
      </c>
      <c s="34" t="s">
        <v>26</v>
      </c>
      <c s="34" t="s">
        <v>4278</v>
      </c>
      <c s="35" t="s">
        <v>5</v>
      </c>
      <c s="6" t="s">
        <v>4279</v>
      </c>
      <c s="36" t="s">
        <v>52</v>
      </c>
      <c s="37">
        <v>25.25</v>
      </c>
      <c s="36">
        <v>0</v>
      </c>
      <c s="36">
        <f>ROUND(G18*H18,6)</f>
      </c>
      <c r="L18" s="38">
        <v>0</v>
      </c>
      <c s="32">
        <f>ROUND(ROUND(L18,2)*ROUND(G18,3),2)</f>
      </c>
      <c s="36" t="s">
        <v>53</v>
      </c>
      <c>
        <f>(M18*21)/100</f>
      </c>
      <c t="s">
        <v>27</v>
      </c>
    </row>
    <row r="19" spans="1:5" ht="12.75">
      <c r="A19" s="35" t="s">
        <v>54</v>
      </c>
      <c r="E19" s="39" t="s">
        <v>5</v>
      </c>
    </row>
    <row r="20" spans="1:5" ht="12.75">
      <c r="A20" s="35" t="s">
        <v>55</v>
      </c>
      <c r="E20" s="40" t="s">
        <v>4280</v>
      </c>
    </row>
    <row r="21" spans="1:5" ht="63.75">
      <c r="A21" t="s">
        <v>56</v>
      </c>
      <c r="E21" s="39" t="s">
        <v>3985</v>
      </c>
    </row>
    <row r="22" spans="1:16" ht="12.75">
      <c r="A22" t="s">
        <v>49</v>
      </c>
      <c s="34" t="s">
        <v>67</v>
      </c>
      <c s="34" t="s">
        <v>4281</v>
      </c>
      <c s="35" t="s">
        <v>5</v>
      </c>
      <c s="6" t="s">
        <v>4282</v>
      </c>
      <c s="36" t="s">
        <v>70</v>
      </c>
      <c s="37">
        <v>60</v>
      </c>
      <c s="36">
        <v>0</v>
      </c>
      <c s="36">
        <f>ROUND(G22*H22,6)</f>
      </c>
      <c r="L22" s="38">
        <v>0</v>
      </c>
      <c s="32">
        <f>ROUND(ROUND(L22,2)*ROUND(G22,3),2)</f>
      </c>
      <c s="36" t="s">
        <v>53</v>
      </c>
      <c>
        <f>(M22*21)/100</f>
      </c>
      <c t="s">
        <v>27</v>
      </c>
    </row>
    <row r="23" spans="1:5" ht="12.75">
      <c r="A23" s="35" t="s">
        <v>54</v>
      </c>
      <c r="E23" s="39" t="s">
        <v>5</v>
      </c>
    </row>
    <row r="24" spans="1:5" ht="12.75">
      <c r="A24" s="35" t="s">
        <v>55</v>
      </c>
      <c r="E24" s="40" t="s">
        <v>872</v>
      </c>
    </row>
    <row r="25" spans="1:5" ht="63.75">
      <c r="A25" t="s">
        <v>56</v>
      </c>
      <c r="E25" s="39" t="s">
        <v>3985</v>
      </c>
    </row>
    <row r="26" spans="1:16" ht="12.75">
      <c r="A26" t="s">
        <v>49</v>
      </c>
      <c s="34" t="s">
        <v>72</v>
      </c>
      <c s="34" t="s">
        <v>4283</v>
      </c>
      <c s="35" t="s">
        <v>5</v>
      </c>
      <c s="6" t="s">
        <v>4284</v>
      </c>
      <c s="36" t="s">
        <v>52</v>
      </c>
      <c s="37">
        <v>1399</v>
      </c>
      <c s="36">
        <v>0</v>
      </c>
      <c s="36">
        <f>ROUND(G26*H26,6)</f>
      </c>
      <c r="L26" s="38">
        <v>0</v>
      </c>
      <c s="32">
        <f>ROUND(ROUND(L26,2)*ROUND(G26,3),2)</f>
      </c>
      <c s="36" t="s">
        <v>53</v>
      </c>
      <c>
        <f>(M26*21)/100</f>
      </c>
      <c t="s">
        <v>27</v>
      </c>
    </row>
    <row r="27" spans="1:5" ht="12.75">
      <c r="A27" s="35" t="s">
        <v>54</v>
      </c>
      <c r="E27" s="39" t="s">
        <v>5</v>
      </c>
    </row>
    <row r="28" spans="1:5" ht="12.75">
      <c r="A28" s="35" t="s">
        <v>55</v>
      </c>
      <c r="E28" s="40" t="s">
        <v>4285</v>
      </c>
    </row>
    <row r="29" spans="1:5" ht="369.75">
      <c r="A29" t="s">
        <v>56</v>
      </c>
      <c r="E29" s="39" t="s">
        <v>4286</v>
      </c>
    </row>
    <row r="30" spans="1:16" ht="12.75">
      <c r="A30" t="s">
        <v>49</v>
      </c>
      <c s="34" t="s">
        <v>77</v>
      </c>
      <c s="34" t="s">
        <v>412</v>
      </c>
      <c s="35" t="s">
        <v>5</v>
      </c>
      <c s="6" t="s">
        <v>413</v>
      </c>
      <c s="36" t="s">
        <v>52</v>
      </c>
      <c s="37">
        <v>7.68</v>
      </c>
      <c s="36">
        <v>0</v>
      </c>
      <c s="36">
        <f>ROUND(G30*H30,6)</f>
      </c>
      <c r="L30" s="38">
        <v>0</v>
      </c>
      <c s="32">
        <f>ROUND(ROUND(L30,2)*ROUND(G30,3),2)</f>
      </c>
      <c s="36" t="s">
        <v>53</v>
      </c>
      <c>
        <f>(M30*21)/100</f>
      </c>
      <c t="s">
        <v>27</v>
      </c>
    </row>
    <row r="31" spans="1:5" ht="12.75">
      <c r="A31" s="35" t="s">
        <v>54</v>
      </c>
      <c r="E31" s="39" t="s">
        <v>5</v>
      </c>
    </row>
    <row r="32" spans="1:5" ht="12.75">
      <c r="A32" s="35" t="s">
        <v>55</v>
      </c>
      <c r="E32" s="40" t="s">
        <v>4287</v>
      </c>
    </row>
    <row r="33" spans="1:5" ht="318.75">
      <c r="A33" t="s">
        <v>56</v>
      </c>
      <c r="E33" s="39" t="s">
        <v>4288</v>
      </c>
    </row>
    <row r="34" spans="1:16" ht="12.75">
      <c r="A34" t="s">
        <v>49</v>
      </c>
      <c s="34" t="s">
        <v>65</v>
      </c>
      <c s="34" t="s">
        <v>3141</v>
      </c>
      <c s="35" t="s">
        <v>5</v>
      </c>
      <c s="6" t="s">
        <v>3142</v>
      </c>
      <c s="36" t="s">
        <v>52</v>
      </c>
      <c s="37">
        <v>2124</v>
      </c>
      <c s="36">
        <v>0</v>
      </c>
      <c s="36">
        <f>ROUND(G34*H34,6)</f>
      </c>
      <c r="L34" s="38">
        <v>0</v>
      </c>
      <c s="32">
        <f>ROUND(ROUND(L34,2)*ROUND(G34,3),2)</f>
      </c>
      <c s="36" t="s">
        <v>53</v>
      </c>
      <c>
        <f>(M34*21)/100</f>
      </c>
      <c t="s">
        <v>27</v>
      </c>
    </row>
    <row r="35" spans="1:5" ht="12.75">
      <c r="A35" s="35" t="s">
        <v>54</v>
      </c>
      <c r="E35" s="39" t="s">
        <v>5</v>
      </c>
    </row>
    <row r="36" spans="1:5" ht="12.75">
      <c r="A36" s="35" t="s">
        <v>55</v>
      </c>
      <c r="E36" s="40" t="s">
        <v>4289</v>
      </c>
    </row>
    <row r="37" spans="1:5" ht="293.25">
      <c r="A37" t="s">
        <v>56</v>
      </c>
      <c r="E37" s="39" t="s">
        <v>4290</v>
      </c>
    </row>
    <row r="38" spans="1:16" ht="12.75">
      <c r="A38" t="s">
        <v>49</v>
      </c>
      <c s="34" t="s">
        <v>82</v>
      </c>
      <c s="34" t="s">
        <v>58</v>
      </c>
      <c s="35" t="s">
        <v>5</v>
      </c>
      <c s="6" t="s">
        <v>59</v>
      </c>
      <c s="36" t="s">
        <v>52</v>
      </c>
      <c s="37">
        <v>20</v>
      </c>
      <c s="36">
        <v>0</v>
      </c>
      <c s="36">
        <f>ROUND(G38*H38,6)</f>
      </c>
      <c r="L38" s="38">
        <v>0</v>
      </c>
      <c s="32">
        <f>ROUND(ROUND(L38,2)*ROUND(G38,3),2)</f>
      </c>
      <c s="36" t="s">
        <v>53</v>
      </c>
      <c>
        <f>(M38*21)/100</f>
      </c>
      <c t="s">
        <v>27</v>
      </c>
    </row>
    <row r="39" spans="1:5" ht="12.75">
      <c r="A39" s="35" t="s">
        <v>54</v>
      </c>
      <c r="E39" s="39" t="s">
        <v>4291</v>
      </c>
    </row>
    <row r="40" spans="1:5" ht="12.75">
      <c r="A40" s="35" t="s">
        <v>55</v>
      </c>
      <c r="E40" s="40" t="s">
        <v>4292</v>
      </c>
    </row>
    <row r="41" spans="1:5" ht="229.5">
      <c r="A41" t="s">
        <v>56</v>
      </c>
      <c r="E41" s="39" t="s">
        <v>750</v>
      </c>
    </row>
    <row r="42" spans="1:16" ht="12.75">
      <c r="A42" t="s">
        <v>49</v>
      </c>
      <c s="34" t="s">
        <v>86</v>
      </c>
      <c s="34" t="s">
        <v>751</v>
      </c>
      <c s="35" t="s">
        <v>5</v>
      </c>
      <c s="6" t="s">
        <v>752</v>
      </c>
      <c s="36" t="s">
        <v>52</v>
      </c>
      <c s="37">
        <v>4.48</v>
      </c>
      <c s="36">
        <v>0</v>
      </c>
      <c s="36">
        <f>ROUND(G42*H42,6)</f>
      </c>
      <c r="L42" s="38">
        <v>0</v>
      </c>
      <c s="32">
        <f>ROUND(ROUND(L42,2)*ROUND(G42,3),2)</f>
      </c>
      <c s="36" t="s">
        <v>53</v>
      </c>
      <c>
        <f>(M42*21)/100</f>
      </c>
      <c t="s">
        <v>27</v>
      </c>
    </row>
    <row r="43" spans="1:5" ht="12.75">
      <c r="A43" s="35" t="s">
        <v>54</v>
      </c>
      <c r="E43" s="39" t="s">
        <v>5</v>
      </c>
    </row>
    <row r="44" spans="1:5" ht="12.75">
      <c r="A44" s="35" t="s">
        <v>55</v>
      </c>
      <c r="E44" s="40" t="s">
        <v>4293</v>
      </c>
    </row>
    <row r="45" spans="1:5" ht="242.25">
      <c r="A45" t="s">
        <v>56</v>
      </c>
      <c r="E45" s="39" t="s">
        <v>4294</v>
      </c>
    </row>
    <row r="46" spans="1:16" ht="12.75">
      <c r="A46" t="s">
        <v>49</v>
      </c>
      <c s="34" t="s">
        <v>90</v>
      </c>
      <c s="34" t="s">
        <v>2160</v>
      </c>
      <c s="35" t="s">
        <v>5</v>
      </c>
      <c s="6" t="s">
        <v>2161</v>
      </c>
      <c s="36" t="s">
        <v>52</v>
      </c>
      <c s="37">
        <v>3.2</v>
      </c>
      <c s="36">
        <v>0</v>
      </c>
      <c s="36">
        <f>ROUND(G46*H46,6)</f>
      </c>
      <c r="L46" s="38">
        <v>0</v>
      </c>
      <c s="32">
        <f>ROUND(ROUND(L46,2)*ROUND(G46,3),2)</f>
      </c>
      <c s="36" t="s">
        <v>53</v>
      </c>
      <c>
        <f>(M46*21)/100</f>
      </c>
      <c t="s">
        <v>27</v>
      </c>
    </row>
    <row r="47" spans="1:5" ht="12.75">
      <c r="A47" s="35" t="s">
        <v>54</v>
      </c>
      <c r="E47" s="39" t="s">
        <v>5</v>
      </c>
    </row>
    <row r="48" spans="1:5" ht="12.75">
      <c r="A48" s="35" t="s">
        <v>55</v>
      </c>
      <c r="E48" s="40" t="s">
        <v>4295</v>
      </c>
    </row>
    <row r="49" spans="1:5" ht="293.25">
      <c r="A49" t="s">
        <v>56</v>
      </c>
      <c r="E49" s="39" t="s">
        <v>4296</v>
      </c>
    </row>
    <row r="50" spans="1:16" ht="12.75">
      <c r="A50" t="s">
        <v>49</v>
      </c>
      <c s="34" t="s">
        <v>94</v>
      </c>
      <c s="34" t="s">
        <v>4297</v>
      </c>
      <c s="35" t="s">
        <v>5</v>
      </c>
      <c s="6" t="s">
        <v>4298</v>
      </c>
      <c s="36" t="s">
        <v>52</v>
      </c>
      <c s="37">
        <v>257.76</v>
      </c>
      <c s="36">
        <v>0</v>
      </c>
      <c s="36">
        <f>ROUND(G50*H50,6)</f>
      </c>
      <c r="L50" s="38">
        <v>0</v>
      </c>
      <c s="32">
        <f>ROUND(ROUND(L50,2)*ROUND(G50,3),2)</f>
      </c>
      <c s="36" t="s">
        <v>53</v>
      </c>
      <c>
        <f>(M50*21)/100</f>
      </c>
      <c t="s">
        <v>27</v>
      </c>
    </row>
    <row r="51" spans="1:5" ht="12.75">
      <c r="A51" s="35" t="s">
        <v>54</v>
      </c>
      <c r="E51" s="39" t="s">
        <v>4299</v>
      </c>
    </row>
    <row r="52" spans="1:5" ht="12.75">
      <c r="A52" s="35" t="s">
        <v>55</v>
      </c>
      <c r="E52" s="40" t="s">
        <v>4300</v>
      </c>
    </row>
    <row r="53" spans="1:5" ht="357">
      <c r="A53" t="s">
        <v>56</v>
      </c>
      <c r="E53" s="39" t="s">
        <v>4301</v>
      </c>
    </row>
    <row r="54" spans="1:16" ht="12.75">
      <c r="A54" t="s">
        <v>49</v>
      </c>
      <c s="34" t="s">
        <v>99</v>
      </c>
      <c s="34" t="s">
        <v>1758</v>
      </c>
      <c s="35" t="s">
        <v>5</v>
      </c>
      <c s="6" t="s">
        <v>1759</v>
      </c>
      <c s="36" t="s">
        <v>63</v>
      </c>
      <c s="37">
        <v>120</v>
      </c>
      <c s="36">
        <v>0</v>
      </c>
      <c s="36">
        <f>ROUND(G54*H54,6)</f>
      </c>
      <c r="L54" s="38">
        <v>0</v>
      </c>
      <c s="32">
        <f>ROUND(ROUND(L54,2)*ROUND(G54,3),2)</f>
      </c>
      <c s="36" t="s">
        <v>53</v>
      </c>
      <c>
        <f>(M54*21)/100</f>
      </c>
      <c t="s">
        <v>27</v>
      </c>
    </row>
    <row r="55" spans="1:5" ht="12.75">
      <c r="A55" s="35" t="s">
        <v>54</v>
      </c>
      <c r="E55" s="39" t="s">
        <v>4302</v>
      </c>
    </row>
    <row r="56" spans="1:5" ht="12.75">
      <c r="A56" s="35" t="s">
        <v>55</v>
      </c>
      <c r="E56" s="40" t="s">
        <v>4303</v>
      </c>
    </row>
    <row r="57" spans="1:5" ht="25.5">
      <c r="A57" t="s">
        <v>56</v>
      </c>
      <c r="E57" s="39" t="s">
        <v>1761</v>
      </c>
    </row>
    <row r="58" spans="1:16" ht="12.75">
      <c r="A58" t="s">
        <v>49</v>
      </c>
      <c s="34" t="s">
        <v>102</v>
      </c>
      <c s="34" t="s">
        <v>1758</v>
      </c>
      <c s="35" t="s">
        <v>47</v>
      </c>
      <c s="6" t="s">
        <v>1759</v>
      </c>
      <c s="36" t="s">
        <v>63</v>
      </c>
      <c s="37">
        <v>631</v>
      </c>
      <c s="36">
        <v>0</v>
      </c>
      <c s="36">
        <f>ROUND(G58*H58,6)</f>
      </c>
      <c r="L58" s="38">
        <v>0</v>
      </c>
      <c s="32">
        <f>ROUND(ROUND(L58,2)*ROUND(G58,3),2)</f>
      </c>
      <c s="36" t="s">
        <v>53</v>
      </c>
      <c>
        <f>(M58*21)/100</f>
      </c>
      <c t="s">
        <v>27</v>
      </c>
    </row>
    <row r="59" spans="1:5" ht="12.75">
      <c r="A59" s="35" t="s">
        <v>54</v>
      </c>
      <c r="E59" s="39" t="s">
        <v>5</v>
      </c>
    </row>
    <row r="60" spans="1:5" ht="12.75">
      <c r="A60" s="35" t="s">
        <v>55</v>
      </c>
      <c r="E60" s="40" t="s">
        <v>4304</v>
      </c>
    </row>
    <row r="61" spans="1:5" ht="25.5">
      <c r="A61" t="s">
        <v>56</v>
      </c>
      <c r="E61" s="39" t="s">
        <v>1761</v>
      </c>
    </row>
    <row r="62" spans="1:16" ht="12.75">
      <c r="A62" t="s">
        <v>49</v>
      </c>
      <c s="34" t="s">
        <v>106</v>
      </c>
      <c s="34" t="s">
        <v>4305</v>
      </c>
      <c s="35" t="s">
        <v>5</v>
      </c>
      <c s="6" t="s">
        <v>4306</v>
      </c>
      <c s="36" t="s">
        <v>63</v>
      </c>
      <c s="37">
        <v>765</v>
      </c>
      <c s="36">
        <v>0</v>
      </c>
      <c s="36">
        <f>ROUND(G62*H62,6)</f>
      </c>
      <c r="L62" s="38">
        <v>0</v>
      </c>
      <c s="32">
        <f>ROUND(ROUND(L62,2)*ROUND(G62,3),2)</f>
      </c>
      <c s="36" t="s">
        <v>53</v>
      </c>
      <c>
        <f>(M62*21)/100</f>
      </c>
      <c t="s">
        <v>27</v>
      </c>
    </row>
    <row r="63" spans="1:5" ht="12.75">
      <c r="A63" s="35" t="s">
        <v>54</v>
      </c>
      <c r="E63" s="39" t="s">
        <v>5</v>
      </c>
    </row>
    <row r="64" spans="1:5" ht="12.75">
      <c r="A64" s="35" t="s">
        <v>55</v>
      </c>
      <c r="E64" s="40" t="s">
        <v>4307</v>
      </c>
    </row>
    <row r="65" spans="1:5" ht="12.75">
      <c r="A65" t="s">
        <v>56</v>
      </c>
      <c r="E65" s="39" t="s">
        <v>64</v>
      </c>
    </row>
    <row r="66" spans="1:16" ht="12.75">
      <c r="A66" t="s">
        <v>49</v>
      </c>
      <c s="34" t="s">
        <v>110</v>
      </c>
      <c s="34" t="s">
        <v>2290</v>
      </c>
      <c s="35" t="s">
        <v>5</v>
      </c>
      <c s="6" t="s">
        <v>2291</v>
      </c>
      <c s="36" t="s">
        <v>63</v>
      </c>
      <c s="37">
        <v>765</v>
      </c>
      <c s="36">
        <v>0</v>
      </c>
      <c s="36">
        <f>ROUND(G66*H66,6)</f>
      </c>
      <c r="L66" s="38">
        <v>0</v>
      </c>
      <c s="32">
        <f>ROUND(ROUND(L66,2)*ROUND(G66,3),2)</f>
      </c>
      <c s="36" t="s">
        <v>53</v>
      </c>
      <c>
        <f>(M66*21)/100</f>
      </c>
      <c t="s">
        <v>27</v>
      </c>
    </row>
    <row r="67" spans="1:5" ht="12.75">
      <c r="A67" s="35" t="s">
        <v>54</v>
      </c>
      <c r="E67" s="39" t="s">
        <v>5</v>
      </c>
    </row>
    <row r="68" spans="1:5" ht="12.75">
      <c r="A68" s="35" t="s">
        <v>55</v>
      </c>
      <c r="E68" s="40" t="s">
        <v>4307</v>
      </c>
    </row>
    <row r="69" spans="1:5" ht="38.25">
      <c r="A69" t="s">
        <v>56</v>
      </c>
      <c r="E69" s="39" t="s">
        <v>4308</v>
      </c>
    </row>
    <row r="70" spans="1:16" ht="12.75">
      <c r="A70" t="s">
        <v>49</v>
      </c>
      <c s="34" t="s">
        <v>114</v>
      </c>
      <c s="34" t="s">
        <v>2166</v>
      </c>
      <c s="35" t="s">
        <v>5</v>
      </c>
      <c s="6" t="s">
        <v>2167</v>
      </c>
      <c s="36" t="s">
        <v>63</v>
      </c>
      <c s="37">
        <v>765</v>
      </c>
      <c s="36">
        <v>0</v>
      </c>
      <c s="36">
        <f>ROUND(G70*H70,6)</f>
      </c>
      <c r="L70" s="38">
        <v>0</v>
      </c>
      <c s="32">
        <f>ROUND(ROUND(L70,2)*ROUND(G70,3),2)</f>
      </c>
      <c s="36" t="s">
        <v>53</v>
      </c>
      <c>
        <f>(M70*21)/100</f>
      </c>
      <c t="s">
        <v>27</v>
      </c>
    </row>
    <row r="71" spans="1:5" ht="12.75">
      <c r="A71" s="35" t="s">
        <v>54</v>
      </c>
      <c r="E71" s="39" t="s">
        <v>5</v>
      </c>
    </row>
    <row r="72" spans="1:5" ht="12.75">
      <c r="A72" s="35" t="s">
        <v>55</v>
      </c>
      <c r="E72" s="40" t="s">
        <v>4307</v>
      </c>
    </row>
    <row r="73" spans="1:5" ht="25.5">
      <c r="A73" t="s">
        <v>56</v>
      </c>
      <c r="E73" s="39" t="s">
        <v>2168</v>
      </c>
    </row>
    <row r="74" spans="1:16" ht="12.75">
      <c r="A74" t="s">
        <v>49</v>
      </c>
      <c s="34" t="s">
        <v>118</v>
      </c>
      <c s="34" t="s">
        <v>2294</v>
      </c>
      <c s="35" t="s">
        <v>5</v>
      </c>
      <c s="6" t="s">
        <v>2295</v>
      </c>
      <c s="36" t="s">
        <v>63</v>
      </c>
      <c s="37">
        <v>765</v>
      </c>
      <c s="36">
        <v>0</v>
      </c>
      <c s="36">
        <f>ROUND(G74*H74,6)</f>
      </c>
      <c r="L74" s="38">
        <v>0</v>
      </c>
      <c s="32">
        <f>ROUND(ROUND(L74,2)*ROUND(G74,3),2)</f>
      </c>
      <c s="36" t="s">
        <v>53</v>
      </c>
      <c>
        <f>(M74*21)/100</f>
      </c>
      <c t="s">
        <v>27</v>
      </c>
    </row>
    <row r="75" spans="1:5" ht="12.75">
      <c r="A75" s="35" t="s">
        <v>54</v>
      </c>
      <c r="E75" s="39" t="s">
        <v>5</v>
      </c>
    </row>
    <row r="76" spans="1:5" ht="12.75">
      <c r="A76" s="35" t="s">
        <v>55</v>
      </c>
      <c r="E76" s="40" t="s">
        <v>4307</v>
      </c>
    </row>
    <row r="77" spans="1:5" ht="38.25">
      <c r="A77" t="s">
        <v>56</v>
      </c>
      <c r="E77" s="39" t="s">
        <v>4309</v>
      </c>
    </row>
    <row r="78" spans="1:16" ht="12.75">
      <c r="A78" t="s">
        <v>49</v>
      </c>
      <c s="34" t="s">
        <v>122</v>
      </c>
      <c s="34" t="s">
        <v>2169</v>
      </c>
      <c s="35" t="s">
        <v>5</v>
      </c>
      <c s="6" t="s">
        <v>2170</v>
      </c>
      <c s="36" t="s">
        <v>52</v>
      </c>
      <c s="37">
        <v>76.5</v>
      </c>
      <c s="36">
        <v>0</v>
      </c>
      <c s="36">
        <f>ROUND(G78*H78,6)</f>
      </c>
      <c r="L78" s="38">
        <v>0</v>
      </c>
      <c s="32">
        <f>ROUND(ROUND(L78,2)*ROUND(G78,3),2)</f>
      </c>
      <c s="36" t="s">
        <v>53</v>
      </c>
      <c>
        <f>(M78*21)/100</f>
      </c>
      <c t="s">
        <v>27</v>
      </c>
    </row>
    <row r="79" spans="1:5" ht="12.75">
      <c r="A79" s="35" t="s">
        <v>54</v>
      </c>
      <c r="E79" s="39" t="s">
        <v>5</v>
      </c>
    </row>
    <row r="80" spans="1:5" ht="12.75">
      <c r="A80" s="35" t="s">
        <v>55</v>
      </c>
      <c r="E80" s="40" t="s">
        <v>4310</v>
      </c>
    </row>
    <row r="81" spans="1:5" ht="38.25">
      <c r="A81" t="s">
        <v>56</v>
      </c>
      <c r="E81" s="39" t="s">
        <v>2171</v>
      </c>
    </row>
    <row r="82" spans="1:13" ht="12.75">
      <c r="A82" t="s">
        <v>46</v>
      </c>
      <c r="C82" s="31" t="s">
        <v>27</v>
      </c>
      <c r="E82" s="33" t="s">
        <v>610</v>
      </c>
      <c r="J82" s="32">
        <f>0</f>
      </c>
      <c s="32">
        <f>0</f>
      </c>
      <c s="32">
        <f>0+L83+L87</f>
      </c>
      <c s="32">
        <f>0+M83+M87</f>
      </c>
    </row>
    <row r="83" spans="1:16" ht="12.75">
      <c r="A83" t="s">
        <v>49</v>
      </c>
      <c s="34" t="s">
        <v>126</v>
      </c>
      <c s="34" t="s">
        <v>3233</v>
      </c>
      <c s="35" t="s">
        <v>5</v>
      </c>
      <c s="6" t="s">
        <v>3234</v>
      </c>
      <c s="36" t="s">
        <v>52</v>
      </c>
      <c s="37">
        <v>34</v>
      </c>
      <c s="36">
        <v>0</v>
      </c>
      <c s="36">
        <f>ROUND(G83*H83,6)</f>
      </c>
      <c r="L83" s="38">
        <v>0</v>
      </c>
      <c s="32">
        <f>ROUND(ROUND(L83,2)*ROUND(G83,3),2)</f>
      </c>
      <c s="36" t="s">
        <v>53</v>
      </c>
      <c>
        <f>(M83*21)/100</f>
      </c>
      <c t="s">
        <v>27</v>
      </c>
    </row>
    <row r="84" spans="1:5" ht="12.75">
      <c r="A84" s="35" t="s">
        <v>54</v>
      </c>
      <c r="E84" s="39" t="s">
        <v>4311</v>
      </c>
    </row>
    <row r="85" spans="1:5" ht="12.75">
      <c r="A85" s="35" t="s">
        <v>55</v>
      </c>
      <c r="E85" s="40" t="s">
        <v>4312</v>
      </c>
    </row>
    <row r="86" spans="1:5" ht="369.75">
      <c r="A86" t="s">
        <v>56</v>
      </c>
      <c r="E86" s="39" t="s">
        <v>757</v>
      </c>
    </row>
    <row r="87" spans="1:16" ht="12.75">
      <c r="A87" t="s">
        <v>49</v>
      </c>
      <c s="34" t="s">
        <v>130</v>
      </c>
      <c s="34" t="s">
        <v>2452</v>
      </c>
      <c s="35" t="s">
        <v>5</v>
      </c>
      <c s="6" t="s">
        <v>2453</v>
      </c>
      <c s="36" t="s">
        <v>294</v>
      </c>
      <c s="37">
        <v>1.071</v>
      </c>
      <c s="36">
        <v>0</v>
      </c>
      <c s="36">
        <f>ROUND(G87*H87,6)</f>
      </c>
      <c r="L87" s="38">
        <v>0</v>
      </c>
      <c s="32">
        <f>ROUND(ROUND(L87,2)*ROUND(G87,3),2)</f>
      </c>
      <c s="36" t="s">
        <v>53</v>
      </c>
      <c>
        <f>(M87*21)/100</f>
      </c>
      <c t="s">
        <v>27</v>
      </c>
    </row>
    <row r="88" spans="1:5" ht="12.75">
      <c r="A88" s="35" t="s">
        <v>54</v>
      </c>
      <c r="E88" s="39" t="s">
        <v>4299</v>
      </c>
    </row>
    <row r="89" spans="1:5" ht="12.75">
      <c r="A89" s="35" t="s">
        <v>55</v>
      </c>
      <c r="E89" s="40" t="s">
        <v>4313</v>
      </c>
    </row>
    <row r="90" spans="1:5" ht="267.75">
      <c r="A90" t="s">
        <v>56</v>
      </c>
      <c r="E90" s="39" t="s">
        <v>2308</v>
      </c>
    </row>
    <row r="91" spans="1:13" ht="12.75">
      <c r="A91" t="s">
        <v>46</v>
      </c>
      <c r="C91" s="31" t="s">
        <v>26</v>
      </c>
      <c r="E91" s="33" t="s">
        <v>1804</v>
      </c>
      <c r="J91" s="32">
        <f>0</f>
      </c>
      <c s="32">
        <f>0</f>
      </c>
      <c s="32">
        <f>0+L92+L96+L100+L104+L108</f>
      </c>
      <c s="32">
        <f>0+M92+M96+M100+M104+M108</f>
      </c>
    </row>
    <row r="92" spans="1:16" ht="12.75">
      <c r="A92" t="s">
        <v>49</v>
      </c>
      <c s="34" t="s">
        <v>134</v>
      </c>
      <c s="34" t="s">
        <v>2460</v>
      </c>
      <c s="35" t="s">
        <v>5</v>
      </c>
      <c s="6" t="s">
        <v>2461</v>
      </c>
      <c s="36" t="s">
        <v>52</v>
      </c>
      <c s="37">
        <v>20.65</v>
      </c>
      <c s="36">
        <v>0</v>
      </c>
      <c s="36">
        <f>ROUND(G92*H92,6)</f>
      </c>
      <c r="L92" s="38">
        <v>0</v>
      </c>
      <c s="32">
        <f>ROUND(ROUND(L92,2)*ROUND(G92,3),2)</f>
      </c>
      <c s="36" t="s">
        <v>53</v>
      </c>
      <c>
        <f>(M92*21)/100</f>
      </c>
      <c t="s">
        <v>27</v>
      </c>
    </row>
    <row r="93" spans="1:5" ht="12.75">
      <c r="A93" s="35" t="s">
        <v>54</v>
      </c>
      <c r="E93" s="39" t="s">
        <v>4299</v>
      </c>
    </row>
    <row r="94" spans="1:5" ht="12.75">
      <c r="A94" s="35" t="s">
        <v>55</v>
      </c>
      <c r="E94" s="40" t="s">
        <v>4314</v>
      </c>
    </row>
    <row r="95" spans="1:5" ht="382.5">
      <c r="A95" t="s">
        <v>56</v>
      </c>
      <c r="E95" s="39" t="s">
        <v>2464</v>
      </c>
    </row>
    <row r="96" spans="1:16" ht="12.75">
      <c r="A96" t="s">
        <v>49</v>
      </c>
      <c s="34" t="s">
        <v>138</v>
      </c>
      <c s="34" t="s">
        <v>2465</v>
      </c>
      <c s="35" t="s">
        <v>5</v>
      </c>
      <c s="6" t="s">
        <v>2466</v>
      </c>
      <c s="36" t="s">
        <v>294</v>
      </c>
      <c s="37">
        <v>2.705</v>
      </c>
      <c s="36">
        <v>0</v>
      </c>
      <c s="36">
        <f>ROUND(G96*H96,6)</f>
      </c>
      <c r="L96" s="38">
        <v>0</v>
      </c>
      <c s="32">
        <f>ROUND(ROUND(L96,2)*ROUND(G96,3),2)</f>
      </c>
      <c s="36" t="s">
        <v>53</v>
      </c>
      <c>
        <f>(M96*21)/100</f>
      </c>
      <c t="s">
        <v>27</v>
      </c>
    </row>
    <row r="97" spans="1:5" ht="12.75">
      <c r="A97" s="35" t="s">
        <v>54</v>
      </c>
      <c r="E97" s="39" t="s">
        <v>4299</v>
      </c>
    </row>
    <row r="98" spans="1:5" ht="25.5">
      <c r="A98" s="35" t="s">
        <v>55</v>
      </c>
      <c r="E98" s="40" t="s">
        <v>4315</v>
      </c>
    </row>
    <row r="99" spans="1:5" ht="242.25">
      <c r="A99" t="s">
        <v>56</v>
      </c>
      <c r="E99" s="39" t="s">
        <v>2469</v>
      </c>
    </row>
    <row r="100" spans="1:16" ht="12.75">
      <c r="A100" t="s">
        <v>49</v>
      </c>
      <c s="34" t="s">
        <v>142</v>
      </c>
      <c s="34" t="s">
        <v>3838</v>
      </c>
      <c s="35" t="s">
        <v>5</v>
      </c>
      <c s="6" t="s">
        <v>3839</v>
      </c>
      <c s="36" t="s">
        <v>63</v>
      </c>
      <c s="37">
        <v>80</v>
      </c>
      <c s="36">
        <v>0</v>
      </c>
      <c s="36">
        <f>ROUND(G100*H100,6)</f>
      </c>
      <c r="L100" s="38">
        <v>0</v>
      </c>
      <c s="32">
        <f>ROUND(ROUND(L100,2)*ROUND(G100,3),2)</f>
      </c>
      <c s="36" t="s">
        <v>53</v>
      </c>
      <c>
        <f>(M100*21)/100</f>
      </c>
      <c t="s">
        <v>27</v>
      </c>
    </row>
    <row r="101" spans="1:5" ht="12.75">
      <c r="A101" s="35" t="s">
        <v>54</v>
      </c>
      <c r="E101" s="39" t="s">
        <v>4316</v>
      </c>
    </row>
    <row r="102" spans="1:5" ht="12.75">
      <c r="A102" s="35" t="s">
        <v>55</v>
      </c>
      <c r="E102" s="40" t="s">
        <v>4317</v>
      </c>
    </row>
    <row r="103" spans="1:5" ht="102">
      <c r="A103" t="s">
        <v>56</v>
      </c>
      <c r="E103" s="39" t="s">
        <v>2474</v>
      </c>
    </row>
    <row r="104" spans="1:16" ht="12.75">
      <c r="A104" t="s">
        <v>49</v>
      </c>
      <c s="34" t="s">
        <v>146</v>
      </c>
      <c s="34" t="s">
        <v>4318</v>
      </c>
      <c s="35" t="s">
        <v>5</v>
      </c>
      <c s="6" t="s">
        <v>4319</v>
      </c>
      <c s="36" t="s">
        <v>63</v>
      </c>
      <c s="37">
        <v>62.9</v>
      </c>
      <c s="36">
        <v>0</v>
      </c>
      <c s="36">
        <f>ROUND(G104*H104,6)</f>
      </c>
      <c r="L104" s="38">
        <v>0</v>
      </c>
      <c s="32">
        <f>ROUND(ROUND(L104,2)*ROUND(G104,3),2)</f>
      </c>
      <c s="36" t="s">
        <v>53</v>
      </c>
      <c>
        <f>(M104*21)/100</f>
      </c>
      <c t="s">
        <v>27</v>
      </c>
    </row>
    <row r="105" spans="1:5" ht="12.75">
      <c r="A105" s="35" t="s">
        <v>54</v>
      </c>
      <c r="E105" s="39" t="s">
        <v>4320</v>
      </c>
    </row>
    <row r="106" spans="1:5" ht="12.75">
      <c r="A106" s="35" t="s">
        <v>55</v>
      </c>
      <c r="E106" s="40" t="s">
        <v>4321</v>
      </c>
    </row>
    <row r="107" spans="1:5" ht="102">
      <c r="A107" t="s">
        <v>56</v>
      </c>
      <c r="E107" s="39" t="s">
        <v>2474</v>
      </c>
    </row>
    <row r="108" spans="1:16" ht="12.75">
      <c r="A108" t="s">
        <v>49</v>
      </c>
      <c s="34" t="s">
        <v>150</v>
      </c>
      <c s="34" t="s">
        <v>2189</v>
      </c>
      <c s="35" t="s">
        <v>5</v>
      </c>
      <c s="6" t="s">
        <v>2190</v>
      </c>
      <c s="36" t="s">
        <v>1503</v>
      </c>
      <c s="37">
        <v>2540.62</v>
      </c>
      <c s="36">
        <v>0</v>
      </c>
      <c s="36">
        <f>ROUND(G108*H108,6)</f>
      </c>
      <c r="L108" s="38">
        <v>0</v>
      </c>
      <c s="32">
        <f>ROUND(ROUND(L108,2)*ROUND(G108,3),2)</f>
      </c>
      <c s="36" t="s">
        <v>53</v>
      </c>
      <c>
        <f>(M108*21)/100</f>
      </c>
      <c t="s">
        <v>27</v>
      </c>
    </row>
    <row r="109" spans="1:5" ht="12.75">
      <c r="A109" s="35" t="s">
        <v>54</v>
      </c>
      <c r="E109" s="39" t="s">
        <v>4322</v>
      </c>
    </row>
    <row r="110" spans="1:5" ht="25.5">
      <c r="A110" s="35" t="s">
        <v>55</v>
      </c>
      <c r="E110" s="40" t="s">
        <v>4323</v>
      </c>
    </row>
    <row r="111" spans="1:5" ht="293.25">
      <c r="A111" t="s">
        <v>56</v>
      </c>
      <c r="E111" s="39" t="s">
        <v>2312</v>
      </c>
    </row>
    <row r="112" spans="1:13" ht="12.75">
      <c r="A112" t="s">
        <v>46</v>
      </c>
      <c r="C112" s="31" t="s">
        <v>67</v>
      </c>
      <c r="E112" s="33" t="s">
        <v>4324</v>
      </c>
      <c r="J112" s="32">
        <f>0</f>
      </c>
      <c s="32">
        <f>0</f>
      </c>
      <c s="32">
        <f>0+L113+L117+L121+L125</f>
      </c>
      <c s="32">
        <f>0+M113+M117+M121+M125</f>
      </c>
    </row>
    <row r="113" spans="1:16" ht="12.75">
      <c r="A113" t="s">
        <v>49</v>
      </c>
      <c s="34" t="s">
        <v>154</v>
      </c>
      <c s="34" t="s">
        <v>1833</v>
      </c>
      <c s="35" t="s">
        <v>5</v>
      </c>
      <c s="6" t="s">
        <v>1834</v>
      </c>
      <c s="36" t="s">
        <v>52</v>
      </c>
      <c s="37">
        <v>3.5</v>
      </c>
      <c s="36">
        <v>0</v>
      </c>
      <c s="36">
        <f>ROUND(G113*H113,6)</f>
      </c>
      <c r="L113" s="38">
        <v>0</v>
      </c>
      <c s="32">
        <f>ROUND(ROUND(L113,2)*ROUND(G113,3),2)</f>
      </c>
      <c s="36" t="s">
        <v>53</v>
      </c>
      <c>
        <f>(M113*21)/100</f>
      </c>
      <c t="s">
        <v>27</v>
      </c>
    </row>
    <row r="114" spans="1:5" ht="12.75">
      <c r="A114" s="35" t="s">
        <v>54</v>
      </c>
      <c r="E114" s="39" t="s">
        <v>4325</v>
      </c>
    </row>
    <row r="115" spans="1:5" ht="12.75">
      <c r="A115" s="35" t="s">
        <v>55</v>
      </c>
      <c r="E115" s="40" t="s">
        <v>4326</v>
      </c>
    </row>
    <row r="116" spans="1:5" ht="369.75">
      <c r="A116" t="s">
        <v>56</v>
      </c>
      <c r="E116" s="39" t="s">
        <v>2305</v>
      </c>
    </row>
    <row r="117" spans="1:16" ht="12.75">
      <c r="A117" t="s">
        <v>49</v>
      </c>
      <c s="34" t="s">
        <v>158</v>
      </c>
      <c s="34" t="s">
        <v>1836</v>
      </c>
      <c s="35" t="s">
        <v>5</v>
      </c>
      <c s="6" t="s">
        <v>1837</v>
      </c>
      <c s="36" t="s">
        <v>52</v>
      </c>
      <c s="37">
        <v>11.739</v>
      </c>
      <c s="36">
        <v>0</v>
      </c>
      <c s="36">
        <f>ROUND(G117*H117,6)</f>
      </c>
      <c r="L117" s="38">
        <v>0</v>
      </c>
      <c s="32">
        <f>ROUND(ROUND(L117,2)*ROUND(G117,3),2)</f>
      </c>
      <c s="36" t="s">
        <v>53</v>
      </c>
      <c>
        <f>(M117*21)/100</f>
      </c>
      <c t="s">
        <v>27</v>
      </c>
    </row>
    <row r="118" spans="1:5" ht="12.75">
      <c r="A118" s="35" t="s">
        <v>54</v>
      </c>
      <c r="E118" s="39" t="s">
        <v>4327</v>
      </c>
    </row>
    <row r="119" spans="1:5" ht="12.75">
      <c r="A119" s="35" t="s">
        <v>55</v>
      </c>
      <c r="E119" s="40" t="s">
        <v>4328</v>
      </c>
    </row>
    <row r="120" spans="1:5" ht="369.75">
      <c r="A120" t="s">
        <v>56</v>
      </c>
      <c r="E120" s="39" t="s">
        <v>2305</v>
      </c>
    </row>
    <row r="121" spans="1:16" ht="12.75">
      <c r="A121" t="s">
        <v>49</v>
      </c>
      <c s="34" t="s">
        <v>162</v>
      </c>
      <c s="34" t="s">
        <v>2923</v>
      </c>
      <c s="35" t="s">
        <v>5</v>
      </c>
      <c s="6" t="s">
        <v>2924</v>
      </c>
      <c s="36" t="s">
        <v>52</v>
      </c>
      <c s="37">
        <v>3.12</v>
      </c>
      <c s="36">
        <v>0</v>
      </c>
      <c s="36">
        <f>ROUND(G121*H121,6)</f>
      </c>
      <c r="L121" s="38">
        <v>0</v>
      </c>
      <c s="32">
        <f>ROUND(ROUND(L121,2)*ROUND(G121,3),2)</f>
      </c>
      <c s="36" t="s">
        <v>53</v>
      </c>
      <c>
        <f>(M121*21)/100</f>
      </c>
      <c t="s">
        <v>27</v>
      </c>
    </row>
    <row r="122" spans="1:5" ht="12.75">
      <c r="A122" s="35" t="s">
        <v>54</v>
      </c>
      <c r="E122" s="39" t="s">
        <v>4329</v>
      </c>
    </row>
    <row r="123" spans="1:5" ht="12.75">
      <c r="A123" s="35" t="s">
        <v>55</v>
      </c>
      <c r="E123" s="40" t="s">
        <v>4330</v>
      </c>
    </row>
    <row r="124" spans="1:5" ht="369.75">
      <c r="A124" t="s">
        <v>56</v>
      </c>
      <c r="E124" s="39" t="s">
        <v>2305</v>
      </c>
    </row>
    <row r="125" spans="1:16" ht="12.75">
      <c r="A125" t="s">
        <v>49</v>
      </c>
      <c s="34" t="s">
        <v>167</v>
      </c>
      <c s="34" t="s">
        <v>1851</v>
      </c>
      <c s="35" t="s">
        <v>5</v>
      </c>
      <c s="6" t="s">
        <v>1852</v>
      </c>
      <c s="36" t="s">
        <v>52</v>
      </c>
      <c s="37">
        <v>12.5</v>
      </c>
      <c s="36">
        <v>0</v>
      </c>
      <c s="36">
        <f>ROUND(G125*H125,6)</f>
      </c>
      <c r="L125" s="38">
        <v>0</v>
      </c>
      <c s="32">
        <f>ROUND(ROUND(L125,2)*ROUND(G125,3),2)</f>
      </c>
      <c s="36" t="s">
        <v>53</v>
      </c>
      <c>
        <f>(M125*21)/100</f>
      </c>
      <c t="s">
        <v>27</v>
      </c>
    </row>
    <row r="126" spans="1:5" ht="12.75">
      <c r="A126" s="35" t="s">
        <v>54</v>
      </c>
      <c r="E126" s="39" t="s">
        <v>4331</v>
      </c>
    </row>
    <row r="127" spans="1:5" ht="12.75">
      <c r="A127" s="35" t="s">
        <v>55</v>
      </c>
      <c r="E127" s="40" t="s">
        <v>4332</v>
      </c>
    </row>
    <row r="128" spans="1:5" ht="114.75">
      <c r="A128" t="s">
        <v>56</v>
      </c>
      <c r="E128" s="39" t="s">
        <v>4333</v>
      </c>
    </row>
    <row r="129" spans="1:13" ht="12.75">
      <c r="A129" t="s">
        <v>46</v>
      </c>
      <c r="C129" s="31" t="s">
        <v>72</v>
      </c>
      <c r="E129" s="33" t="s">
        <v>4334</v>
      </c>
      <c r="J129" s="32">
        <f>0</f>
      </c>
      <c s="32">
        <f>0</f>
      </c>
      <c s="32">
        <f>0+L130+L134+L138+L142+L146+L150+L154+L158+L162+L166</f>
      </c>
      <c s="32">
        <f>0+M130+M134+M138+M142+M146+M150+M154+M158+M162+M166</f>
      </c>
    </row>
    <row r="130" spans="1:16" ht="25.5">
      <c r="A130" t="s">
        <v>49</v>
      </c>
      <c s="34" t="s">
        <v>171</v>
      </c>
      <c s="34" t="s">
        <v>1871</v>
      </c>
      <c s="35" t="s">
        <v>5</v>
      </c>
      <c s="6" t="s">
        <v>1872</v>
      </c>
      <c s="36" t="s">
        <v>63</v>
      </c>
      <c s="37">
        <v>360</v>
      </c>
      <c s="36">
        <v>0</v>
      </c>
      <c s="36">
        <f>ROUND(G130*H130,6)</f>
      </c>
      <c r="L130" s="38">
        <v>0</v>
      </c>
      <c s="32">
        <f>ROUND(ROUND(L130,2)*ROUND(G130,3),2)</f>
      </c>
      <c s="36" t="s">
        <v>53</v>
      </c>
      <c>
        <f>(M130*21)/100</f>
      </c>
      <c t="s">
        <v>27</v>
      </c>
    </row>
    <row r="131" spans="1:5" ht="12.75">
      <c r="A131" s="35" t="s">
        <v>54</v>
      </c>
      <c r="E131" s="39" t="s">
        <v>5</v>
      </c>
    </row>
    <row r="132" spans="1:5" ht="12.75">
      <c r="A132" s="35" t="s">
        <v>55</v>
      </c>
      <c r="E132" s="40" t="s">
        <v>4335</v>
      </c>
    </row>
    <row r="133" spans="1:5" ht="178.5">
      <c r="A133" t="s">
        <v>56</v>
      </c>
      <c r="E133" s="39" t="s">
        <v>4336</v>
      </c>
    </row>
    <row r="134" spans="1:16" ht="12.75">
      <c r="A134" t="s">
        <v>49</v>
      </c>
      <c s="34" t="s">
        <v>175</v>
      </c>
      <c s="34" t="s">
        <v>4337</v>
      </c>
      <c s="35" t="s">
        <v>5</v>
      </c>
      <c s="6" t="s">
        <v>4338</v>
      </c>
      <c s="36" t="s">
        <v>52</v>
      </c>
      <c s="37">
        <v>50</v>
      </c>
      <c s="36">
        <v>0</v>
      </c>
      <c s="36">
        <f>ROUND(G134*H134,6)</f>
      </c>
      <c r="L134" s="38">
        <v>0</v>
      </c>
      <c s="32">
        <f>ROUND(ROUND(L134,2)*ROUND(G134,3),2)</f>
      </c>
      <c s="36" t="s">
        <v>53</v>
      </c>
      <c>
        <f>(M134*21)/100</f>
      </c>
      <c t="s">
        <v>27</v>
      </c>
    </row>
    <row r="135" spans="1:5" ht="12.75">
      <c r="A135" s="35" t="s">
        <v>54</v>
      </c>
      <c r="E135" s="39" t="s">
        <v>5</v>
      </c>
    </row>
    <row r="136" spans="1:5" ht="12.75">
      <c r="A136" s="35" t="s">
        <v>55</v>
      </c>
      <c r="E136" s="40" t="s">
        <v>4339</v>
      </c>
    </row>
    <row r="137" spans="1:5" ht="127.5">
      <c r="A137" t="s">
        <v>56</v>
      </c>
      <c r="E137" s="39" t="s">
        <v>4340</v>
      </c>
    </row>
    <row r="138" spans="1:16" ht="12.75">
      <c r="A138" t="s">
        <v>49</v>
      </c>
      <c s="34" t="s">
        <v>179</v>
      </c>
      <c s="34" t="s">
        <v>3096</v>
      </c>
      <c s="35" t="s">
        <v>5</v>
      </c>
      <c s="6" t="s">
        <v>3097</v>
      </c>
      <c s="36" t="s">
        <v>63</v>
      </c>
      <c s="37">
        <v>314</v>
      </c>
      <c s="36">
        <v>0</v>
      </c>
      <c s="36">
        <f>ROUND(G138*H138,6)</f>
      </c>
      <c r="L138" s="38">
        <v>0</v>
      </c>
      <c s="32">
        <f>ROUND(ROUND(L138,2)*ROUND(G138,3),2)</f>
      </c>
      <c s="36" t="s">
        <v>53</v>
      </c>
      <c>
        <f>(M138*21)/100</f>
      </c>
      <c t="s">
        <v>27</v>
      </c>
    </row>
    <row r="139" spans="1:5" ht="12.75">
      <c r="A139" s="35" t="s">
        <v>54</v>
      </c>
      <c r="E139" s="39" t="s">
        <v>4341</v>
      </c>
    </row>
    <row r="140" spans="1:5" ht="12.75">
      <c r="A140" s="35" t="s">
        <v>55</v>
      </c>
      <c r="E140" s="40" t="s">
        <v>4342</v>
      </c>
    </row>
    <row r="141" spans="1:5" ht="51">
      <c r="A141" t="s">
        <v>56</v>
      </c>
      <c r="E141" s="39" t="s">
        <v>4343</v>
      </c>
    </row>
    <row r="142" spans="1:16" ht="12.75">
      <c r="A142" t="s">
        <v>49</v>
      </c>
      <c s="34" t="s">
        <v>183</v>
      </c>
      <c s="34" t="s">
        <v>4344</v>
      </c>
      <c s="35" t="s">
        <v>5</v>
      </c>
      <c s="6" t="s">
        <v>4345</v>
      </c>
      <c s="36" t="s">
        <v>52</v>
      </c>
      <c s="37">
        <v>238</v>
      </c>
      <c s="36">
        <v>0</v>
      </c>
      <c s="36">
        <f>ROUND(G142*H142,6)</f>
      </c>
      <c r="L142" s="38">
        <v>0</v>
      </c>
      <c s="32">
        <f>ROUND(ROUND(L142,2)*ROUND(G142,3),2)</f>
      </c>
      <c s="36" t="s">
        <v>53</v>
      </c>
      <c>
        <f>(M142*21)/100</f>
      </c>
      <c t="s">
        <v>27</v>
      </c>
    </row>
    <row r="143" spans="1:5" ht="12.75">
      <c r="A143" s="35" t="s">
        <v>54</v>
      </c>
      <c r="E143" s="39" t="s">
        <v>4346</v>
      </c>
    </row>
    <row r="144" spans="1:5" ht="12.75">
      <c r="A144" s="35" t="s">
        <v>55</v>
      </c>
      <c r="E144" s="40" t="s">
        <v>4347</v>
      </c>
    </row>
    <row r="145" spans="1:5" ht="51">
      <c r="A145" t="s">
        <v>56</v>
      </c>
      <c r="E145" s="39" t="s">
        <v>3099</v>
      </c>
    </row>
    <row r="146" spans="1:16" ht="12.75">
      <c r="A146" t="s">
        <v>49</v>
      </c>
      <c s="34" t="s">
        <v>187</v>
      </c>
      <c s="34" t="s">
        <v>3103</v>
      </c>
      <c s="35" t="s">
        <v>5</v>
      </c>
      <c s="6" t="s">
        <v>3104</v>
      </c>
      <c s="36" t="s">
        <v>52</v>
      </c>
      <c s="37">
        <v>56</v>
      </c>
      <c s="36">
        <v>0</v>
      </c>
      <c s="36">
        <f>ROUND(G146*H146,6)</f>
      </c>
      <c r="L146" s="38">
        <v>0</v>
      </c>
      <c s="32">
        <f>ROUND(ROUND(L146,2)*ROUND(G146,3),2)</f>
      </c>
      <c s="36" t="s">
        <v>53</v>
      </c>
      <c>
        <f>(M146*21)/100</f>
      </c>
      <c t="s">
        <v>27</v>
      </c>
    </row>
    <row r="147" spans="1:5" ht="12.75">
      <c r="A147" s="35" t="s">
        <v>54</v>
      </c>
      <c r="E147" s="39" t="s">
        <v>5</v>
      </c>
    </row>
    <row r="148" spans="1:5" ht="12.75">
      <c r="A148" s="35" t="s">
        <v>55</v>
      </c>
      <c r="E148" s="40" t="s">
        <v>4348</v>
      </c>
    </row>
    <row r="149" spans="1:5" ht="38.25">
      <c r="A149" t="s">
        <v>56</v>
      </c>
      <c r="E149" s="39" t="s">
        <v>4349</v>
      </c>
    </row>
    <row r="150" spans="1:16" ht="12.75">
      <c r="A150" t="s">
        <v>49</v>
      </c>
      <c s="34" t="s">
        <v>193</v>
      </c>
      <c s="34" t="s">
        <v>2321</v>
      </c>
      <c s="35" t="s">
        <v>5</v>
      </c>
      <c s="6" t="s">
        <v>2322</v>
      </c>
      <c s="36" t="s">
        <v>63</v>
      </c>
      <c s="37">
        <v>1.65</v>
      </c>
      <c s="36">
        <v>0</v>
      </c>
      <c s="36">
        <f>ROUND(G150*H150,6)</f>
      </c>
      <c r="L150" s="38">
        <v>0</v>
      </c>
      <c s="32">
        <f>ROUND(ROUND(L150,2)*ROUND(G150,3),2)</f>
      </c>
      <c s="36" t="s">
        <v>53</v>
      </c>
      <c>
        <f>(M150*21)/100</f>
      </c>
      <c t="s">
        <v>27</v>
      </c>
    </row>
    <row r="151" spans="1:5" ht="12.75">
      <c r="A151" s="35" t="s">
        <v>54</v>
      </c>
      <c r="E151" s="39" t="s">
        <v>5</v>
      </c>
    </row>
    <row r="152" spans="1:5" ht="12.75">
      <c r="A152" s="35" t="s">
        <v>55</v>
      </c>
      <c r="E152" s="40" t="s">
        <v>4350</v>
      </c>
    </row>
    <row r="153" spans="1:5" ht="153">
      <c r="A153" t="s">
        <v>56</v>
      </c>
      <c r="E153" s="39" t="s">
        <v>2324</v>
      </c>
    </row>
    <row r="154" spans="1:16" ht="12.75">
      <c r="A154" t="s">
        <v>49</v>
      </c>
      <c s="34" t="s">
        <v>270</v>
      </c>
      <c s="34" t="s">
        <v>2212</v>
      </c>
      <c s="35" t="s">
        <v>5</v>
      </c>
      <c s="6" t="s">
        <v>2213</v>
      </c>
      <c s="36" t="s">
        <v>63</v>
      </c>
      <c s="37">
        <v>260</v>
      </c>
      <c s="36">
        <v>0</v>
      </c>
      <c s="36">
        <f>ROUND(G154*H154,6)</f>
      </c>
      <c r="L154" s="38">
        <v>0</v>
      </c>
      <c s="32">
        <f>ROUND(ROUND(L154,2)*ROUND(G154,3),2)</f>
      </c>
      <c s="36" t="s">
        <v>53</v>
      </c>
      <c>
        <f>(M154*21)/100</f>
      </c>
      <c t="s">
        <v>27</v>
      </c>
    </row>
    <row r="155" spans="1:5" ht="12.75">
      <c r="A155" s="35" t="s">
        <v>54</v>
      </c>
      <c r="E155" s="39" t="s">
        <v>5</v>
      </c>
    </row>
    <row r="156" spans="1:5" ht="25.5">
      <c r="A156" s="35" t="s">
        <v>55</v>
      </c>
      <c r="E156" s="40" t="s">
        <v>4351</v>
      </c>
    </row>
    <row r="157" spans="1:5" ht="153">
      <c r="A157" t="s">
        <v>56</v>
      </c>
      <c r="E157" s="39" t="s">
        <v>4352</v>
      </c>
    </row>
    <row r="158" spans="1:16" ht="25.5">
      <c r="A158" t="s">
        <v>49</v>
      </c>
      <c s="34" t="s">
        <v>271</v>
      </c>
      <c s="34" t="s">
        <v>2328</v>
      </c>
      <c s="35" t="s">
        <v>5</v>
      </c>
      <c s="6" t="s">
        <v>2329</v>
      </c>
      <c s="36" t="s">
        <v>63</v>
      </c>
      <c s="37">
        <v>10.4</v>
      </c>
      <c s="36">
        <v>0</v>
      </c>
      <c s="36">
        <f>ROUND(G158*H158,6)</f>
      </c>
      <c r="L158" s="38">
        <v>0</v>
      </c>
      <c s="32">
        <f>ROUND(ROUND(L158,2)*ROUND(G158,3),2)</f>
      </c>
      <c s="36" t="s">
        <v>53</v>
      </c>
      <c>
        <f>(M158*21)/100</f>
      </c>
      <c t="s">
        <v>27</v>
      </c>
    </row>
    <row r="159" spans="1:5" ht="12.75">
      <c r="A159" s="35" t="s">
        <v>54</v>
      </c>
      <c r="E159" s="39" t="s">
        <v>5</v>
      </c>
    </row>
    <row r="160" spans="1:5" ht="12.75">
      <c r="A160" s="35" t="s">
        <v>55</v>
      </c>
      <c r="E160" s="40" t="s">
        <v>4353</v>
      </c>
    </row>
    <row r="161" spans="1:5" ht="153">
      <c r="A161" t="s">
        <v>56</v>
      </c>
      <c r="E161" s="39" t="s">
        <v>4354</v>
      </c>
    </row>
    <row r="162" spans="1:16" ht="12.75">
      <c r="A162" t="s">
        <v>49</v>
      </c>
      <c s="34" t="s">
        <v>272</v>
      </c>
      <c s="34" t="s">
        <v>4355</v>
      </c>
      <c s="35" t="s">
        <v>5</v>
      </c>
      <c s="6" t="s">
        <v>4356</v>
      </c>
      <c s="36" t="s">
        <v>52</v>
      </c>
      <c s="37">
        <v>1.26</v>
      </c>
      <c s="36">
        <v>0</v>
      </c>
      <c s="36">
        <f>ROUND(G162*H162,6)</f>
      </c>
      <c r="L162" s="38">
        <v>0</v>
      </c>
      <c s="32">
        <f>ROUND(ROUND(L162,2)*ROUND(G162,3),2)</f>
      </c>
      <c s="36" t="s">
        <v>196</v>
      </c>
      <c>
        <f>(M162*21)/100</f>
      </c>
      <c t="s">
        <v>27</v>
      </c>
    </row>
    <row r="163" spans="1:5" ht="12.75">
      <c r="A163" s="35" t="s">
        <v>54</v>
      </c>
      <c r="E163" s="39" t="s">
        <v>5</v>
      </c>
    </row>
    <row r="164" spans="1:5" ht="12.75">
      <c r="A164" s="35" t="s">
        <v>55</v>
      </c>
      <c r="E164" s="40" t="s">
        <v>4357</v>
      </c>
    </row>
    <row r="165" spans="1:5" ht="102">
      <c r="A165" t="s">
        <v>56</v>
      </c>
      <c r="E165" s="39" t="s">
        <v>4358</v>
      </c>
    </row>
    <row r="166" spans="1:16" ht="12.75">
      <c r="A166" t="s">
        <v>49</v>
      </c>
      <c s="34" t="s">
        <v>273</v>
      </c>
      <c s="34" t="s">
        <v>4359</v>
      </c>
      <c s="35" t="s">
        <v>5</v>
      </c>
      <c s="6" t="s">
        <v>4360</v>
      </c>
      <c s="36" t="s">
        <v>52</v>
      </c>
      <c s="37">
        <v>13.2</v>
      </c>
      <c s="36">
        <v>0</v>
      </c>
      <c s="36">
        <f>ROUND(G166*H166,6)</f>
      </c>
      <c r="L166" s="38">
        <v>0</v>
      </c>
      <c s="32">
        <f>ROUND(ROUND(L166,2)*ROUND(G166,3),2)</f>
      </c>
      <c s="36" t="s">
        <v>196</v>
      </c>
      <c>
        <f>(M166*21)/100</f>
      </c>
      <c t="s">
        <v>27</v>
      </c>
    </row>
    <row r="167" spans="1:5" ht="12.75">
      <c r="A167" s="35" t="s">
        <v>54</v>
      </c>
      <c r="E167" s="39" t="s">
        <v>5</v>
      </c>
    </row>
    <row r="168" spans="1:5" ht="25.5">
      <c r="A168" s="35" t="s">
        <v>55</v>
      </c>
      <c r="E168" s="40" t="s">
        <v>4361</v>
      </c>
    </row>
    <row r="169" spans="1:5" ht="102">
      <c r="A169" t="s">
        <v>56</v>
      </c>
      <c r="E169" s="39" t="s">
        <v>4358</v>
      </c>
    </row>
    <row r="170" spans="1:13" ht="12.75">
      <c r="A170" t="s">
        <v>46</v>
      </c>
      <c r="C170" s="31" t="s">
        <v>65</v>
      </c>
      <c r="E170" s="33" t="s">
        <v>66</v>
      </c>
      <c r="J170" s="32">
        <f>0</f>
      </c>
      <c s="32">
        <f>0</f>
      </c>
      <c s="32">
        <f>0+L171+L175</f>
      </c>
      <c s="32">
        <f>0+M171+M175</f>
      </c>
    </row>
    <row r="171" spans="1:16" ht="25.5">
      <c r="A171" t="s">
        <v>49</v>
      </c>
      <c s="34" t="s">
        <v>274</v>
      </c>
      <c s="34" t="s">
        <v>1880</v>
      </c>
      <c s="35" t="s">
        <v>5</v>
      </c>
      <c s="6" t="s">
        <v>1881</v>
      </c>
      <c s="36" t="s">
        <v>63</v>
      </c>
      <c s="37">
        <v>106.25</v>
      </c>
      <c s="36">
        <v>0</v>
      </c>
      <c s="36">
        <f>ROUND(G171*H171,6)</f>
      </c>
      <c r="L171" s="38">
        <v>0</v>
      </c>
      <c s="32">
        <f>ROUND(ROUND(L171,2)*ROUND(G171,3),2)</f>
      </c>
      <c s="36" t="s">
        <v>53</v>
      </c>
      <c>
        <f>(M171*21)/100</f>
      </c>
      <c t="s">
        <v>27</v>
      </c>
    </row>
    <row r="172" spans="1:5" ht="12.75">
      <c r="A172" s="35" t="s">
        <v>54</v>
      </c>
      <c r="E172" s="39" t="s">
        <v>4362</v>
      </c>
    </row>
    <row r="173" spans="1:5" ht="76.5">
      <c r="A173" s="35" t="s">
        <v>55</v>
      </c>
      <c r="E173" s="40" t="s">
        <v>4363</v>
      </c>
    </row>
    <row r="174" spans="1:5" ht="191.25">
      <c r="A174" t="s">
        <v>56</v>
      </c>
      <c r="E174" s="39" t="s">
        <v>2336</v>
      </c>
    </row>
    <row r="175" spans="1:16" ht="12.75">
      <c r="A175" t="s">
        <v>49</v>
      </c>
      <c s="34" t="s">
        <v>278</v>
      </c>
      <c s="34" t="s">
        <v>2554</v>
      </c>
      <c s="35" t="s">
        <v>5</v>
      </c>
      <c s="6" t="s">
        <v>2555</v>
      </c>
      <c s="36" t="s">
        <v>63</v>
      </c>
      <c s="37">
        <v>166.25</v>
      </c>
      <c s="36">
        <v>0</v>
      </c>
      <c s="36">
        <f>ROUND(G175*H175,6)</f>
      </c>
      <c r="L175" s="38">
        <v>0</v>
      </c>
      <c s="32">
        <f>ROUND(ROUND(L175,2)*ROUND(G175,3),2)</f>
      </c>
      <c s="36" t="s">
        <v>53</v>
      </c>
      <c>
        <f>(M175*21)/100</f>
      </c>
      <c t="s">
        <v>27</v>
      </c>
    </row>
    <row r="176" spans="1:5" ht="12.75">
      <c r="A176" s="35" t="s">
        <v>54</v>
      </c>
      <c r="E176" s="39" t="s">
        <v>4364</v>
      </c>
    </row>
    <row r="177" spans="1:5" ht="102">
      <c r="A177" s="35" t="s">
        <v>55</v>
      </c>
      <c r="E177" s="40" t="s">
        <v>4365</v>
      </c>
    </row>
    <row r="178" spans="1:5" ht="38.25">
      <c r="A178" t="s">
        <v>56</v>
      </c>
      <c r="E178" s="39" t="s">
        <v>2553</v>
      </c>
    </row>
    <row r="179" spans="1:13" ht="12.75">
      <c r="A179" t="s">
        <v>46</v>
      </c>
      <c r="C179" s="31" t="s">
        <v>82</v>
      </c>
      <c r="E179" s="33" t="s">
        <v>1884</v>
      </c>
      <c r="J179" s="32">
        <f>0</f>
      </c>
      <c s="32">
        <f>0</f>
      </c>
      <c s="32">
        <f>0+L180+L184+L188+L192+L196+L200+L204</f>
      </c>
      <c s="32">
        <f>0+M180+M184+M188+M192+M196+M200+M204</f>
      </c>
    </row>
    <row r="180" spans="1:16" ht="12.75">
      <c r="A180" t="s">
        <v>49</v>
      </c>
      <c s="34" t="s">
        <v>279</v>
      </c>
      <c s="34" t="s">
        <v>4366</v>
      </c>
      <c s="35" t="s">
        <v>5</v>
      </c>
      <c s="6" t="s">
        <v>4367</v>
      </c>
      <c s="36" t="s">
        <v>70</v>
      </c>
      <c s="37">
        <v>8</v>
      </c>
      <c s="36">
        <v>0</v>
      </c>
      <c s="36">
        <f>ROUND(G180*H180,6)</f>
      </c>
      <c r="L180" s="38">
        <v>0</v>
      </c>
      <c s="32">
        <f>ROUND(ROUND(L180,2)*ROUND(G180,3),2)</f>
      </c>
      <c s="36" t="s">
        <v>53</v>
      </c>
      <c>
        <f>(M180*21)/100</f>
      </c>
      <c t="s">
        <v>27</v>
      </c>
    </row>
    <row r="181" spans="1:5" ht="12.75">
      <c r="A181" s="35" t="s">
        <v>54</v>
      </c>
      <c r="E181" s="39" t="s">
        <v>5</v>
      </c>
    </row>
    <row r="182" spans="1:5" ht="12.75">
      <c r="A182" s="35" t="s">
        <v>55</v>
      </c>
      <c r="E182" s="40" t="s">
        <v>4368</v>
      </c>
    </row>
    <row r="183" spans="1:5" ht="255">
      <c r="A183" t="s">
        <v>56</v>
      </c>
      <c r="E183" s="39" t="s">
        <v>4369</v>
      </c>
    </row>
    <row r="184" spans="1:16" ht="12.75">
      <c r="A184" t="s">
        <v>49</v>
      </c>
      <c s="34" t="s">
        <v>280</v>
      </c>
      <c s="34" t="s">
        <v>4370</v>
      </c>
      <c s="35" t="s">
        <v>5</v>
      </c>
      <c s="6" t="s">
        <v>4371</v>
      </c>
      <c s="36" t="s">
        <v>70</v>
      </c>
      <c s="37">
        <v>16</v>
      </c>
      <c s="36">
        <v>0</v>
      </c>
      <c s="36">
        <f>ROUND(G184*H184,6)</f>
      </c>
      <c r="L184" s="38">
        <v>0</v>
      </c>
      <c s="32">
        <f>ROUND(ROUND(L184,2)*ROUND(G184,3),2)</f>
      </c>
      <c s="36" t="s">
        <v>53</v>
      </c>
      <c>
        <f>(M184*21)/100</f>
      </c>
      <c t="s">
        <v>27</v>
      </c>
    </row>
    <row r="185" spans="1:5" ht="12.75">
      <c r="A185" s="35" t="s">
        <v>54</v>
      </c>
      <c r="E185" s="39" t="s">
        <v>5</v>
      </c>
    </row>
    <row r="186" spans="1:5" ht="12.75">
      <c r="A186" s="35" t="s">
        <v>55</v>
      </c>
      <c r="E186" s="40" t="s">
        <v>4372</v>
      </c>
    </row>
    <row r="187" spans="1:5" ht="255">
      <c r="A187" t="s">
        <v>56</v>
      </c>
      <c r="E187" s="39" t="s">
        <v>2339</v>
      </c>
    </row>
    <row r="188" spans="1:16" ht="12.75">
      <c r="A188" t="s">
        <v>49</v>
      </c>
      <c s="34" t="s">
        <v>284</v>
      </c>
      <c s="34" t="s">
        <v>2834</v>
      </c>
      <c s="35" t="s">
        <v>5</v>
      </c>
      <c s="6" t="s">
        <v>2835</v>
      </c>
      <c s="36" t="s">
        <v>70</v>
      </c>
      <c s="37">
        <v>3</v>
      </c>
      <c s="36">
        <v>0</v>
      </c>
      <c s="36">
        <f>ROUND(G188*H188,6)</f>
      </c>
      <c r="L188" s="38">
        <v>0</v>
      </c>
      <c s="32">
        <f>ROUND(ROUND(L188,2)*ROUND(G188,3),2)</f>
      </c>
      <c s="36" t="s">
        <v>53</v>
      </c>
      <c>
        <f>(M188*21)/100</f>
      </c>
      <c t="s">
        <v>27</v>
      </c>
    </row>
    <row r="189" spans="1:5" ht="12.75">
      <c r="A189" s="35" t="s">
        <v>54</v>
      </c>
      <c r="E189" s="39" t="s">
        <v>4373</v>
      </c>
    </row>
    <row r="190" spans="1:5" ht="12.75">
      <c r="A190" s="35" t="s">
        <v>55</v>
      </c>
      <c r="E190" s="40" t="s">
        <v>4374</v>
      </c>
    </row>
    <row r="191" spans="1:5" ht="242.25">
      <c r="A191" t="s">
        <v>56</v>
      </c>
      <c r="E191" s="39" t="s">
        <v>2837</v>
      </c>
    </row>
    <row r="192" spans="1:16" ht="12.75">
      <c r="A192" t="s">
        <v>49</v>
      </c>
      <c s="34" t="s">
        <v>290</v>
      </c>
      <c s="34" t="s">
        <v>3801</v>
      </c>
      <c s="35" t="s">
        <v>5</v>
      </c>
      <c s="6" t="s">
        <v>3802</v>
      </c>
      <c s="36" t="s">
        <v>70</v>
      </c>
      <c s="37">
        <v>30</v>
      </c>
      <c s="36">
        <v>0</v>
      </c>
      <c s="36">
        <f>ROUND(G192*H192,6)</f>
      </c>
      <c r="L192" s="38">
        <v>0</v>
      </c>
      <c s="32">
        <f>ROUND(ROUND(L192,2)*ROUND(G192,3),2)</f>
      </c>
      <c s="36" t="s">
        <v>53</v>
      </c>
      <c>
        <f>(M192*21)/100</f>
      </c>
      <c t="s">
        <v>27</v>
      </c>
    </row>
    <row r="193" spans="1:5" ht="12.75">
      <c r="A193" s="35" t="s">
        <v>54</v>
      </c>
      <c r="E193" s="39" t="s">
        <v>4375</v>
      </c>
    </row>
    <row r="194" spans="1:5" ht="12.75">
      <c r="A194" s="35" t="s">
        <v>55</v>
      </c>
      <c r="E194" s="40" t="s">
        <v>3556</v>
      </c>
    </row>
    <row r="195" spans="1:5" ht="242.25">
      <c r="A195" t="s">
        <v>56</v>
      </c>
      <c r="E195" s="39" t="s">
        <v>2837</v>
      </c>
    </row>
    <row r="196" spans="1:16" ht="12.75">
      <c r="A196" t="s">
        <v>49</v>
      </c>
      <c s="34" t="s">
        <v>297</v>
      </c>
      <c s="34" t="s">
        <v>2224</v>
      </c>
      <c s="35" t="s">
        <v>5</v>
      </c>
      <c s="6" t="s">
        <v>2225</v>
      </c>
      <c s="36" t="s">
        <v>97</v>
      </c>
      <c s="37">
        <v>39</v>
      </c>
      <c s="36">
        <v>0</v>
      </c>
      <c s="36">
        <f>ROUND(G196*H196,6)</f>
      </c>
      <c r="L196" s="38">
        <v>0</v>
      </c>
      <c s="32">
        <f>ROUND(ROUND(L196,2)*ROUND(G196,3),2)</f>
      </c>
      <c s="36" t="s">
        <v>53</v>
      </c>
      <c>
        <f>(M196*21)/100</f>
      </c>
      <c t="s">
        <v>27</v>
      </c>
    </row>
    <row r="197" spans="1:5" ht="12.75">
      <c r="A197" s="35" t="s">
        <v>54</v>
      </c>
      <c r="E197" s="39" t="s">
        <v>4376</v>
      </c>
    </row>
    <row r="198" spans="1:5" ht="25.5">
      <c r="A198" s="35" t="s">
        <v>55</v>
      </c>
      <c r="E198" s="40" t="s">
        <v>4377</v>
      </c>
    </row>
    <row r="199" spans="1:5" ht="25.5">
      <c r="A199" t="s">
        <v>56</v>
      </c>
      <c r="E199" s="39" t="s">
        <v>4378</v>
      </c>
    </row>
    <row r="200" spans="1:16" ht="12.75">
      <c r="A200" t="s">
        <v>49</v>
      </c>
      <c s="34" t="s">
        <v>300</v>
      </c>
      <c s="34" t="s">
        <v>4379</v>
      </c>
      <c s="35" t="s">
        <v>5</v>
      </c>
      <c s="6" t="s">
        <v>4380</v>
      </c>
      <c s="36" t="s">
        <v>70</v>
      </c>
      <c s="37">
        <v>16</v>
      </c>
      <c s="36">
        <v>0</v>
      </c>
      <c s="36">
        <f>ROUND(G200*H200,6)</f>
      </c>
      <c r="L200" s="38">
        <v>0</v>
      </c>
      <c s="32">
        <f>ROUND(ROUND(L200,2)*ROUND(G200,3),2)</f>
      </c>
      <c s="36" t="s">
        <v>53</v>
      </c>
      <c>
        <f>(M200*21)/100</f>
      </c>
      <c t="s">
        <v>27</v>
      </c>
    </row>
    <row r="201" spans="1:5" ht="12.75">
      <c r="A201" s="35" t="s">
        <v>54</v>
      </c>
      <c r="E201" s="39" t="s">
        <v>5</v>
      </c>
    </row>
    <row r="202" spans="1:5" ht="12.75">
      <c r="A202" s="35" t="s">
        <v>55</v>
      </c>
      <c r="E202" s="40" t="s">
        <v>4381</v>
      </c>
    </row>
    <row r="203" spans="1:5" ht="51">
      <c r="A203" t="s">
        <v>56</v>
      </c>
      <c r="E203" s="39" t="s">
        <v>4092</v>
      </c>
    </row>
    <row r="204" spans="1:16" ht="12.75">
      <c r="A204" t="s">
        <v>49</v>
      </c>
      <c s="34" t="s">
        <v>304</v>
      </c>
      <c s="34" t="s">
        <v>4382</v>
      </c>
      <c s="35" t="s">
        <v>5</v>
      </c>
      <c s="6" t="s">
        <v>4383</v>
      </c>
      <c s="36" t="s">
        <v>70</v>
      </c>
      <c s="37">
        <v>16</v>
      </c>
      <c s="36">
        <v>0</v>
      </c>
      <c s="36">
        <f>ROUND(G204*H204,6)</f>
      </c>
      <c r="L204" s="38">
        <v>0</v>
      </c>
      <c s="32">
        <f>ROUND(ROUND(L204,2)*ROUND(G204,3),2)</f>
      </c>
      <c s="36" t="s">
        <v>53</v>
      </c>
      <c>
        <f>(M204*21)/100</f>
      </c>
      <c t="s">
        <v>27</v>
      </c>
    </row>
    <row r="205" spans="1:5" ht="12.75">
      <c r="A205" s="35" t="s">
        <v>54</v>
      </c>
      <c r="E205" s="39" t="s">
        <v>5</v>
      </c>
    </row>
    <row r="206" spans="1:5" ht="12.75">
      <c r="A206" s="35" t="s">
        <v>55</v>
      </c>
      <c r="E206" s="40" t="s">
        <v>4381</v>
      </c>
    </row>
    <row r="207" spans="1:5" ht="51">
      <c r="A207" t="s">
        <v>56</v>
      </c>
      <c r="E207" s="39" t="s">
        <v>4092</v>
      </c>
    </row>
    <row r="208" spans="1:13" ht="12.75">
      <c r="A208" t="s">
        <v>46</v>
      </c>
      <c r="C208" s="31" t="s">
        <v>86</v>
      </c>
      <c r="E208" s="33" t="s">
        <v>1472</v>
      </c>
      <c r="J208" s="32">
        <f>0</f>
      </c>
      <c s="32">
        <f>0</f>
      </c>
      <c s="32">
        <f>0+L209+L213+L217+L221+L225+L229</f>
      </c>
      <c s="32">
        <f>0+M209+M213+M217+M221+M225+M229</f>
      </c>
    </row>
    <row r="209" spans="1:16" ht="12.75">
      <c r="A209" t="s">
        <v>49</v>
      </c>
      <c s="34" t="s">
        <v>308</v>
      </c>
      <c s="34" t="s">
        <v>4384</v>
      </c>
      <c s="35" t="s">
        <v>5</v>
      </c>
      <c s="6" t="s">
        <v>4385</v>
      </c>
      <c s="36" t="s">
        <v>70</v>
      </c>
      <c s="37">
        <v>60</v>
      </c>
      <c s="36">
        <v>0</v>
      </c>
      <c s="36">
        <f>ROUND(G209*H209,6)</f>
      </c>
      <c r="L209" s="38">
        <v>0</v>
      </c>
      <c s="32">
        <f>ROUND(ROUND(L209,2)*ROUND(G209,3),2)</f>
      </c>
      <c s="36" t="s">
        <v>53</v>
      </c>
      <c>
        <f>(M209*21)/100</f>
      </c>
      <c t="s">
        <v>27</v>
      </c>
    </row>
    <row r="210" spans="1:5" ht="12.75">
      <c r="A210" s="35" t="s">
        <v>54</v>
      </c>
      <c r="E210" s="39" t="s">
        <v>5</v>
      </c>
    </row>
    <row r="211" spans="1:5" ht="12.75">
      <c r="A211" s="35" t="s">
        <v>55</v>
      </c>
      <c r="E211" s="40" t="s">
        <v>4386</v>
      </c>
    </row>
    <row r="212" spans="1:5" ht="38.25">
      <c r="A212" t="s">
        <v>56</v>
      </c>
      <c r="E212" s="39" t="s">
        <v>4387</v>
      </c>
    </row>
    <row r="213" spans="1:16" ht="12.75">
      <c r="A213" t="s">
        <v>49</v>
      </c>
      <c s="34" t="s">
        <v>714</v>
      </c>
      <c s="34" t="s">
        <v>4388</v>
      </c>
      <c s="35" t="s">
        <v>5</v>
      </c>
      <c s="6" t="s">
        <v>4389</v>
      </c>
      <c s="36" t="s">
        <v>70</v>
      </c>
      <c s="37">
        <v>27.268</v>
      </c>
      <c s="36">
        <v>0</v>
      </c>
      <c s="36">
        <f>ROUND(G213*H213,6)</f>
      </c>
      <c r="L213" s="38">
        <v>0</v>
      </c>
      <c s="32">
        <f>ROUND(ROUND(L213,2)*ROUND(G213,3),2)</f>
      </c>
      <c s="36" t="s">
        <v>53</v>
      </c>
      <c>
        <f>(M213*21)/100</f>
      </c>
      <c t="s">
        <v>27</v>
      </c>
    </row>
    <row r="214" spans="1:5" ht="12.75">
      <c r="A214" s="35" t="s">
        <v>54</v>
      </c>
      <c r="E214" s="39" t="s">
        <v>4390</v>
      </c>
    </row>
    <row r="215" spans="1:5" ht="12.75">
      <c r="A215" s="35" t="s">
        <v>55</v>
      </c>
      <c r="E215" s="40" t="s">
        <v>4391</v>
      </c>
    </row>
    <row r="216" spans="1:5" ht="63.75">
      <c r="A216" t="s">
        <v>56</v>
      </c>
      <c r="E216" s="39" t="s">
        <v>4392</v>
      </c>
    </row>
    <row r="217" spans="1:16" ht="25.5">
      <c r="A217" t="s">
        <v>49</v>
      </c>
      <c s="34" t="s">
        <v>715</v>
      </c>
      <c s="34" t="s">
        <v>4393</v>
      </c>
      <c s="35" t="s">
        <v>5</v>
      </c>
      <c s="6" t="s">
        <v>4394</v>
      </c>
      <c s="36" t="s">
        <v>97</v>
      </c>
      <c s="37">
        <v>2</v>
      </c>
      <c s="36">
        <v>0</v>
      </c>
      <c s="36">
        <f>ROUND(G217*H217,6)</f>
      </c>
      <c r="L217" s="38">
        <v>0</v>
      </c>
      <c s="32">
        <f>ROUND(ROUND(L217,2)*ROUND(G217,3),2)</f>
      </c>
      <c s="36" t="s">
        <v>53</v>
      </c>
      <c>
        <f>(M217*21)/100</f>
      </c>
      <c t="s">
        <v>27</v>
      </c>
    </row>
    <row r="218" spans="1:5" ht="12.75">
      <c r="A218" s="35" t="s">
        <v>54</v>
      </c>
      <c r="E218" s="39" t="s">
        <v>5</v>
      </c>
    </row>
    <row r="219" spans="1:5" ht="12.75">
      <c r="A219" s="35" t="s">
        <v>55</v>
      </c>
      <c r="E219" s="40" t="s">
        <v>4395</v>
      </c>
    </row>
    <row r="220" spans="1:5" ht="25.5">
      <c r="A220" t="s">
        <v>56</v>
      </c>
      <c r="E220" s="39" t="s">
        <v>4396</v>
      </c>
    </row>
    <row r="221" spans="1:16" ht="12.75">
      <c r="A221" t="s">
        <v>49</v>
      </c>
      <c s="34" t="s">
        <v>716</v>
      </c>
      <c s="34" t="s">
        <v>2231</v>
      </c>
      <c s="35" t="s">
        <v>5</v>
      </c>
      <c s="6" t="s">
        <v>2232</v>
      </c>
      <c s="36" t="s">
        <v>70</v>
      </c>
      <c s="37">
        <v>230</v>
      </c>
      <c s="36">
        <v>0</v>
      </c>
      <c s="36">
        <f>ROUND(G221*H221,6)</f>
      </c>
      <c r="L221" s="38">
        <v>0</v>
      </c>
      <c s="32">
        <f>ROUND(ROUND(L221,2)*ROUND(G221,3),2)</f>
      </c>
      <c s="36" t="s">
        <v>53</v>
      </c>
      <c>
        <f>(M221*21)/100</f>
      </c>
      <c t="s">
        <v>27</v>
      </c>
    </row>
    <row r="222" spans="1:5" ht="12.75">
      <c r="A222" s="35" t="s">
        <v>54</v>
      </c>
      <c r="E222" s="39" t="s">
        <v>5</v>
      </c>
    </row>
    <row r="223" spans="1:5" ht="12.75">
      <c r="A223" s="35" t="s">
        <v>55</v>
      </c>
      <c r="E223" s="40" t="s">
        <v>4397</v>
      </c>
    </row>
    <row r="224" spans="1:5" ht="51">
      <c r="A224" t="s">
        <v>56</v>
      </c>
      <c r="E224" s="39" t="s">
        <v>4398</v>
      </c>
    </row>
    <row r="225" spans="1:16" ht="12.75">
      <c r="A225" t="s">
        <v>49</v>
      </c>
      <c s="34" t="s">
        <v>719</v>
      </c>
      <c s="34" t="s">
        <v>4399</v>
      </c>
      <c s="35" t="s">
        <v>5</v>
      </c>
      <c s="6" t="s">
        <v>4400</v>
      </c>
      <c s="36" t="s">
        <v>52</v>
      </c>
      <c s="37">
        <v>27</v>
      </c>
      <c s="36">
        <v>0</v>
      </c>
      <c s="36">
        <f>ROUND(G225*H225,6)</f>
      </c>
      <c r="L225" s="38">
        <v>0</v>
      </c>
      <c s="32">
        <f>ROUND(ROUND(L225,2)*ROUND(G225,3),2)</f>
      </c>
      <c s="36" t="s">
        <v>53</v>
      </c>
      <c>
        <f>(M225*21)/100</f>
      </c>
      <c t="s">
        <v>27</v>
      </c>
    </row>
    <row r="226" spans="1:5" ht="12.75">
      <c r="A226" s="35" t="s">
        <v>54</v>
      </c>
      <c r="E226" s="39" t="s">
        <v>5</v>
      </c>
    </row>
    <row r="227" spans="1:5" ht="12.75">
      <c r="A227" s="35" t="s">
        <v>55</v>
      </c>
      <c r="E227" s="40" t="s">
        <v>4401</v>
      </c>
    </row>
    <row r="228" spans="1:5" ht="114.75">
      <c r="A228" t="s">
        <v>56</v>
      </c>
      <c r="E228" s="39" t="s">
        <v>4402</v>
      </c>
    </row>
    <row r="229" spans="1:16" ht="25.5">
      <c r="A229" t="s">
        <v>49</v>
      </c>
      <c s="34" t="s">
        <v>723</v>
      </c>
      <c s="34" t="s">
        <v>4403</v>
      </c>
      <c s="35" t="s">
        <v>5</v>
      </c>
      <c s="6" t="s">
        <v>4404</v>
      </c>
      <c s="36" t="s">
        <v>1550</v>
      </c>
      <c s="37">
        <v>1</v>
      </c>
      <c s="36">
        <v>0</v>
      </c>
      <c s="36">
        <f>ROUND(G229*H229,6)</f>
      </c>
      <c r="L229" s="38">
        <v>0</v>
      </c>
      <c s="32">
        <f>ROUND(ROUND(L229,2)*ROUND(G229,3),2)</f>
      </c>
      <c s="36" t="s">
        <v>196</v>
      </c>
      <c>
        <f>(M229*21)/100</f>
      </c>
      <c t="s">
        <v>27</v>
      </c>
    </row>
    <row r="230" spans="1:5" ht="12.75">
      <c r="A230" s="35" t="s">
        <v>54</v>
      </c>
      <c r="E230" s="39" t="s">
        <v>5</v>
      </c>
    </row>
    <row r="231" spans="1:5" ht="12.75">
      <c r="A231" s="35" t="s">
        <v>55</v>
      </c>
      <c r="E231" s="40" t="s">
        <v>4405</v>
      </c>
    </row>
    <row r="232" spans="1:5" ht="25.5">
      <c r="A232" t="s">
        <v>56</v>
      </c>
      <c r="E232" s="39" t="s">
        <v>4404</v>
      </c>
    </row>
    <row r="233" spans="1:13" ht="12.75">
      <c r="A233" t="s">
        <v>46</v>
      </c>
      <c r="C233" s="31" t="s">
        <v>288</v>
      </c>
      <c r="E233" s="33" t="s">
        <v>507</v>
      </c>
      <c r="J233" s="32">
        <f>0</f>
      </c>
      <c s="32">
        <f>0</f>
      </c>
      <c s="32">
        <f>0+L234+L238+L242+L246+L250</f>
      </c>
      <c s="32">
        <f>0+M234+M238+M242+M246+M250</f>
      </c>
    </row>
    <row r="234" spans="1:16" ht="38.25">
      <c r="A234" t="s">
        <v>49</v>
      </c>
      <c s="34" t="s">
        <v>726</v>
      </c>
      <c s="34" t="s">
        <v>1479</v>
      </c>
      <c s="35" t="s">
        <v>292</v>
      </c>
      <c s="6" t="s">
        <v>1480</v>
      </c>
      <c s="36" t="s">
        <v>294</v>
      </c>
      <c s="37">
        <v>2863.96</v>
      </c>
      <c s="36">
        <v>0</v>
      </c>
      <c s="36">
        <f>ROUND(G234*H234,6)</f>
      </c>
      <c r="L234" s="38">
        <v>0</v>
      </c>
      <c s="32">
        <f>ROUND(ROUND(L234,2)*ROUND(G234,3),2)</f>
      </c>
      <c s="36" t="s">
        <v>196</v>
      </c>
      <c>
        <f>(M234*21)/100</f>
      </c>
      <c t="s">
        <v>27</v>
      </c>
    </row>
    <row r="235" spans="1:5" ht="12.75">
      <c r="A235" s="35" t="s">
        <v>54</v>
      </c>
      <c r="E235" s="39" t="s">
        <v>295</v>
      </c>
    </row>
    <row r="236" spans="1:5" ht="12.75">
      <c r="A236" s="35" t="s">
        <v>55</v>
      </c>
      <c r="E236" s="40" t="s">
        <v>4406</v>
      </c>
    </row>
    <row r="237" spans="1:5" ht="165.75">
      <c r="A237" t="s">
        <v>56</v>
      </c>
      <c r="E237" s="39" t="s">
        <v>3130</v>
      </c>
    </row>
    <row r="238" spans="1:16" ht="25.5">
      <c r="A238" t="s">
        <v>49</v>
      </c>
      <c s="34" t="s">
        <v>730</v>
      </c>
      <c s="34" t="s">
        <v>3932</v>
      </c>
      <c s="35" t="s">
        <v>292</v>
      </c>
      <c s="6" t="s">
        <v>3933</v>
      </c>
      <c s="36" t="s">
        <v>294</v>
      </c>
      <c s="37">
        <v>11.5</v>
      </c>
      <c s="36">
        <v>0</v>
      </c>
      <c s="36">
        <f>ROUND(G238*H238,6)</f>
      </c>
      <c r="L238" s="38">
        <v>0</v>
      </c>
      <c s="32">
        <f>ROUND(ROUND(L238,2)*ROUND(G238,3),2)</f>
      </c>
      <c s="36" t="s">
        <v>196</v>
      </c>
      <c>
        <f>(M238*21)/100</f>
      </c>
      <c t="s">
        <v>27</v>
      </c>
    </row>
    <row r="239" spans="1:5" ht="12.75">
      <c r="A239" s="35" t="s">
        <v>54</v>
      </c>
      <c r="E239" s="39" t="s">
        <v>295</v>
      </c>
    </row>
    <row r="240" spans="1:5" ht="12.75">
      <c r="A240" s="35" t="s">
        <v>55</v>
      </c>
      <c r="E240" s="40" t="s">
        <v>4407</v>
      </c>
    </row>
    <row r="241" spans="1:5" ht="165.75">
      <c r="A241" t="s">
        <v>56</v>
      </c>
      <c r="E241" s="39" t="s">
        <v>3130</v>
      </c>
    </row>
    <row r="242" spans="1:16" ht="38.25">
      <c r="A242" t="s">
        <v>49</v>
      </c>
      <c s="34" t="s">
        <v>860</v>
      </c>
      <c s="34" t="s">
        <v>298</v>
      </c>
      <c s="35" t="s">
        <v>292</v>
      </c>
      <c s="6" t="s">
        <v>299</v>
      </c>
      <c s="36" t="s">
        <v>294</v>
      </c>
      <c s="37">
        <v>118.82</v>
      </c>
      <c s="36">
        <v>0</v>
      </c>
      <c s="36">
        <f>ROUND(G242*H242,6)</f>
      </c>
      <c r="L242" s="38">
        <v>0</v>
      </c>
      <c s="32">
        <f>ROUND(ROUND(L242,2)*ROUND(G242,3),2)</f>
      </c>
      <c s="36" t="s">
        <v>196</v>
      </c>
      <c>
        <f>(M242*21)/100</f>
      </c>
      <c t="s">
        <v>27</v>
      </c>
    </row>
    <row r="243" spans="1:5" ht="12.75">
      <c r="A243" s="35" t="s">
        <v>54</v>
      </c>
      <c r="E243" s="39" t="s">
        <v>295</v>
      </c>
    </row>
    <row r="244" spans="1:5" ht="12.75">
      <c r="A244" s="35" t="s">
        <v>55</v>
      </c>
      <c r="E244" s="40" t="s">
        <v>4408</v>
      </c>
    </row>
    <row r="245" spans="1:5" ht="165.75">
      <c r="A245" t="s">
        <v>56</v>
      </c>
      <c r="E245" s="39" t="s">
        <v>3130</v>
      </c>
    </row>
    <row r="246" spans="1:16" ht="38.25">
      <c r="A246" t="s">
        <v>49</v>
      </c>
      <c s="34" t="s">
        <v>863</v>
      </c>
      <c s="34" t="s">
        <v>2789</v>
      </c>
      <c s="35" t="s">
        <v>292</v>
      </c>
      <c s="6" t="s">
        <v>2790</v>
      </c>
      <c s="36" t="s">
        <v>294</v>
      </c>
      <c s="37">
        <v>1.725</v>
      </c>
      <c s="36">
        <v>0</v>
      </c>
      <c s="36">
        <f>ROUND(G246*H246,6)</f>
      </c>
      <c r="L246" s="38">
        <v>0</v>
      </c>
      <c s="32">
        <f>ROUND(ROUND(L246,2)*ROUND(G246,3),2)</f>
      </c>
      <c s="36" t="s">
        <v>196</v>
      </c>
      <c>
        <f>(M246*21)/100</f>
      </c>
      <c t="s">
        <v>27</v>
      </c>
    </row>
    <row r="247" spans="1:5" ht="51">
      <c r="A247" s="35" t="s">
        <v>54</v>
      </c>
      <c r="E247" s="39" t="s">
        <v>4409</v>
      </c>
    </row>
    <row r="248" spans="1:5" ht="12.75">
      <c r="A248" s="35" t="s">
        <v>55</v>
      </c>
      <c r="E248" s="40" t="s">
        <v>4410</v>
      </c>
    </row>
    <row r="249" spans="1:5" ht="165.75">
      <c r="A249" t="s">
        <v>56</v>
      </c>
      <c r="E249" s="39" t="s">
        <v>3130</v>
      </c>
    </row>
    <row r="250" spans="1:16" ht="25.5">
      <c r="A250" t="s">
        <v>49</v>
      </c>
      <c s="34" t="s">
        <v>867</v>
      </c>
      <c s="34" t="s">
        <v>1538</v>
      </c>
      <c s="35" t="s">
        <v>292</v>
      </c>
      <c s="6" t="s">
        <v>1539</v>
      </c>
      <c s="36" t="s">
        <v>294</v>
      </c>
      <c s="37">
        <v>0.3</v>
      </c>
      <c s="36">
        <v>0</v>
      </c>
      <c s="36">
        <f>ROUND(G250*H250,6)</f>
      </c>
      <c r="L250" s="38">
        <v>0</v>
      </c>
      <c s="32">
        <f>ROUND(ROUND(L250,2)*ROUND(G250,3),2)</f>
      </c>
      <c s="36" t="s">
        <v>196</v>
      </c>
      <c>
        <f>(M250*21)/100</f>
      </c>
      <c t="s">
        <v>27</v>
      </c>
    </row>
    <row r="251" spans="1:5" ht="25.5">
      <c r="A251" s="35" t="s">
        <v>54</v>
      </c>
      <c r="E251" s="39" t="s">
        <v>4411</v>
      </c>
    </row>
    <row r="252" spans="1:5" ht="12.75">
      <c r="A252" s="35" t="s">
        <v>55</v>
      </c>
      <c r="E252" s="40" t="s">
        <v>4412</v>
      </c>
    </row>
    <row r="253" spans="1:5" ht="165.75">
      <c r="A253" t="s">
        <v>56</v>
      </c>
      <c r="E253"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4269</v>
      </c>
      <c s="41">
        <f>Rekapitulace!C94</f>
      </c>
      <c s="20" t="s">
        <v>0</v>
      </c>
      <c t="s">
        <v>23</v>
      </c>
      <c t="s">
        <v>27</v>
      </c>
    </row>
    <row r="4" spans="1:16" ht="32" customHeight="1">
      <c r="A4" s="24" t="s">
        <v>20</v>
      </c>
      <c s="25" t="s">
        <v>28</v>
      </c>
      <c s="27" t="s">
        <v>4269</v>
      </c>
      <c r="E4" s="26" t="s">
        <v>4270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COUNTIFS(L8:L115,"=0",A8:A115,"P")+COUNTIFS(L8:L115,"",A8:A115,"P")+SUM(Q8:Q115)</f>
      </c>
    </row>
    <row r="8" spans="1:13" ht="12.75">
      <c r="A8" t="s">
        <v>44</v>
      </c>
      <c r="C8" s="28" t="s">
        <v>4415</v>
      </c>
      <c r="E8" s="30" t="s">
        <v>4414</v>
      </c>
      <c r="J8" s="29">
        <f>0+J9+J54+J63+J84+J105+J114</f>
      </c>
      <c s="29">
        <f>0+K9+K54+K63+K84+K105+K114</f>
      </c>
      <c s="29">
        <f>0+L9+L54+L63+L84+L105+L114</f>
      </c>
      <c s="29">
        <f>0+M9+M54+M63+M84+M105+M114</f>
      </c>
    </row>
    <row r="9" spans="1:13" ht="12.75">
      <c r="A9" t="s">
        <v>46</v>
      </c>
      <c r="C9" s="31" t="s">
        <v>47</v>
      </c>
      <c r="E9" s="33" t="s">
        <v>48</v>
      </c>
      <c r="J9" s="32">
        <f>0</f>
      </c>
      <c s="32">
        <f>0</f>
      </c>
      <c s="32">
        <f>0+L10+L14+L18+L22+L26+L30+L34+L38+L42+L46+L50</f>
      </c>
      <c s="32">
        <f>0+M10+M14+M18+M22+M26+M30+M34+M38+M42+M46+M50</f>
      </c>
    </row>
    <row r="10" spans="1:16" ht="12.75">
      <c r="A10" t="s">
        <v>49</v>
      </c>
      <c s="34" t="s">
        <v>47</v>
      </c>
      <c s="34" t="s">
        <v>4283</v>
      </c>
      <c s="35" t="s">
        <v>5</v>
      </c>
      <c s="6" t="s">
        <v>4284</v>
      </c>
      <c s="36" t="s">
        <v>52</v>
      </c>
      <c s="37">
        <v>1845</v>
      </c>
      <c s="36">
        <v>0</v>
      </c>
      <c s="36">
        <f>ROUND(G10*H10,6)</f>
      </c>
      <c r="L10" s="38">
        <v>0</v>
      </c>
      <c s="32">
        <f>ROUND(ROUND(L10,2)*ROUND(G10,3),2)</f>
      </c>
      <c s="36" t="s">
        <v>53</v>
      </c>
      <c>
        <f>(M10*21)/100</f>
      </c>
      <c t="s">
        <v>27</v>
      </c>
    </row>
    <row r="11" spans="1:5" ht="12.75">
      <c r="A11" s="35" t="s">
        <v>54</v>
      </c>
      <c r="E11" s="39" t="s">
        <v>5</v>
      </c>
    </row>
    <row r="12" spans="1:5" ht="12.75">
      <c r="A12" s="35" t="s">
        <v>55</v>
      </c>
      <c r="E12" s="40" t="s">
        <v>4416</v>
      </c>
    </row>
    <row r="13" spans="1:5" ht="369.75">
      <c r="A13" t="s">
        <v>56</v>
      </c>
      <c r="E13" s="39" t="s">
        <v>4417</v>
      </c>
    </row>
    <row r="14" spans="1:16" ht="12.75">
      <c r="A14" t="s">
        <v>49</v>
      </c>
      <c s="34" t="s">
        <v>27</v>
      </c>
      <c s="34" t="s">
        <v>1048</v>
      </c>
      <c s="35" t="s">
        <v>5</v>
      </c>
      <c s="6" t="s">
        <v>1049</v>
      </c>
      <c s="36" t="s">
        <v>52</v>
      </c>
      <c s="37">
        <v>64</v>
      </c>
      <c s="36">
        <v>0</v>
      </c>
      <c s="36">
        <f>ROUND(G14*H14,6)</f>
      </c>
      <c r="L14" s="38">
        <v>0</v>
      </c>
      <c s="32">
        <f>ROUND(ROUND(L14,2)*ROUND(G14,3),2)</f>
      </c>
      <c s="36" t="s">
        <v>53</v>
      </c>
      <c>
        <f>(M14*21)/100</f>
      </c>
      <c t="s">
        <v>27</v>
      </c>
    </row>
    <row r="15" spans="1:5" ht="12.75">
      <c r="A15" s="35" t="s">
        <v>54</v>
      </c>
      <c r="E15" s="39" t="s">
        <v>5</v>
      </c>
    </row>
    <row r="16" spans="1:5" ht="12.75">
      <c r="A16" s="35" t="s">
        <v>55</v>
      </c>
      <c r="E16" s="40" t="s">
        <v>4418</v>
      </c>
    </row>
    <row r="17" spans="1:5" ht="318.75">
      <c r="A17" t="s">
        <v>56</v>
      </c>
      <c r="E17" s="39" t="s">
        <v>4419</v>
      </c>
    </row>
    <row r="18" spans="1:16" ht="12.75">
      <c r="A18" t="s">
        <v>49</v>
      </c>
      <c s="34" t="s">
        <v>26</v>
      </c>
      <c s="34" t="s">
        <v>3141</v>
      </c>
      <c s="35" t="s">
        <v>5</v>
      </c>
      <c s="6" t="s">
        <v>3142</v>
      </c>
      <c s="36" t="s">
        <v>52</v>
      </c>
      <c s="37">
        <v>1537.5</v>
      </c>
      <c s="36">
        <v>0</v>
      </c>
      <c s="36">
        <f>ROUND(G18*H18,6)</f>
      </c>
      <c r="L18" s="38">
        <v>0</v>
      </c>
      <c s="32">
        <f>ROUND(ROUND(L18,2)*ROUND(G18,3),2)</f>
      </c>
      <c s="36" t="s">
        <v>53</v>
      </c>
      <c>
        <f>(M18*21)/100</f>
      </c>
      <c t="s">
        <v>27</v>
      </c>
    </row>
    <row r="19" spans="1:5" ht="12.75">
      <c r="A19" s="35" t="s">
        <v>54</v>
      </c>
      <c r="E19" s="39" t="s">
        <v>5</v>
      </c>
    </row>
    <row r="20" spans="1:5" ht="12.75">
      <c r="A20" s="35" t="s">
        <v>55</v>
      </c>
      <c r="E20" s="40" t="s">
        <v>4420</v>
      </c>
    </row>
    <row r="21" spans="1:5" ht="293.25">
      <c r="A21" t="s">
        <v>56</v>
      </c>
      <c r="E21" s="39" t="s">
        <v>4421</v>
      </c>
    </row>
    <row r="22" spans="1:16" ht="12.75">
      <c r="A22" t="s">
        <v>49</v>
      </c>
      <c s="34" t="s">
        <v>67</v>
      </c>
      <c s="34" t="s">
        <v>751</v>
      </c>
      <c s="35" t="s">
        <v>5</v>
      </c>
      <c s="6" t="s">
        <v>752</v>
      </c>
      <c s="36" t="s">
        <v>52</v>
      </c>
      <c s="37">
        <v>74.56</v>
      </c>
      <c s="36">
        <v>0</v>
      </c>
      <c s="36">
        <f>ROUND(G22*H22,6)</f>
      </c>
      <c r="L22" s="38">
        <v>0</v>
      </c>
      <c s="32">
        <f>ROUND(ROUND(L22,2)*ROUND(G22,3),2)</f>
      </c>
      <c s="36" t="s">
        <v>53</v>
      </c>
      <c>
        <f>(M22*21)/100</f>
      </c>
      <c t="s">
        <v>27</v>
      </c>
    </row>
    <row r="23" spans="1:5" ht="12.75">
      <c r="A23" s="35" t="s">
        <v>54</v>
      </c>
      <c r="E23" s="39" t="s">
        <v>5</v>
      </c>
    </row>
    <row r="24" spans="1:5" ht="12.75">
      <c r="A24" s="35" t="s">
        <v>55</v>
      </c>
      <c r="E24" s="40" t="s">
        <v>4422</v>
      </c>
    </row>
    <row r="25" spans="1:5" ht="229.5">
      <c r="A25" t="s">
        <v>56</v>
      </c>
      <c r="E25" s="39" t="s">
        <v>4423</v>
      </c>
    </row>
    <row r="26" spans="1:16" ht="12.75">
      <c r="A26" t="s">
        <v>49</v>
      </c>
      <c s="34" t="s">
        <v>72</v>
      </c>
      <c s="34" t="s">
        <v>2160</v>
      </c>
      <c s="35" t="s">
        <v>5</v>
      </c>
      <c s="6" t="s">
        <v>2161</v>
      </c>
      <c s="36" t="s">
        <v>52</v>
      </c>
      <c s="37">
        <v>7.04</v>
      </c>
      <c s="36">
        <v>0</v>
      </c>
      <c s="36">
        <f>ROUND(G26*H26,6)</f>
      </c>
      <c r="L26" s="38">
        <v>0</v>
      </c>
      <c s="32">
        <f>ROUND(ROUND(L26,2)*ROUND(G26,3),2)</f>
      </c>
      <c s="36" t="s">
        <v>53</v>
      </c>
      <c>
        <f>(M26*21)/100</f>
      </c>
      <c t="s">
        <v>27</v>
      </c>
    </row>
    <row r="27" spans="1:5" ht="12.75">
      <c r="A27" s="35" t="s">
        <v>54</v>
      </c>
      <c r="E27" s="39" t="s">
        <v>5</v>
      </c>
    </row>
    <row r="28" spans="1:5" ht="12.75">
      <c r="A28" s="35" t="s">
        <v>55</v>
      </c>
      <c r="E28" s="40" t="s">
        <v>4424</v>
      </c>
    </row>
    <row r="29" spans="1:5" ht="293.25">
      <c r="A29" t="s">
        <v>56</v>
      </c>
      <c r="E29" s="39" t="s">
        <v>4425</v>
      </c>
    </row>
    <row r="30" spans="1:16" ht="12.75">
      <c r="A30" t="s">
        <v>49</v>
      </c>
      <c s="34" t="s">
        <v>77</v>
      </c>
      <c s="34" t="s">
        <v>1758</v>
      </c>
      <c s="35" t="s">
        <v>5</v>
      </c>
      <c s="6" t="s">
        <v>1759</v>
      </c>
      <c s="36" t="s">
        <v>63</v>
      </c>
      <c s="37">
        <v>2050</v>
      </c>
      <c s="36">
        <v>0</v>
      </c>
      <c s="36">
        <f>ROUND(G30*H30,6)</f>
      </c>
      <c r="L30" s="38">
        <v>0</v>
      </c>
      <c s="32">
        <f>ROUND(ROUND(L30,2)*ROUND(G30,3),2)</f>
      </c>
      <c s="36" t="s">
        <v>53</v>
      </c>
      <c>
        <f>(M30*21)/100</f>
      </c>
      <c t="s">
        <v>27</v>
      </c>
    </row>
    <row r="31" spans="1:5" ht="12.75">
      <c r="A31" s="35" t="s">
        <v>54</v>
      </c>
      <c r="E31" s="39" t="s">
        <v>5</v>
      </c>
    </row>
    <row r="32" spans="1:5" ht="12.75">
      <c r="A32" s="35" t="s">
        <v>55</v>
      </c>
      <c r="E32" s="40" t="s">
        <v>4426</v>
      </c>
    </row>
    <row r="33" spans="1:5" ht="25.5">
      <c r="A33" t="s">
        <v>56</v>
      </c>
      <c r="E33" s="39" t="s">
        <v>1761</v>
      </c>
    </row>
    <row r="34" spans="1:16" ht="12.75">
      <c r="A34" t="s">
        <v>49</v>
      </c>
      <c s="34" t="s">
        <v>65</v>
      </c>
      <c s="34" t="s">
        <v>4305</v>
      </c>
      <c s="35" t="s">
        <v>5</v>
      </c>
      <c s="6" t="s">
        <v>4306</v>
      </c>
      <c s="36" t="s">
        <v>63</v>
      </c>
      <c s="37">
        <v>1200</v>
      </c>
      <c s="36">
        <v>0</v>
      </c>
      <c s="36">
        <f>ROUND(G34*H34,6)</f>
      </c>
      <c r="L34" s="38">
        <v>0</v>
      </c>
      <c s="32">
        <f>ROUND(ROUND(L34,2)*ROUND(G34,3),2)</f>
      </c>
      <c s="36" t="s">
        <v>53</v>
      </c>
      <c>
        <f>(M34*21)/100</f>
      </c>
      <c t="s">
        <v>27</v>
      </c>
    </row>
    <row r="35" spans="1:5" ht="12.75">
      <c r="A35" s="35" t="s">
        <v>54</v>
      </c>
      <c r="E35" s="39" t="s">
        <v>5</v>
      </c>
    </row>
    <row r="36" spans="1:5" ht="12.75">
      <c r="A36" s="35" t="s">
        <v>55</v>
      </c>
      <c r="E36" s="40" t="s">
        <v>4427</v>
      </c>
    </row>
    <row r="37" spans="1:5" ht="12.75">
      <c r="A37" t="s">
        <v>56</v>
      </c>
      <c r="E37" s="39" t="s">
        <v>64</v>
      </c>
    </row>
    <row r="38" spans="1:16" ht="12.75">
      <c r="A38" t="s">
        <v>49</v>
      </c>
      <c s="34" t="s">
        <v>82</v>
      </c>
      <c s="34" t="s">
        <v>2290</v>
      </c>
      <c s="35" t="s">
        <v>5</v>
      </c>
      <c s="6" t="s">
        <v>2291</v>
      </c>
      <c s="36" t="s">
        <v>63</v>
      </c>
      <c s="37">
        <v>1200</v>
      </c>
      <c s="36">
        <v>0</v>
      </c>
      <c s="36">
        <f>ROUND(G38*H38,6)</f>
      </c>
      <c r="L38" s="38">
        <v>0</v>
      </c>
      <c s="32">
        <f>ROUND(ROUND(L38,2)*ROUND(G38,3),2)</f>
      </c>
      <c s="36" t="s">
        <v>53</v>
      </c>
      <c>
        <f>(M38*21)/100</f>
      </c>
      <c t="s">
        <v>27</v>
      </c>
    </row>
    <row r="39" spans="1:5" ht="12.75">
      <c r="A39" s="35" t="s">
        <v>54</v>
      </c>
      <c r="E39" s="39" t="s">
        <v>5</v>
      </c>
    </row>
    <row r="40" spans="1:5" ht="12.75">
      <c r="A40" s="35" t="s">
        <v>55</v>
      </c>
      <c r="E40" s="40" t="s">
        <v>4427</v>
      </c>
    </row>
    <row r="41" spans="1:5" ht="38.25">
      <c r="A41" t="s">
        <v>56</v>
      </c>
      <c r="E41" s="39" t="s">
        <v>4428</v>
      </c>
    </row>
    <row r="42" spans="1:16" ht="12.75">
      <c r="A42" t="s">
        <v>49</v>
      </c>
      <c s="34" t="s">
        <v>86</v>
      </c>
      <c s="34" t="s">
        <v>2166</v>
      </c>
      <c s="35" t="s">
        <v>5</v>
      </c>
      <c s="6" t="s">
        <v>2167</v>
      </c>
      <c s="36" t="s">
        <v>63</v>
      </c>
      <c s="37">
        <v>1200</v>
      </c>
      <c s="36">
        <v>0</v>
      </c>
      <c s="36">
        <f>ROUND(G42*H42,6)</f>
      </c>
      <c r="L42" s="38">
        <v>0</v>
      </c>
      <c s="32">
        <f>ROUND(ROUND(L42,2)*ROUND(G42,3),2)</f>
      </c>
      <c s="36" t="s">
        <v>53</v>
      </c>
      <c>
        <f>(M42*21)/100</f>
      </c>
      <c t="s">
        <v>27</v>
      </c>
    </row>
    <row r="43" spans="1:5" ht="12.75">
      <c r="A43" s="35" t="s">
        <v>54</v>
      </c>
      <c r="E43" s="39" t="s">
        <v>5</v>
      </c>
    </row>
    <row r="44" spans="1:5" ht="12.75">
      <c r="A44" s="35" t="s">
        <v>55</v>
      </c>
      <c r="E44" s="40" t="s">
        <v>4427</v>
      </c>
    </row>
    <row r="45" spans="1:5" ht="25.5">
      <c r="A45" t="s">
        <v>56</v>
      </c>
      <c r="E45" s="39" t="s">
        <v>2168</v>
      </c>
    </row>
    <row r="46" spans="1:16" ht="12.75">
      <c r="A46" t="s">
        <v>49</v>
      </c>
      <c s="34" t="s">
        <v>90</v>
      </c>
      <c s="34" t="s">
        <v>2294</v>
      </c>
      <c s="35" t="s">
        <v>5</v>
      </c>
      <c s="6" t="s">
        <v>2295</v>
      </c>
      <c s="36" t="s">
        <v>63</v>
      </c>
      <c s="37">
        <v>1200</v>
      </c>
      <c s="36">
        <v>0</v>
      </c>
      <c s="36">
        <f>ROUND(G46*H46,6)</f>
      </c>
      <c r="L46" s="38">
        <v>0</v>
      </c>
      <c s="32">
        <f>ROUND(ROUND(L46,2)*ROUND(G46,3),2)</f>
      </c>
      <c s="36" t="s">
        <v>53</v>
      </c>
      <c>
        <f>(M46*21)/100</f>
      </c>
      <c t="s">
        <v>27</v>
      </c>
    </row>
    <row r="47" spans="1:5" ht="12.75">
      <c r="A47" s="35" t="s">
        <v>54</v>
      </c>
      <c r="E47" s="39" t="s">
        <v>5</v>
      </c>
    </row>
    <row r="48" spans="1:5" ht="12.75">
      <c r="A48" s="35" t="s">
        <v>55</v>
      </c>
      <c r="E48" s="40" t="s">
        <v>4427</v>
      </c>
    </row>
    <row r="49" spans="1:5" ht="38.25">
      <c r="A49" t="s">
        <v>56</v>
      </c>
      <c r="E49" s="39" t="s">
        <v>4429</v>
      </c>
    </row>
    <row r="50" spans="1:16" ht="12.75">
      <c r="A50" t="s">
        <v>49</v>
      </c>
      <c s="34" t="s">
        <v>94</v>
      </c>
      <c s="34" t="s">
        <v>2169</v>
      </c>
      <c s="35" t="s">
        <v>5</v>
      </c>
      <c s="6" t="s">
        <v>2170</v>
      </c>
      <c s="36" t="s">
        <v>52</v>
      </c>
      <c s="37">
        <v>120</v>
      </c>
      <c s="36">
        <v>0</v>
      </c>
      <c s="36">
        <f>ROUND(G50*H50,6)</f>
      </c>
      <c r="L50" s="38">
        <v>0</v>
      </c>
      <c s="32">
        <f>ROUND(ROUND(L50,2)*ROUND(G50,3),2)</f>
      </c>
      <c s="36" t="s">
        <v>53</v>
      </c>
      <c>
        <f>(M50*21)/100</f>
      </c>
      <c t="s">
        <v>27</v>
      </c>
    </row>
    <row r="51" spans="1:5" ht="12.75">
      <c r="A51" s="35" t="s">
        <v>54</v>
      </c>
      <c r="E51" s="39" t="s">
        <v>5</v>
      </c>
    </row>
    <row r="52" spans="1:5" ht="12.75">
      <c r="A52" s="35" t="s">
        <v>55</v>
      </c>
      <c r="E52" s="40" t="s">
        <v>4430</v>
      </c>
    </row>
    <row r="53" spans="1:5" ht="38.25">
      <c r="A53" t="s">
        <v>56</v>
      </c>
      <c r="E53" s="39" t="s">
        <v>2171</v>
      </c>
    </row>
    <row r="54" spans="1:13" ht="12.75">
      <c r="A54" t="s">
        <v>46</v>
      </c>
      <c r="C54" s="31" t="s">
        <v>26</v>
      </c>
      <c r="E54" s="33" t="s">
        <v>1804</v>
      </c>
      <c r="J54" s="32">
        <f>0</f>
      </c>
      <c s="32">
        <f>0</f>
      </c>
      <c s="32">
        <f>0+L55+L59</f>
      </c>
      <c s="32">
        <f>0+M55+M59</f>
      </c>
    </row>
    <row r="55" spans="1:16" ht="12.75">
      <c r="A55" t="s">
        <v>49</v>
      </c>
      <c s="34" t="s">
        <v>99</v>
      </c>
      <c s="34" t="s">
        <v>4431</v>
      </c>
      <c s="35" t="s">
        <v>5</v>
      </c>
      <c s="6" t="s">
        <v>4432</v>
      </c>
      <c s="36" t="s">
        <v>63</v>
      </c>
      <c s="37">
        <v>140</v>
      </c>
      <c s="36">
        <v>0</v>
      </c>
      <c s="36">
        <f>ROUND(G55*H55,6)</f>
      </c>
      <c r="L55" s="38">
        <v>0</v>
      </c>
      <c s="32">
        <f>ROUND(ROUND(L55,2)*ROUND(G55,3),2)</f>
      </c>
      <c s="36" t="s">
        <v>53</v>
      </c>
      <c>
        <f>(M55*21)/100</f>
      </c>
      <c t="s">
        <v>27</v>
      </c>
    </row>
    <row r="56" spans="1:5" ht="12.75">
      <c r="A56" s="35" t="s">
        <v>54</v>
      </c>
      <c r="E56" s="39" t="s">
        <v>5</v>
      </c>
    </row>
    <row r="57" spans="1:5" ht="12.75">
      <c r="A57" s="35" t="s">
        <v>55</v>
      </c>
      <c r="E57" s="40" t="s">
        <v>4433</v>
      </c>
    </row>
    <row r="58" spans="1:5" ht="344.25">
      <c r="A58" t="s">
        <v>56</v>
      </c>
      <c r="E58" s="39" t="s">
        <v>4434</v>
      </c>
    </row>
    <row r="59" spans="1:16" ht="12.75">
      <c r="A59" t="s">
        <v>49</v>
      </c>
      <c s="34" t="s">
        <v>102</v>
      </c>
      <c s="34" t="s">
        <v>4435</v>
      </c>
      <c s="35" t="s">
        <v>5</v>
      </c>
      <c s="6" t="s">
        <v>4436</v>
      </c>
      <c s="36" t="s">
        <v>63</v>
      </c>
      <c s="37">
        <v>140</v>
      </c>
      <c s="36">
        <v>0</v>
      </c>
      <c s="36">
        <f>ROUND(G59*H59,6)</f>
      </c>
      <c r="L59" s="38">
        <v>0</v>
      </c>
      <c s="32">
        <f>ROUND(ROUND(L59,2)*ROUND(G59,3),2)</f>
      </c>
      <c s="36" t="s">
        <v>53</v>
      </c>
      <c>
        <f>(M59*21)/100</f>
      </c>
      <c t="s">
        <v>27</v>
      </c>
    </row>
    <row r="60" spans="1:5" ht="12.75">
      <c r="A60" s="35" t="s">
        <v>54</v>
      </c>
      <c r="E60" s="39" t="s">
        <v>5</v>
      </c>
    </row>
    <row r="61" spans="1:5" ht="12.75">
      <c r="A61" s="35" t="s">
        <v>55</v>
      </c>
      <c r="E61" s="40" t="s">
        <v>4433</v>
      </c>
    </row>
    <row r="62" spans="1:5" ht="12.75">
      <c r="A62" t="s">
        <v>56</v>
      </c>
      <c r="E62" s="39" t="s">
        <v>4437</v>
      </c>
    </row>
    <row r="63" spans="1:13" ht="12.75">
      <c r="A63" t="s">
        <v>46</v>
      </c>
      <c r="C63" s="31" t="s">
        <v>72</v>
      </c>
      <c r="E63" s="33" t="s">
        <v>4334</v>
      </c>
      <c r="J63" s="32">
        <f>0</f>
      </c>
      <c s="32">
        <f>0</f>
      </c>
      <c s="32">
        <f>0+L64+L68+L72+L76+L80</f>
      </c>
      <c s="32">
        <f>0+M64+M68+M72+M76+M80</f>
      </c>
    </row>
    <row r="64" spans="1:16" ht="12.75">
      <c r="A64" t="s">
        <v>49</v>
      </c>
      <c s="34" t="s">
        <v>106</v>
      </c>
      <c s="34" t="s">
        <v>3096</v>
      </c>
      <c s="35" t="s">
        <v>5</v>
      </c>
      <c s="6" t="s">
        <v>3097</v>
      </c>
      <c s="36" t="s">
        <v>63</v>
      </c>
      <c s="37">
        <v>2050</v>
      </c>
      <c s="36">
        <v>0</v>
      </c>
      <c s="36">
        <f>ROUND(G64*H64,6)</f>
      </c>
      <c r="L64" s="38">
        <v>0</v>
      </c>
      <c s="32">
        <f>ROUND(ROUND(L64,2)*ROUND(G64,3),2)</f>
      </c>
      <c s="36" t="s">
        <v>53</v>
      </c>
      <c>
        <f>(M64*21)/100</f>
      </c>
      <c t="s">
        <v>27</v>
      </c>
    </row>
    <row r="65" spans="1:5" ht="12.75">
      <c r="A65" s="35" t="s">
        <v>54</v>
      </c>
      <c r="E65" s="39" t="s">
        <v>5</v>
      </c>
    </row>
    <row r="66" spans="1:5" ht="12.75">
      <c r="A66" s="35" t="s">
        <v>55</v>
      </c>
      <c r="E66" s="40" t="s">
        <v>4426</v>
      </c>
    </row>
    <row r="67" spans="1:5" ht="51">
      <c r="A67" t="s">
        <v>56</v>
      </c>
      <c r="E67" s="39" t="s">
        <v>2208</v>
      </c>
    </row>
    <row r="68" spans="1:16" ht="12.75">
      <c r="A68" t="s">
        <v>49</v>
      </c>
      <c s="34" t="s">
        <v>110</v>
      </c>
      <c s="34" t="s">
        <v>3100</v>
      </c>
      <c s="35" t="s">
        <v>5</v>
      </c>
      <c s="6" t="s">
        <v>3101</v>
      </c>
      <c s="36" t="s">
        <v>63</v>
      </c>
      <c s="37">
        <v>1450</v>
      </c>
      <c s="36">
        <v>0</v>
      </c>
      <c s="36">
        <f>ROUND(G68*H68,6)</f>
      </c>
      <c r="L68" s="38">
        <v>0</v>
      </c>
      <c s="32">
        <f>ROUND(ROUND(L68,2)*ROUND(G68,3),2)</f>
      </c>
      <c s="36" t="s">
        <v>53</v>
      </c>
      <c>
        <f>(M68*21)/100</f>
      </c>
      <c t="s">
        <v>27</v>
      </c>
    </row>
    <row r="69" spans="1:5" ht="12.75">
      <c r="A69" s="35" t="s">
        <v>54</v>
      </c>
      <c r="E69" s="39" t="s">
        <v>5</v>
      </c>
    </row>
    <row r="70" spans="1:5" ht="12.75">
      <c r="A70" s="35" t="s">
        <v>55</v>
      </c>
      <c r="E70" s="40" t="s">
        <v>4438</v>
      </c>
    </row>
    <row r="71" spans="1:5" ht="89.25">
      <c r="A71" t="s">
        <v>56</v>
      </c>
      <c r="E71" s="39" t="s">
        <v>4068</v>
      </c>
    </row>
    <row r="72" spans="1:16" ht="12.75">
      <c r="A72" t="s">
        <v>49</v>
      </c>
      <c s="34" t="s">
        <v>114</v>
      </c>
      <c s="34" t="s">
        <v>3103</v>
      </c>
      <c s="35" t="s">
        <v>5</v>
      </c>
      <c s="6" t="s">
        <v>3104</v>
      </c>
      <c s="36" t="s">
        <v>52</v>
      </c>
      <c s="37">
        <v>280</v>
      </c>
      <c s="36">
        <v>0</v>
      </c>
      <c s="36">
        <f>ROUND(G72*H72,6)</f>
      </c>
      <c r="L72" s="38">
        <v>0</v>
      </c>
      <c s="32">
        <f>ROUND(ROUND(L72,2)*ROUND(G72,3),2)</f>
      </c>
      <c s="36" t="s">
        <v>53</v>
      </c>
      <c>
        <f>(M72*21)/100</f>
      </c>
      <c t="s">
        <v>27</v>
      </c>
    </row>
    <row r="73" spans="1:5" ht="12.75">
      <c r="A73" s="35" t="s">
        <v>54</v>
      </c>
      <c r="E73" s="39" t="s">
        <v>5</v>
      </c>
    </row>
    <row r="74" spans="1:5" ht="12.75">
      <c r="A74" s="35" t="s">
        <v>55</v>
      </c>
      <c r="E74" s="40" t="s">
        <v>4439</v>
      </c>
    </row>
    <row r="75" spans="1:5" ht="38.25">
      <c r="A75" t="s">
        <v>56</v>
      </c>
      <c r="E75" s="39" t="s">
        <v>4440</v>
      </c>
    </row>
    <row r="76" spans="1:16" ht="12.75">
      <c r="A76" t="s">
        <v>49</v>
      </c>
      <c s="34" t="s">
        <v>118</v>
      </c>
      <c s="34" t="s">
        <v>3107</v>
      </c>
      <c s="35" t="s">
        <v>5</v>
      </c>
      <c s="6" t="s">
        <v>3108</v>
      </c>
      <c s="36" t="s">
        <v>63</v>
      </c>
      <c s="37">
        <v>1400</v>
      </c>
      <c s="36">
        <v>0</v>
      </c>
      <c s="36">
        <f>ROUND(G76*H76,6)</f>
      </c>
      <c r="L76" s="38">
        <v>0</v>
      </c>
      <c s="32">
        <f>ROUND(ROUND(L76,2)*ROUND(G76,3),2)</f>
      </c>
      <c s="36" t="s">
        <v>53</v>
      </c>
      <c>
        <f>(M76*21)/100</f>
      </c>
      <c t="s">
        <v>27</v>
      </c>
    </row>
    <row r="77" spans="1:5" ht="12.75">
      <c r="A77" s="35" t="s">
        <v>54</v>
      </c>
      <c r="E77" s="39" t="s">
        <v>5</v>
      </c>
    </row>
    <row r="78" spans="1:5" ht="12.75">
      <c r="A78" s="35" t="s">
        <v>55</v>
      </c>
      <c r="E78" s="40" t="s">
        <v>4441</v>
      </c>
    </row>
    <row r="79" spans="1:5" ht="51">
      <c r="A79" t="s">
        <v>56</v>
      </c>
      <c r="E79" s="39" t="s">
        <v>4442</v>
      </c>
    </row>
    <row r="80" spans="1:16" ht="12.75">
      <c r="A80" t="s">
        <v>49</v>
      </c>
      <c s="34" t="s">
        <v>122</v>
      </c>
      <c s="34" t="s">
        <v>4443</v>
      </c>
      <c s="35" t="s">
        <v>5</v>
      </c>
      <c s="6" t="s">
        <v>4444</v>
      </c>
      <c s="36" t="s">
        <v>63</v>
      </c>
      <c s="37">
        <v>16.1</v>
      </c>
      <c s="36">
        <v>0</v>
      </c>
      <c s="36">
        <f>ROUND(G80*H80,6)</f>
      </c>
      <c r="L80" s="38">
        <v>0</v>
      </c>
      <c s="32">
        <f>ROUND(ROUND(L80,2)*ROUND(G80,3),2)</f>
      </c>
      <c s="36" t="s">
        <v>196</v>
      </c>
      <c>
        <f>(M80*21)/100</f>
      </c>
      <c t="s">
        <v>27</v>
      </c>
    </row>
    <row r="81" spans="1:5" ht="12.75">
      <c r="A81" s="35" t="s">
        <v>54</v>
      </c>
      <c r="E81" s="39" t="s">
        <v>5</v>
      </c>
    </row>
    <row r="82" spans="1:5" ht="25.5">
      <c r="A82" s="35" t="s">
        <v>55</v>
      </c>
      <c r="E82" s="40" t="s">
        <v>4445</v>
      </c>
    </row>
    <row r="83" spans="1:5" ht="153">
      <c r="A83" t="s">
        <v>56</v>
      </c>
      <c r="E83" s="39" t="s">
        <v>2215</v>
      </c>
    </row>
    <row r="84" spans="1:13" ht="12.75">
      <c r="A84" t="s">
        <v>46</v>
      </c>
      <c r="C84" s="31" t="s">
        <v>82</v>
      </c>
      <c r="E84" s="33" t="s">
        <v>1884</v>
      </c>
      <c r="J84" s="32">
        <f>0</f>
      </c>
      <c s="32">
        <f>0</f>
      </c>
      <c s="32">
        <f>0+L85+L89+L93+L97+L101</f>
      </c>
      <c s="32">
        <f>0+M85+M89+M93+M97+M101</f>
      </c>
    </row>
    <row r="85" spans="1:16" ht="12.75">
      <c r="A85" t="s">
        <v>49</v>
      </c>
      <c s="34" t="s">
        <v>126</v>
      </c>
      <c s="34" t="s">
        <v>4446</v>
      </c>
      <c s="35" t="s">
        <v>5</v>
      </c>
      <c s="6" t="s">
        <v>4447</v>
      </c>
      <c s="36" t="s">
        <v>70</v>
      </c>
      <c s="37">
        <v>11</v>
      </c>
      <c s="36">
        <v>0</v>
      </c>
      <c s="36">
        <f>ROUND(G85*H85,6)</f>
      </c>
      <c r="L85" s="38">
        <v>0</v>
      </c>
      <c s="32">
        <f>ROUND(ROUND(L85,2)*ROUND(G85,3),2)</f>
      </c>
      <c s="36" t="s">
        <v>53</v>
      </c>
      <c>
        <f>(M85*21)/100</f>
      </c>
      <c t="s">
        <v>27</v>
      </c>
    </row>
    <row r="86" spans="1:5" ht="12.75">
      <c r="A86" s="35" t="s">
        <v>54</v>
      </c>
      <c r="E86" s="39" t="s">
        <v>5</v>
      </c>
    </row>
    <row r="87" spans="1:5" ht="12.75">
      <c r="A87" s="35" t="s">
        <v>55</v>
      </c>
      <c r="E87" s="40" t="s">
        <v>4448</v>
      </c>
    </row>
    <row r="88" spans="1:5" ht="382.5">
      <c r="A88" t="s">
        <v>56</v>
      </c>
      <c r="E88" s="39" t="s">
        <v>4449</v>
      </c>
    </row>
    <row r="89" spans="1:16" ht="12.75">
      <c r="A89" t="s">
        <v>49</v>
      </c>
      <c s="34" t="s">
        <v>130</v>
      </c>
      <c s="34" t="s">
        <v>4450</v>
      </c>
      <c s="35" t="s">
        <v>5</v>
      </c>
      <c s="6" t="s">
        <v>4451</v>
      </c>
      <c s="36" t="s">
        <v>97</v>
      </c>
      <c s="37">
        <v>1</v>
      </c>
      <c s="36">
        <v>0</v>
      </c>
      <c s="36">
        <f>ROUND(G89*H89,6)</f>
      </c>
      <c r="L89" s="38">
        <v>0</v>
      </c>
      <c s="32">
        <f>ROUND(ROUND(L89,2)*ROUND(G89,3),2)</f>
      </c>
      <c s="36" t="s">
        <v>53</v>
      </c>
      <c>
        <f>(M89*21)/100</f>
      </c>
      <c t="s">
        <v>27</v>
      </c>
    </row>
    <row r="90" spans="1:5" ht="12.75">
      <c r="A90" s="35" t="s">
        <v>54</v>
      </c>
      <c r="E90" s="39" t="s">
        <v>5</v>
      </c>
    </row>
    <row r="91" spans="1:5" ht="12.75">
      <c r="A91" s="35" t="s">
        <v>55</v>
      </c>
      <c r="E91" s="40" t="s">
        <v>4452</v>
      </c>
    </row>
    <row r="92" spans="1:5" ht="409.5">
      <c r="A92" t="s">
        <v>56</v>
      </c>
      <c r="E92" s="39" t="s">
        <v>4453</v>
      </c>
    </row>
    <row r="93" spans="1:16" ht="12.75">
      <c r="A93" t="s">
        <v>49</v>
      </c>
      <c s="34" t="s">
        <v>134</v>
      </c>
      <c s="34" t="s">
        <v>4454</v>
      </c>
      <c s="35" t="s">
        <v>5</v>
      </c>
      <c s="6" t="s">
        <v>4455</v>
      </c>
      <c s="36" t="s">
        <v>97</v>
      </c>
      <c s="37">
        <v>2</v>
      </c>
      <c s="36">
        <v>0</v>
      </c>
      <c s="36">
        <f>ROUND(G93*H93,6)</f>
      </c>
      <c r="L93" s="38">
        <v>0</v>
      </c>
      <c s="32">
        <f>ROUND(ROUND(L93,2)*ROUND(G93,3),2)</f>
      </c>
      <c s="36" t="s">
        <v>53</v>
      </c>
      <c>
        <f>(M93*21)/100</f>
      </c>
      <c t="s">
        <v>27</v>
      </c>
    </row>
    <row r="94" spans="1:5" ht="12.75">
      <c r="A94" s="35" t="s">
        <v>54</v>
      </c>
      <c r="E94" s="39" t="s">
        <v>5</v>
      </c>
    </row>
    <row r="95" spans="1:5" ht="12.75">
      <c r="A95" s="35" t="s">
        <v>55</v>
      </c>
      <c r="E95" s="40" t="s">
        <v>4456</v>
      </c>
    </row>
    <row r="96" spans="1:5" ht="242.25">
      <c r="A96" t="s">
        <v>56</v>
      </c>
      <c r="E96" s="39" t="s">
        <v>4457</v>
      </c>
    </row>
    <row r="97" spans="1:16" ht="12.75">
      <c r="A97" t="s">
        <v>49</v>
      </c>
      <c s="34" t="s">
        <v>138</v>
      </c>
      <c s="34" t="s">
        <v>4379</v>
      </c>
      <c s="35" t="s">
        <v>5</v>
      </c>
      <c s="6" t="s">
        <v>4380</v>
      </c>
      <c s="36" t="s">
        <v>70</v>
      </c>
      <c s="37">
        <v>11</v>
      </c>
      <c s="36">
        <v>0</v>
      </c>
      <c s="36">
        <f>ROUND(G97*H97,6)</f>
      </c>
      <c r="L97" s="38">
        <v>0</v>
      </c>
      <c s="32">
        <f>ROUND(ROUND(L97,2)*ROUND(G97,3),2)</f>
      </c>
      <c s="36" t="s">
        <v>53</v>
      </c>
      <c>
        <f>(M97*21)/100</f>
      </c>
      <c t="s">
        <v>27</v>
      </c>
    </row>
    <row r="98" spans="1:5" ht="12.75">
      <c r="A98" s="35" t="s">
        <v>54</v>
      </c>
      <c r="E98" s="39" t="s">
        <v>5</v>
      </c>
    </row>
    <row r="99" spans="1:5" ht="12.75">
      <c r="A99" s="35" t="s">
        <v>55</v>
      </c>
      <c r="E99" s="40" t="s">
        <v>4448</v>
      </c>
    </row>
    <row r="100" spans="1:5" ht="51">
      <c r="A100" t="s">
        <v>56</v>
      </c>
      <c r="E100" s="39" t="s">
        <v>4092</v>
      </c>
    </row>
    <row r="101" spans="1:16" ht="12.75">
      <c r="A101" t="s">
        <v>49</v>
      </c>
      <c s="34" t="s">
        <v>142</v>
      </c>
      <c s="34" t="s">
        <v>4382</v>
      </c>
      <c s="35" t="s">
        <v>5</v>
      </c>
      <c s="6" t="s">
        <v>4383</v>
      </c>
      <c s="36" t="s">
        <v>70</v>
      </c>
      <c s="37">
        <v>11</v>
      </c>
      <c s="36">
        <v>0</v>
      </c>
      <c s="36">
        <f>ROUND(G101*H101,6)</f>
      </c>
      <c r="L101" s="38">
        <v>0</v>
      </c>
      <c s="32">
        <f>ROUND(ROUND(L101,2)*ROUND(G101,3),2)</f>
      </c>
      <c s="36" t="s">
        <v>53</v>
      </c>
      <c>
        <f>(M101*21)/100</f>
      </c>
      <c t="s">
        <v>27</v>
      </c>
    </row>
    <row r="102" spans="1:5" ht="12.75">
      <c r="A102" s="35" t="s">
        <v>54</v>
      </c>
      <c r="E102" s="39" t="s">
        <v>5</v>
      </c>
    </row>
    <row r="103" spans="1:5" ht="12.75">
      <c r="A103" s="35" t="s">
        <v>55</v>
      </c>
      <c r="E103" s="40" t="s">
        <v>4448</v>
      </c>
    </row>
    <row r="104" spans="1:5" ht="51">
      <c r="A104" t="s">
        <v>56</v>
      </c>
      <c r="E104" s="39" t="s">
        <v>4092</v>
      </c>
    </row>
    <row r="105" spans="1:13" ht="12.75">
      <c r="A105" t="s">
        <v>46</v>
      </c>
      <c r="C105" s="31" t="s">
        <v>86</v>
      </c>
      <c r="E105" s="33" t="s">
        <v>1472</v>
      </c>
      <c r="J105" s="32">
        <f>0</f>
      </c>
      <c s="32">
        <f>0</f>
      </c>
      <c s="32">
        <f>0+L106+L110</f>
      </c>
      <c s="32">
        <f>0+M106+M110</f>
      </c>
    </row>
    <row r="106" spans="1:16" ht="12.75">
      <c r="A106" t="s">
        <v>49</v>
      </c>
      <c s="34" t="s">
        <v>146</v>
      </c>
      <c s="34" t="s">
        <v>1920</v>
      </c>
      <c s="35" t="s">
        <v>5</v>
      </c>
      <c s="6" t="s">
        <v>1921</v>
      </c>
      <c s="36" t="s">
        <v>70</v>
      </c>
      <c s="37">
        <v>398</v>
      </c>
      <c s="36">
        <v>0</v>
      </c>
      <c s="36">
        <f>ROUND(G106*H106,6)</f>
      </c>
      <c r="L106" s="38">
        <v>0</v>
      </c>
      <c s="32">
        <f>ROUND(ROUND(L106,2)*ROUND(G106,3),2)</f>
      </c>
      <c s="36" t="s">
        <v>53</v>
      </c>
      <c>
        <f>(M106*21)/100</f>
      </c>
      <c t="s">
        <v>27</v>
      </c>
    </row>
    <row r="107" spans="1:5" ht="12.75">
      <c r="A107" s="35" t="s">
        <v>54</v>
      </c>
      <c r="E107" s="39" t="s">
        <v>5</v>
      </c>
    </row>
    <row r="108" spans="1:5" ht="12.75">
      <c r="A108" s="35" t="s">
        <v>55</v>
      </c>
      <c r="E108" s="40" t="s">
        <v>4458</v>
      </c>
    </row>
    <row r="109" spans="1:5" ht="89.25">
      <c r="A109" t="s">
        <v>56</v>
      </c>
      <c r="E109" s="39" t="s">
        <v>1923</v>
      </c>
    </row>
    <row r="110" spans="1:16" ht="12.75">
      <c r="A110" t="s">
        <v>49</v>
      </c>
      <c s="34" t="s">
        <v>150</v>
      </c>
      <c s="34" t="s">
        <v>4459</v>
      </c>
      <c s="35" t="s">
        <v>5</v>
      </c>
      <c s="6" t="s">
        <v>4460</v>
      </c>
      <c s="36" t="s">
        <v>52</v>
      </c>
      <c s="37">
        <v>1</v>
      </c>
      <c s="36">
        <v>0</v>
      </c>
      <c s="36">
        <f>ROUND(G110*H110,6)</f>
      </c>
      <c r="L110" s="38">
        <v>0</v>
      </c>
      <c s="32">
        <f>ROUND(ROUND(L110,2)*ROUND(G110,3),2)</f>
      </c>
      <c s="36" t="s">
        <v>196</v>
      </c>
      <c>
        <f>(M110*21)/100</f>
      </c>
      <c t="s">
        <v>27</v>
      </c>
    </row>
    <row r="111" spans="1:5" ht="12.75">
      <c r="A111" s="35" t="s">
        <v>54</v>
      </c>
      <c r="E111" s="39" t="s">
        <v>5</v>
      </c>
    </row>
    <row r="112" spans="1:5" ht="12.75">
      <c r="A112" s="35" t="s">
        <v>55</v>
      </c>
      <c r="E112" s="40" t="s">
        <v>4461</v>
      </c>
    </row>
    <row r="113" spans="1:5" ht="12.75">
      <c r="A113" t="s">
        <v>56</v>
      </c>
      <c r="E113" s="39" t="s">
        <v>4462</v>
      </c>
    </row>
    <row r="114" spans="1:13" ht="12.75">
      <c r="A114" t="s">
        <v>46</v>
      </c>
      <c r="C114" s="31" t="s">
        <v>288</v>
      </c>
      <c r="E114" s="33" t="s">
        <v>507</v>
      </c>
      <c r="J114" s="32">
        <f>0</f>
      </c>
      <c s="32">
        <f>0</f>
      </c>
      <c s="32">
        <f>0+L115</f>
      </c>
      <c s="32">
        <f>0+M115</f>
      </c>
    </row>
    <row r="115" spans="1:16" ht="38.25">
      <c r="A115" t="s">
        <v>49</v>
      </c>
      <c s="34" t="s">
        <v>154</v>
      </c>
      <c s="34" t="s">
        <v>1479</v>
      </c>
      <c s="35" t="s">
        <v>292</v>
      </c>
      <c s="6" t="s">
        <v>1480</v>
      </c>
      <c s="36" t="s">
        <v>294</v>
      </c>
      <c s="37">
        <v>3818</v>
      </c>
      <c s="36">
        <v>0</v>
      </c>
      <c s="36">
        <f>ROUND(G115*H115,6)</f>
      </c>
      <c r="L115" s="38">
        <v>0</v>
      </c>
      <c s="32">
        <f>ROUND(ROUND(L115,2)*ROUND(G115,3),2)</f>
      </c>
      <c s="36" t="s">
        <v>196</v>
      </c>
      <c>
        <f>(M115*21)/100</f>
      </c>
      <c t="s">
        <v>27</v>
      </c>
    </row>
    <row r="116" spans="1:5" ht="12.75">
      <c r="A116" s="35" t="s">
        <v>54</v>
      </c>
      <c r="E116" s="39" t="s">
        <v>295</v>
      </c>
    </row>
    <row r="117" spans="1:5" ht="12.75">
      <c r="A117" s="35" t="s">
        <v>55</v>
      </c>
      <c r="E117" s="40" t="s">
        <v>4463</v>
      </c>
    </row>
    <row r="118" spans="1:5" ht="165.75">
      <c r="A118" t="s">
        <v>56</v>
      </c>
      <c r="E118"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4269</v>
      </c>
      <c s="41">
        <f>Rekapitulace!C94</f>
      </c>
      <c s="20" t="s">
        <v>0</v>
      </c>
      <c t="s">
        <v>23</v>
      </c>
      <c t="s">
        <v>27</v>
      </c>
    </row>
    <row r="4" spans="1:16" ht="32" customHeight="1">
      <c r="A4" s="24" t="s">
        <v>20</v>
      </c>
      <c s="25" t="s">
        <v>28</v>
      </c>
      <c s="27" t="s">
        <v>4269</v>
      </c>
      <c r="E4" s="26" t="s">
        <v>4270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4466</v>
      </c>
      <c r="E8" s="30" t="s">
        <v>4465</v>
      </c>
      <c r="J8" s="29">
        <f>0+J9+J62+J95+J112+J129</f>
      </c>
      <c s="29">
        <f>0+K9+K62+K95+K112+K129</f>
      </c>
      <c s="29">
        <f>0+L9+L62+L95+L112+L129</f>
      </c>
      <c s="29">
        <f>0+M9+M62+M95+M112+M129</f>
      </c>
    </row>
    <row r="9" spans="1:13" ht="12.75">
      <c r="A9" t="s">
        <v>46</v>
      </c>
      <c r="C9" s="31" t="s">
        <v>47</v>
      </c>
      <c r="E9" s="33" t="s">
        <v>48</v>
      </c>
      <c r="J9" s="32">
        <f>0</f>
      </c>
      <c s="32">
        <f>0</f>
      </c>
      <c s="32">
        <f>0+L10+L14+L18+L22+L26+L30+L34+L38+L42+L46+L50+L54+L58</f>
      </c>
      <c s="32">
        <f>0+M10+M14+M18+M22+M26+M30+M34+M38+M42+M46+M50+M54+M58</f>
      </c>
    </row>
    <row r="10" spans="1:16" ht="12.75">
      <c r="A10" t="s">
        <v>49</v>
      </c>
      <c s="34" t="s">
        <v>47</v>
      </c>
      <c s="34" t="s">
        <v>4117</v>
      </c>
      <c s="35" t="s">
        <v>5</v>
      </c>
      <c s="6" t="s">
        <v>4118</v>
      </c>
      <c s="36" t="s">
        <v>52</v>
      </c>
      <c s="37">
        <v>7.5</v>
      </c>
      <c s="36">
        <v>0</v>
      </c>
      <c s="36">
        <f>ROUND(G10*H10,6)</f>
      </c>
      <c r="L10" s="38">
        <v>0</v>
      </c>
      <c s="32">
        <f>ROUND(ROUND(L10,2)*ROUND(G10,3),2)</f>
      </c>
      <c s="36" t="s">
        <v>53</v>
      </c>
      <c>
        <f>(M10*21)/100</f>
      </c>
      <c t="s">
        <v>27</v>
      </c>
    </row>
    <row r="11" spans="1:5" ht="12.75">
      <c r="A11" s="35" t="s">
        <v>54</v>
      </c>
      <c r="E11" s="39" t="s">
        <v>5</v>
      </c>
    </row>
    <row r="12" spans="1:5" ht="12.75">
      <c r="A12" s="35" t="s">
        <v>55</v>
      </c>
      <c r="E12" s="40" t="s">
        <v>4467</v>
      </c>
    </row>
    <row r="13" spans="1:5" ht="63.75">
      <c r="A13" t="s">
        <v>56</v>
      </c>
      <c r="E13" s="39" t="s">
        <v>3985</v>
      </c>
    </row>
    <row r="14" spans="1:16" ht="25.5">
      <c r="A14" t="s">
        <v>49</v>
      </c>
      <c s="34" t="s">
        <v>27</v>
      </c>
      <c s="34" t="s">
        <v>4278</v>
      </c>
      <c s="35" t="s">
        <v>5</v>
      </c>
      <c s="6" t="s">
        <v>4279</v>
      </c>
      <c s="36" t="s">
        <v>67</v>
      </c>
      <c s="37">
        <v>13.5</v>
      </c>
      <c s="36">
        <v>0</v>
      </c>
      <c s="36">
        <f>ROUND(G14*H14,6)</f>
      </c>
      <c r="L14" s="38">
        <v>0</v>
      </c>
      <c s="32">
        <f>ROUND(ROUND(L14,2)*ROUND(G14,3),2)</f>
      </c>
      <c s="36" t="s">
        <v>53</v>
      </c>
      <c>
        <f>(M14*21)/100</f>
      </c>
      <c t="s">
        <v>27</v>
      </c>
    </row>
    <row r="15" spans="1:5" ht="12.75">
      <c r="A15" s="35" t="s">
        <v>54</v>
      </c>
      <c r="E15" s="39" t="s">
        <v>5</v>
      </c>
    </row>
    <row r="16" spans="1:5" ht="12.75">
      <c r="A16" s="35" t="s">
        <v>55</v>
      </c>
      <c r="E16" s="40" t="s">
        <v>4468</v>
      </c>
    </row>
    <row r="17" spans="1:5" ht="63.75">
      <c r="A17" t="s">
        <v>56</v>
      </c>
      <c r="E17" s="39" t="s">
        <v>3985</v>
      </c>
    </row>
    <row r="18" spans="1:16" ht="12.75">
      <c r="A18" t="s">
        <v>49</v>
      </c>
      <c s="34" t="s">
        <v>26</v>
      </c>
      <c s="34" t="s">
        <v>4283</v>
      </c>
      <c s="35" t="s">
        <v>5</v>
      </c>
      <c s="6" t="s">
        <v>4284</v>
      </c>
      <c s="36" t="s">
        <v>52</v>
      </c>
      <c s="37">
        <v>686</v>
      </c>
      <c s="36">
        <v>0</v>
      </c>
      <c s="36">
        <f>ROUND(G18*H18,6)</f>
      </c>
      <c r="L18" s="38">
        <v>0</v>
      </c>
      <c s="32">
        <f>ROUND(ROUND(L18,2)*ROUND(G18,3),2)</f>
      </c>
      <c s="36" t="s">
        <v>53</v>
      </c>
      <c>
        <f>(M18*21)/100</f>
      </c>
      <c t="s">
        <v>27</v>
      </c>
    </row>
    <row r="19" spans="1:5" ht="12.75">
      <c r="A19" s="35" t="s">
        <v>54</v>
      </c>
      <c r="E19" s="39" t="s">
        <v>5</v>
      </c>
    </row>
    <row r="20" spans="1:5" ht="12.75">
      <c r="A20" s="35" t="s">
        <v>55</v>
      </c>
      <c r="E20" s="40" t="s">
        <v>4469</v>
      </c>
    </row>
    <row r="21" spans="1:5" ht="369.75">
      <c r="A21" t="s">
        <v>56</v>
      </c>
      <c r="E21" s="39" t="s">
        <v>4417</v>
      </c>
    </row>
    <row r="22" spans="1:16" ht="12.75">
      <c r="A22" t="s">
        <v>49</v>
      </c>
      <c s="34" t="s">
        <v>67</v>
      </c>
      <c s="34" t="s">
        <v>412</v>
      </c>
      <c s="35" t="s">
        <v>5</v>
      </c>
      <c s="6" t="s">
        <v>413</v>
      </c>
      <c s="36" t="s">
        <v>52</v>
      </c>
      <c s="37">
        <v>6</v>
      </c>
      <c s="36">
        <v>0</v>
      </c>
      <c s="36">
        <f>ROUND(G22*H22,6)</f>
      </c>
      <c r="L22" s="38">
        <v>0</v>
      </c>
      <c s="32">
        <f>ROUND(ROUND(L22,2)*ROUND(G22,3),2)</f>
      </c>
      <c s="36" t="s">
        <v>53</v>
      </c>
      <c>
        <f>(M22*21)/100</f>
      </c>
      <c t="s">
        <v>27</v>
      </c>
    </row>
    <row r="23" spans="1:5" ht="12.75">
      <c r="A23" s="35" t="s">
        <v>54</v>
      </c>
      <c r="E23" s="39" t="s">
        <v>5</v>
      </c>
    </row>
    <row r="24" spans="1:5" ht="12.75">
      <c r="A24" s="35" t="s">
        <v>55</v>
      </c>
      <c r="E24" s="40" t="s">
        <v>4470</v>
      </c>
    </row>
    <row r="25" spans="1:5" ht="318.75">
      <c r="A25" t="s">
        <v>56</v>
      </c>
      <c r="E25" s="39" t="s">
        <v>4419</v>
      </c>
    </row>
    <row r="26" spans="1:16" ht="12.75">
      <c r="A26" t="s">
        <v>49</v>
      </c>
      <c s="34" t="s">
        <v>72</v>
      </c>
      <c s="34" t="s">
        <v>3141</v>
      </c>
      <c s="35" t="s">
        <v>5</v>
      </c>
      <c s="6" t="s">
        <v>3142</v>
      </c>
      <c s="36" t="s">
        <v>52</v>
      </c>
      <c s="37">
        <v>260</v>
      </c>
      <c s="36">
        <v>0</v>
      </c>
      <c s="36">
        <f>ROUND(G26*H26,6)</f>
      </c>
      <c r="L26" s="38">
        <v>0</v>
      </c>
      <c s="32">
        <f>ROUND(ROUND(L26,2)*ROUND(G26,3),2)</f>
      </c>
      <c s="36" t="s">
        <v>53</v>
      </c>
      <c>
        <f>(M26*21)/100</f>
      </c>
      <c t="s">
        <v>27</v>
      </c>
    </row>
    <row r="27" spans="1:5" ht="12.75">
      <c r="A27" s="35" t="s">
        <v>54</v>
      </c>
      <c r="E27" s="39" t="s">
        <v>5</v>
      </c>
    </row>
    <row r="28" spans="1:5" ht="12.75">
      <c r="A28" s="35" t="s">
        <v>55</v>
      </c>
      <c r="E28" s="40" t="s">
        <v>4471</v>
      </c>
    </row>
    <row r="29" spans="1:5" ht="293.25">
      <c r="A29" t="s">
        <v>56</v>
      </c>
      <c r="E29" s="39" t="s">
        <v>4421</v>
      </c>
    </row>
    <row r="30" spans="1:16" ht="12.75">
      <c r="A30" t="s">
        <v>49</v>
      </c>
      <c s="34" t="s">
        <v>77</v>
      </c>
      <c s="34" t="s">
        <v>751</v>
      </c>
      <c s="35" t="s">
        <v>5</v>
      </c>
      <c s="6" t="s">
        <v>752</v>
      </c>
      <c s="36" t="s">
        <v>52</v>
      </c>
      <c s="37">
        <v>4</v>
      </c>
      <c s="36">
        <v>0</v>
      </c>
      <c s="36">
        <f>ROUND(G30*H30,6)</f>
      </c>
      <c r="L30" s="38">
        <v>0</v>
      </c>
      <c s="32">
        <f>ROUND(ROUND(L30,2)*ROUND(G30,3),2)</f>
      </c>
      <c s="36" t="s">
        <v>53</v>
      </c>
      <c>
        <f>(M30*21)/100</f>
      </c>
      <c t="s">
        <v>27</v>
      </c>
    </row>
    <row r="31" spans="1:5" ht="12.75">
      <c r="A31" s="35" t="s">
        <v>54</v>
      </c>
      <c r="E31" s="39" t="s">
        <v>5</v>
      </c>
    </row>
    <row r="32" spans="1:5" ht="12.75">
      <c r="A32" s="35" t="s">
        <v>55</v>
      </c>
      <c r="E32" s="40" t="s">
        <v>4472</v>
      </c>
    </row>
    <row r="33" spans="1:5" ht="229.5">
      <c r="A33" t="s">
        <v>56</v>
      </c>
      <c r="E33" s="39" t="s">
        <v>4423</v>
      </c>
    </row>
    <row r="34" spans="1:16" ht="12.75">
      <c r="A34" t="s">
        <v>49</v>
      </c>
      <c s="34" t="s">
        <v>65</v>
      </c>
      <c s="34" t="s">
        <v>2160</v>
      </c>
      <c s="35" t="s">
        <v>5</v>
      </c>
      <c s="6" t="s">
        <v>2161</v>
      </c>
      <c s="36" t="s">
        <v>52</v>
      </c>
      <c s="37">
        <v>2</v>
      </c>
      <c s="36">
        <v>0</v>
      </c>
      <c s="36">
        <f>ROUND(G34*H34,6)</f>
      </c>
      <c r="L34" s="38">
        <v>0</v>
      </c>
      <c s="32">
        <f>ROUND(ROUND(L34,2)*ROUND(G34,3),2)</f>
      </c>
      <c s="36" t="s">
        <v>53</v>
      </c>
      <c>
        <f>(M34*21)/100</f>
      </c>
      <c t="s">
        <v>27</v>
      </c>
    </row>
    <row r="35" spans="1:5" ht="12.75">
      <c r="A35" s="35" t="s">
        <v>54</v>
      </c>
      <c r="E35" s="39" t="s">
        <v>5</v>
      </c>
    </row>
    <row r="36" spans="1:5" ht="12.75">
      <c r="A36" s="35" t="s">
        <v>55</v>
      </c>
      <c r="E36" s="40" t="s">
        <v>4473</v>
      </c>
    </row>
    <row r="37" spans="1:5" ht="293.25">
      <c r="A37" t="s">
        <v>56</v>
      </c>
      <c r="E37" s="39" t="s">
        <v>4425</v>
      </c>
    </row>
    <row r="38" spans="1:16" ht="12.75">
      <c r="A38" t="s">
        <v>49</v>
      </c>
      <c s="34" t="s">
        <v>82</v>
      </c>
      <c s="34" t="s">
        <v>1758</v>
      </c>
      <c s="35" t="s">
        <v>5</v>
      </c>
      <c s="6" t="s">
        <v>1759</v>
      </c>
      <c s="36" t="s">
        <v>63</v>
      </c>
      <c s="37">
        <v>320</v>
      </c>
      <c s="36">
        <v>0</v>
      </c>
      <c s="36">
        <f>ROUND(G38*H38,6)</f>
      </c>
      <c r="L38" s="38">
        <v>0</v>
      </c>
      <c s="32">
        <f>ROUND(ROUND(L38,2)*ROUND(G38,3),2)</f>
      </c>
      <c s="36" t="s">
        <v>53</v>
      </c>
      <c>
        <f>(M38*21)/100</f>
      </c>
      <c t="s">
        <v>27</v>
      </c>
    </row>
    <row r="39" spans="1:5" ht="12.75">
      <c r="A39" s="35" t="s">
        <v>54</v>
      </c>
      <c r="E39" s="39" t="s">
        <v>5</v>
      </c>
    </row>
    <row r="40" spans="1:5" ht="12.75">
      <c r="A40" s="35" t="s">
        <v>55</v>
      </c>
      <c r="E40" s="40" t="s">
        <v>4474</v>
      </c>
    </row>
    <row r="41" spans="1:5" ht="25.5">
      <c r="A41" t="s">
        <v>56</v>
      </c>
      <c r="E41" s="39" t="s">
        <v>1761</v>
      </c>
    </row>
    <row r="42" spans="1:16" ht="12.75">
      <c r="A42" t="s">
        <v>49</v>
      </c>
      <c s="34" t="s">
        <v>86</v>
      </c>
      <c s="34" t="s">
        <v>4305</v>
      </c>
      <c s="35" t="s">
        <v>5</v>
      </c>
      <c s="6" t="s">
        <v>4306</v>
      </c>
      <c s="36" t="s">
        <v>63</v>
      </c>
      <c s="37">
        <v>260</v>
      </c>
      <c s="36">
        <v>0</v>
      </c>
      <c s="36">
        <f>ROUND(G42*H42,6)</f>
      </c>
      <c r="L42" s="38">
        <v>0</v>
      </c>
      <c s="32">
        <f>ROUND(ROUND(L42,2)*ROUND(G42,3),2)</f>
      </c>
      <c s="36" t="s">
        <v>53</v>
      </c>
      <c>
        <f>(M42*21)/100</f>
      </c>
      <c t="s">
        <v>27</v>
      </c>
    </row>
    <row r="43" spans="1:5" ht="12.75">
      <c r="A43" s="35" t="s">
        <v>54</v>
      </c>
      <c r="E43" s="39" t="s">
        <v>5</v>
      </c>
    </row>
    <row r="44" spans="1:5" ht="12.75">
      <c r="A44" s="35" t="s">
        <v>55</v>
      </c>
      <c r="E44" s="40" t="s">
        <v>4475</v>
      </c>
    </row>
    <row r="45" spans="1:5" ht="12.75">
      <c r="A45" t="s">
        <v>56</v>
      </c>
      <c r="E45" s="39" t="s">
        <v>64</v>
      </c>
    </row>
    <row r="46" spans="1:16" ht="12.75">
      <c r="A46" t="s">
        <v>49</v>
      </c>
      <c s="34" t="s">
        <v>90</v>
      </c>
      <c s="34" t="s">
        <v>2290</v>
      </c>
      <c s="35" t="s">
        <v>5</v>
      </c>
      <c s="6" t="s">
        <v>2291</v>
      </c>
      <c s="36" t="s">
        <v>63</v>
      </c>
      <c s="37">
        <v>260</v>
      </c>
      <c s="36">
        <v>0</v>
      </c>
      <c s="36">
        <f>ROUND(G46*H46,6)</f>
      </c>
      <c r="L46" s="38">
        <v>0</v>
      </c>
      <c s="32">
        <f>ROUND(ROUND(L46,2)*ROUND(G46,3),2)</f>
      </c>
      <c s="36" t="s">
        <v>53</v>
      </c>
      <c>
        <f>(M46*21)/100</f>
      </c>
      <c t="s">
        <v>27</v>
      </c>
    </row>
    <row r="47" spans="1:5" ht="12.75">
      <c r="A47" s="35" t="s">
        <v>54</v>
      </c>
      <c r="E47" s="39" t="s">
        <v>5</v>
      </c>
    </row>
    <row r="48" spans="1:5" ht="12.75">
      <c r="A48" s="35" t="s">
        <v>55</v>
      </c>
      <c r="E48" s="40" t="s">
        <v>4475</v>
      </c>
    </row>
    <row r="49" spans="1:5" ht="38.25">
      <c r="A49" t="s">
        <v>56</v>
      </c>
      <c r="E49" s="39" t="s">
        <v>4428</v>
      </c>
    </row>
    <row r="50" spans="1:16" ht="12.75">
      <c r="A50" t="s">
        <v>49</v>
      </c>
      <c s="34" t="s">
        <v>94</v>
      </c>
      <c s="34" t="s">
        <v>2166</v>
      </c>
      <c s="35" t="s">
        <v>5</v>
      </c>
      <c s="6" t="s">
        <v>2167</v>
      </c>
      <c s="36" t="s">
        <v>63</v>
      </c>
      <c s="37">
        <v>260</v>
      </c>
      <c s="36">
        <v>0</v>
      </c>
      <c s="36">
        <f>ROUND(G50*H50,6)</f>
      </c>
      <c r="L50" s="38">
        <v>0</v>
      </c>
      <c s="32">
        <f>ROUND(ROUND(L50,2)*ROUND(G50,3),2)</f>
      </c>
      <c s="36" t="s">
        <v>53</v>
      </c>
      <c>
        <f>(M50*21)/100</f>
      </c>
      <c t="s">
        <v>27</v>
      </c>
    </row>
    <row r="51" spans="1:5" ht="12.75">
      <c r="A51" s="35" t="s">
        <v>54</v>
      </c>
      <c r="E51" s="39" t="s">
        <v>5</v>
      </c>
    </row>
    <row r="52" spans="1:5" ht="12.75">
      <c r="A52" s="35" t="s">
        <v>55</v>
      </c>
      <c r="E52" s="40" t="s">
        <v>4475</v>
      </c>
    </row>
    <row r="53" spans="1:5" ht="25.5">
      <c r="A53" t="s">
        <v>56</v>
      </c>
      <c r="E53" s="39" t="s">
        <v>2168</v>
      </c>
    </row>
    <row r="54" spans="1:16" ht="12.75">
      <c r="A54" t="s">
        <v>49</v>
      </c>
      <c s="34" t="s">
        <v>99</v>
      </c>
      <c s="34" t="s">
        <v>2294</v>
      </c>
      <c s="35" t="s">
        <v>5</v>
      </c>
      <c s="6" t="s">
        <v>2295</v>
      </c>
      <c s="36" t="s">
        <v>63</v>
      </c>
      <c s="37">
        <v>260</v>
      </c>
      <c s="36">
        <v>0</v>
      </c>
      <c s="36">
        <f>ROUND(G54*H54,6)</f>
      </c>
      <c r="L54" s="38">
        <v>0</v>
      </c>
      <c s="32">
        <f>ROUND(ROUND(L54,2)*ROUND(G54,3),2)</f>
      </c>
      <c s="36" t="s">
        <v>53</v>
      </c>
      <c>
        <f>(M54*21)/100</f>
      </c>
      <c t="s">
        <v>27</v>
      </c>
    </row>
    <row r="55" spans="1:5" ht="12.75">
      <c r="A55" s="35" t="s">
        <v>54</v>
      </c>
      <c r="E55" s="39" t="s">
        <v>5</v>
      </c>
    </row>
    <row r="56" spans="1:5" ht="12.75">
      <c r="A56" s="35" t="s">
        <v>55</v>
      </c>
      <c r="E56" s="40" t="s">
        <v>4475</v>
      </c>
    </row>
    <row r="57" spans="1:5" ht="38.25">
      <c r="A57" t="s">
        <v>56</v>
      </c>
      <c r="E57" s="39" t="s">
        <v>4429</v>
      </c>
    </row>
    <row r="58" spans="1:16" ht="12.75">
      <c r="A58" t="s">
        <v>49</v>
      </c>
      <c s="34" t="s">
        <v>102</v>
      </c>
      <c s="34" t="s">
        <v>2169</v>
      </c>
      <c s="35" t="s">
        <v>5</v>
      </c>
      <c s="6" t="s">
        <v>2170</v>
      </c>
      <c s="36" t="s">
        <v>52</v>
      </c>
      <c s="37">
        <v>26</v>
      </c>
      <c s="36">
        <v>0</v>
      </c>
      <c s="36">
        <f>ROUND(G58*H58,6)</f>
      </c>
      <c r="L58" s="38">
        <v>0</v>
      </c>
      <c s="32">
        <f>ROUND(ROUND(L58,2)*ROUND(G58,3),2)</f>
      </c>
      <c s="36" t="s">
        <v>53</v>
      </c>
      <c>
        <f>(M58*21)/100</f>
      </c>
      <c t="s">
        <v>27</v>
      </c>
    </row>
    <row r="59" spans="1:5" ht="12.75">
      <c r="A59" s="35" t="s">
        <v>54</v>
      </c>
      <c r="E59" s="39" t="s">
        <v>5</v>
      </c>
    </row>
    <row r="60" spans="1:5" ht="12.75">
      <c r="A60" s="35" t="s">
        <v>55</v>
      </c>
      <c r="E60" s="40" t="s">
        <v>4476</v>
      </c>
    </row>
    <row r="61" spans="1:5" ht="38.25">
      <c r="A61" t="s">
        <v>56</v>
      </c>
      <c r="E61" s="39" t="s">
        <v>2171</v>
      </c>
    </row>
    <row r="62" spans="1:13" ht="12.75">
      <c r="A62" t="s">
        <v>46</v>
      </c>
      <c r="C62" s="31" t="s">
        <v>72</v>
      </c>
      <c r="E62" s="33" t="s">
        <v>4334</v>
      </c>
      <c r="J62" s="32">
        <f>0</f>
      </c>
      <c s="32">
        <f>0</f>
      </c>
      <c s="32">
        <f>0+L63+L67+L71+L75+L79+L83+L87+L91</f>
      </c>
      <c s="32">
        <f>0+M63+M67+M71+M75+M79+M83+M87+M91</f>
      </c>
    </row>
    <row r="63" spans="1:16" ht="25.5">
      <c r="A63" t="s">
        <v>49</v>
      </c>
      <c s="34" t="s">
        <v>106</v>
      </c>
      <c s="34" t="s">
        <v>1871</v>
      </c>
      <c s="35" t="s">
        <v>5</v>
      </c>
      <c s="6" t="s">
        <v>1872</v>
      </c>
      <c s="36" t="s">
        <v>63</v>
      </c>
      <c s="37">
        <v>550</v>
      </c>
      <c s="36">
        <v>0</v>
      </c>
      <c s="36">
        <f>ROUND(G63*H63,6)</f>
      </c>
      <c r="L63" s="38">
        <v>0</v>
      </c>
      <c s="32">
        <f>ROUND(ROUND(L63,2)*ROUND(G63,3),2)</f>
      </c>
      <c s="36" t="s">
        <v>53</v>
      </c>
      <c>
        <f>(M63*21)/100</f>
      </c>
      <c t="s">
        <v>27</v>
      </c>
    </row>
    <row r="64" spans="1:5" ht="12.75">
      <c r="A64" s="35" t="s">
        <v>54</v>
      </c>
      <c r="E64" s="39" t="s">
        <v>5</v>
      </c>
    </row>
    <row r="65" spans="1:5" ht="12.75">
      <c r="A65" s="35" t="s">
        <v>55</v>
      </c>
      <c r="E65" s="40" t="s">
        <v>4477</v>
      </c>
    </row>
    <row r="66" spans="1:5" ht="178.5">
      <c r="A66" t="s">
        <v>56</v>
      </c>
      <c r="E66" s="39" t="s">
        <v>4478</v>
      </c>
    </row>
    <row r="67" spans="1:16" ht="25.5">
      <c r="A67" t="s">
        <v>49</v>
      </c>
      <c s="34" t="s">
        <v>110</v>
      </c>
      <c s="34" t="s">
        <v>4479</v>
      </c>
      <c s="35" t="s">
        <v>5</v>
      </c>
      <c s="6" t="s">
        <v>4480</v>
      </c>
      <c s="36" t="s">
        <v>63</v>
      </c>
      <c s="37">
        <v>360</v>
      </c>
      <c s="36">
        <v>0</v>
      </c>
      <c s="36">
        <f>ROUND(G67*H67,6)</f>
      </c>
      <c r="L67" s="38">
        <v>0</v>
      </c>
      <c s="32">
        <f>ROUND(ROUND(L67,2)*ROUND(G67,3),2)</f>
      </c>
      <c s="36" t="s">
        <v>53</v>
      </c>
      <c>
        <f>(M67*21)/100</f>
      </c>
      <c t="s">
        <v>27</v>
      </c>
    </row>
    <row r="68" spans="1:5" ht="12.75">
      <c r="A68" s="35" t="s">
        <v>54</v>
      </c>
      <c r="E68" s="39" t="s">
        <v>5</v>
      </c>
    </row>
    <row r="69" spans="1:5" ht="12.75">
      <c r="A69" s="35" t="s">
        <v>55</v>
      </c>
      <c r="E69" s="40" t="s">
        <v>4481</v>
      </c>
    </row>
    <row r="70" spans="1:5" ht="51">
      <c r="A70" t="s">
        <v>56</v>
      </c>
      <c r="E70" s="39" t="s">
        <v>4482</v>
      </c>
    </row>
    <row r="71" spans="1:16" ht="12.75">
      <c r="A71" t="s">
        <v>49</v>
      </c>
      <c s="34" t="s">
        <v>114</v>
      </c>
      <c s="34" t="s">
        <v>4059</v>
      </c>
      <c s="35" t="s">
        <v>5</v>
      </c>
      <c s="6" t="s">
        <v>4060</v>
      </c>
      <c s="36" t="s">
        <v>63</v>
      </c>
      <c s="37">
        <v>450</v>
      </c>
      <c s="36">
        <v>0</v>
      </c>
      <c s="36">
        <f>ROUND(G71*H71,6)</f>
      </c>
      <c r="L71" s="38">
        <v>0</v>
      </c>
      <c s="32">
        <f>ROUND(ROUND(L71,2)*ROUND(G71,3),2)</f>
      </c>
      <c s="36" t="s">
        <v>53</v>
      </c>
      <c>
        <f>(M71*21)/100</f>
      </c>
      <c t="s">
        <v>27</v>
      </c>
    </row>
    <row r="72" spans="1:5" ht="12.75">
      <c r="A72" s="35" t="s">
        <v>54</v>
      </c>
      <c r="E72" s="39" t="s">
        <v>5</v>
      </c>
    </row>
    <row r="73" spans="1:5" ht="12.75">
      <c r="A73" s="35" t="s">
        <v>55</v>
      </c>
      <c r="E73" s="40" t="s">
        <v>4483</v>
      </c>
    </row>
    <row r="74" spans="1:5" ht="51">
      <c r="A74" t="s">
        <v>56</v>
      </c>
      <c r="E74" s="39" t="s">
        <v>4343</v>
      </c>
    </row>
    <row r="75" spans="1:16" ht="12.75">
      <c r="A75" t="s">
        <v>49</v>
      </c>
      <c s="34" t="s">
        <v>118</v>
      </c>
      <c s="34" t="s">
        <v>3103</v>
      </c>
      <c s="35" t="s">
        <v>5</v>
      </c>
      <c s="6" t="s">
        <v>3104</v>
      </c>
      <c s="36" t="s">
        <v>52</v>
      </c>
      <c s="37">
        <v>66.5</v>
      </c>
      <c s="36">
        <v>0</v>
      </c>
      <c s="36">
        <f>ROUND(G75*H75,6)</f>
      </c>
      <c r="L75" s="38">
        <v>0</v>
      </c>
      <c s="32">
        <f>ROUND(ROUND(L75,2)*ROUND(G75,3),2)</f>
      </c>
      <c s="36" t="s">
        <v>53</v>
      </c>
      <c>
        <f>(M75*21)/100</f>
      </c>
      <c t="s">
        <v>27</v>
      </c>
    </row>
    <row r="76" spans="1:5" ht="12.75">
      <c r="A76" s="35" t="s">
        <v>54</v>
      </c>
      <c r="E76" s="39" t="s">
        <v>5</v>
      </c>
    </row>
    <row r="77" spans="1:5" ht="12.75">
      <c r="A77" s="35" t="s">
        <v>55</v>
      </c>
      <c r="E77" s="40" t="s">
        <v>4484</v>
      </c>
    </row>
    <row r="78" spans="1:5" ht="38.25">
      <c r="A78" t="s">
        <v>56</v>
      </c>
      <c r="E78" s="39" t="s">
        <v>4440</v>
      </c>
    </row>
    <row r="79" spans="1:16" ht="12.75">
      <c r="A79" t="s">
        <v>49</v>
      </c>
      <c s="34" t="s">
        <v>122</v>
      </c>
      <c s="34" t="s">
        <v>4485</v>
      </c>
      <c s="35" t="s">
        <v>5</v>
      </c>
      <c s="6" t="s">
        <v>4486</v>
      </c>
      <c s="36" t="s">
        <v>63</v>
      </c>
      <c s="37">
        <v>310</v>
      </c>
      <c s="36">
        <v>0</v>
      </c>
      <c s="36">
        <f>ROUND(G79*H79,6)</f>
      </c>
      <c r="L79" s="38">
        <v>0</v>
      </c>
      <c s="32">
        <f>ROUND(ROUND(L79,2)*ROUND(G79,3),2)</f>
      </c>
      <c s="36" t="s">
        <v>53</v>
      </c>
      <c>
        <f>(M79*21)/100</f>
      </c>
      <c t="s">
        <v>27</v>
      </c>
    </row>
    <row r="80" spans="1:5" ht="12.75">
      <c r="A80" s="35" t="s">
        <v>54</v>
      </c>
      <c r="E80" s="39" t="s">
        <v>5</v>
      </c>
    </row>
    <row r="81" spans="1:5" ht="12.75">
      <c r="A81" s="35" t="s">
        <v>55</v>
      </c>
      <c r="E81" s="40" t="s">
        <v>4487</v>
      </c>
    </row>
    <row r="82" spans="1:5" ht="51">
      <c r="A82" t="s">
        <v>56</v>
      </c>
      <c r="E82" s="39" t="s">
        <v>4488</v>
      </c>
    </row>
    <row r="83" spans="1:16" ht="12.75">
      <c r="A83" t="s">
        <v>49</v>
      </c>
      <c s="34" t="s">
        <v>126</v>
      </c>
      <c s="34" t="s">
        <v>4489</v>
      </c>
      <c s="35" t="s">
        <v>5</v>
      </c>
      <c s="6" t="s">
        <v>4490</v>
      </c>
      <c s="36" t="s">
        <v>63</v>
      </c>
      <c s="37">
        <v>360</v>
      </c>
      <c s="36">
        <v>0</v>
      </c>
      <c s="36">
        <f>ROUND(G83*H83,6)</f>
      </c>
      <c r="L83" s="38">
        <v>0</v>
      </c>
      <c s="32">
        <f>ROUND(ROUND(L83,2)*ROUND(G83,3),2)</f>
      </c>
      <c s="36" t="s">
        <v>53</v>
      </c>
      <c>
        <f>(M83*21)/100</f>
      </c>
      <c t="s">
        <v>27</v>
      </c>
    </row>
    <row r="84" spans="1:5" ht="12.75">
      <c r="A84" s="35" t="s">
        <v>54</v>
      </c>
      <c r="E84" s="39" t="s">
        <v>5</v>
      </c>
    </row>
    <row r="85" spans="1:5" ht="12.75">
      <c r="A85" s="35" t="s">
        <v>55</v>
      </c>
      <c r="E85" s="40" t="s">
        <v>4481</v>
      </c>
    </row>
    <row r="86" spans="1:5" ht="51">
      <c r="A86" t="s">
        <v>56</v>
      </c>
      <c r="E86" s="39" t="s">
        <v>4488</v>
      </c>
    </row>
    <row r="87" spans="1:16" ht="12.75">
      <c r="A87" t="s">
        <v>49</v>
      </c>
      <c s="34" t="s">
        <v>130</v>
      </c>
      <c s="34" t="s">
        <v>4491</v>
      </c>
      <c s="35" t="s">
        <v>5</v>
      </c>
      <c s="6" t="s">
        <v>4492</v>
      </c>
      <c s="36" t="s">
        <v>63</v>
      </c>
      <c s="37">
        <v>310</v>
      </c>
      <c s="36">
        <v>0</v>
      </c>
      <c s="36">
        <f>ROUND(G87*H87,6)</f>
      </c>
      <c r="L87" s="38">
        <v>0</v>
      </c>
      <c s="32">
        <f>ROUND(ROUND(L87,2)*ROUND(G87,3),2)</f>
      </c>
      <c s="36" t="s">
        <v>53</v>
      </c>
      <c>
        <f>(M87*21)/100</f>
      </c>
      <c t="s">
        <v>27</v>
      </c>
    </row>
    <row r="88" spans="1:5" ht="12.75">
      <c r="A88" s="35" t="s">
        <v>54</v>
      </c>
      <c r="E88" s="39" t="s">
        <v>5</v>
      </c>
    </row>
    <row r="89" spans="1:5" ht="12.75">
      <c r="A89" s="35" t="s">
        <v>55</v>
      </c>
      <c r="E89" s="40" t="s">
        <v>4493</v>
      </c>
    </row>
    <row r="90" spans="1:5" ht="140.25">
      <c r="A90" t="s">
        <v>56</v>
      </c>
      <c r="E90" s="39" t="s">
        <v>4494</v>
      </c>
    </row>
    <row r="91" spans="1:16" ht="25.5">
      <c r="A91" t="s">
        <v>49</v>
      </c>
      <c s="34" t="s">
        <v>134</v>
      </c>
      <c s="34" t="s">
        <v>4495</v>
      </c>
      <c s="35" t="s">
        <v>5</v>
      </c>
      <c s="6" t="s">
        <v>4496</v>
      </c>
      <c s="36" t="s">
        <v>63</v>
      </c>
      <c s="37">
        <v>310</v>
      </c>
      <c s="36">
        <v>0</v>
      </c>
      <c s="36">
        <f>ROUND(G91*H91,6)</f>
      </c>
      <c r="L91" s="38">
        <v>0</v>
      </c>
      <c s="32">
        <f>ROUND(ROUND(L91,2)*ROUND(G91,3),2)</f>
      </c>
      <c s="36" t="s">
        <v>53</v>
      </c>
      <c>
        <f>(M91*21)/100</f>
      </c>
      <c t="s">
        <v>27</v>
      </c>
    </row>
    <row r="92" spans="1:5" ht="12.75">
      <c r="A92" s="35" t="s">
        <v>54</v>
      </c>
      <c r="E92" s="39" t="s">
        <v>5</v>
      </c>
    </row>
    <row r="93" spans="1:5" ht="12.75">
      <c r="A93" s="35" t="s">
        <v>55</v>
      </c>
      <c r="E93" s="40" t="s">
        <v>4493</v>
      </c>
    </row>
    <row r="94" spans="1:5" ht="140.25">
      <c r="A94" t="s">
        <v>56</v>
      </c>
      <c r="E94" s="39" t="s">
        <v>4494</v>
      </c>
    </row>
    <row r="95" spans="1:13" ht="12.75">
      <c r="A95" t="s">
        <v>46</v>
      </c>
      <c r="C95" s="31" t="s">
        <v>82</v>
      </c>
      <c r="E95" s="33" t="s">
        <v>1884</v>
      </c>
      <c r="J95" s="32">
        <f>0</f>
      </c>
      <c s="32">
        <f>0</f>
      </c>
      <c s="32">
        <f>0+L96+L100+L104+L108</f>
      </c>
      <c s="32">
        <f>0+M96+M100+M104+M108</f>
      </c>
    </row>
    <row r="96" spans="1:16" ht="12.75">
      <c r="A96" t="s">
        <v>49</v>
      </c>
      <c s="34" t="s">
        <v>138</v>
      </c>
      <c s="34" t="s">
        <v>3798</v>
      </c>
      <c s="35" t="s">
        <v>5</v>
      </c>
      <c s="6" t="s">
        <v>3799</v>
      </c>
      <c s="36" t="s">
        <v>70</v>
      </c>
      <c s="37">
        <v>5</v>
      </c>
      <c s="36">
        <v>0</v>
      </c>
      <c s="36">
        <f>ROUND(G96*H96,6)</f>
      </c>
      <c r="L96" s="38">
        <v>0</v>
      </c>
      <c s="32">
        <f>ROUND(ROUND(L96,2)*ROUND(G96,3),2)</f>
      </c>
      <c s="36" t="s">
        <v>53</v>
      </c>
      <c>
        <f>(M96*21)/100</f>
      </c>
      <c t="s">
        <v>27</v>
      </c>
    </row>
    <row r="97" spans="1:5" ht="12.75">
      <c r="A97" s="35" t="s">
        <v>54</v>
      </c>
      <c r="E97" s="39" t="s">
        <v>5</v>
      </c>
    </row>
    <row r="98" spans="1:5" ht="12.75">
      <c r="A98" s="35" t="s">
        <v>55</v>
      </c>
      <c r="E98" s="40" t="s">
        <v>4497</v>
      </c>
    </row>
    <row r="99" spans="1:5" ht="255">
      <c r="A99" t="s">
        <v>56</v>
      </c>
      <c r="E99" s="39" t="s">
        <v>4369</v>
      </c>
    </row>
    <row r="100" spans="1:16" ht="12.75">
      <c r="A100" t="s">
        <v>49</v>
      </c>
      <c s="34" t="s">
        <v>142</v>
      </c>
      <c s="34" t="s">
        <v>4498</v>
      </c>
      <c s="35" t="s">
        <v>5</v>
      </c>
      <c s="6" t="s">
        <v>4499</v>
      </c>
      <c s="36" t="s">
        <v>97</v>
      </c>
      <c s="37">
        <v>5</v>
      </c>
      <c s="36">
        <v>0</v>
      </c>
      <c s="36">
        <f>ROUND(G100*H100,6)</f>
      </c>
      <c r="L100" s="38">
        <v>0</v>
      </c>
      <c s="32">
        <f>ROUND(ROUND(L100,2)*ROUND(G100,3),2)</f>
      </c>
      <c s="36" t="s">
        <v>53</v>
      </c>
      <c>
        <f>(M100*21)/100</f>
      </c>
      <c t="s">
        <v>27</v>
      </c>
    </row>
    <row r="101" spans="1:5" ht="12.75">
      <c r="A101" s="35" t="s">
        <v>54</v>
      </c>
      <c r="E101" s="39" t="s">
        <v>4376</v>
      </c>
    </row>
    <row r="102" spans="1:5" ht="12.75">
      <c r="A102" s="35" t="s">
        <v>55</v>
      </c>
      <c r="E102" s="40" t="s">
        <v>4500</v>
      </c>
    </row>
    <row r="103" spans="1:5" ht="25.5">
      <c r="A103" t="s">
        <v>56</v>
      </c>
      <c r="E103" s="39" t="s">
        <v>4501</v>
      </c>
    </row>
    <row r="104" spans="1:16" ht="12.75">
      <c r="A104" t="s">
        <v>49</v>
      </c>
      <c s="34" t="s">
        <v>146</v>
      </c>
      <c s="34" t="s">
        <v>4379</v>
      </c>
      <c s="35" t="s">
        <v>5</v>
      </c>
      <c s="6" t="s">
        <v>4380</v>
      </c>
      <c s="36" t="s">
        <v>70</v>
      </c>
      <c s="37">
        <v>5</v>
      </c>
      <c s="36">
        <v>0</v>
      </c>
      <c s="36">
        <f>ROUND(G104*H104,6)</f>
      </c>
      <c r="L104" s="38">
        <v>0</v>
      </c>
      <c s="32">
        <f>ROUND(ROUND(L104,2)*ROUND(G104,3),2)</f>
      </c>
      <c s="36" t="s">
        <v>53</v>
      </c>
      <c>
        <f>(M104*21)/100</f>
      </c>
      <c t="s">
        <v>27</v>
      </c>
    </row>
    <row r="105" spans="1:5" ht="12.75">
      <c r="A105" s="35" t="s">
        <v>54</v>
      </c>
      <c r="E105" s="39" t="s">
        <v>5</v>
      </c>
    </row>
    <row r="106" spans="1:5" ht="12.75">
      <c r="A106" s="35" t="s">
        <v>55</v>
      </c>
      <c r="E106" s="40" t="s">
        <v>4502</v>
      </c>
    </row>
    <row r="107" spans="1:5" ht="51">
      <c r="A107" t="s">
        <v>56</v>
      </c>
      <c r="E107" s="39" t="s">
        <v>4092</v>
      </c>
    </row>
    <row r="108" spans="1:16" ht="12.75">
      <c r="A108" t="s">
        <v>49</v>
      </c>
      <c s="34" t="s">
        <v>150</v>
      </c>
      <c s="34" t="s">
        <v>4382</v>
      </c>
      <c s="35" t="s">
        <v>5</v>
      </c>
      <c s="6" t="s">
        <v>4383</v>
      </c>
      <c s="36" t="s">
        <v>70</v>
      </c>
      <c s="37">
        <v>5</v>
      </c>
      <c s="36">
        <v>0</v>
      </c>
      <c s="36">
        <f>ROUND(G108*H108,6)</f>
      </c>
      <c r="L108" s="38">
        <v>0</v>
      </c>
      <c s="32">
        <f>ROUND(ROUND(L108,2)*ROUND(G108,3),2)</f>
      </c>
      <c s="36" t="s">
        <v>53</v>
      </c>
      <c>
        <f>(M108*21)/100</f>
      </c>
      <c t="s">
        <v>27</v>
      </c>
    </row>
    <row r="109" spans="1:5" ht="12.75">
      <c r="A109" s="35" t="s">
        <v>54</v>
      </c>
      <c r="E109" s="39" t="s">
        <v>5</v>
      </c>
    </row>
    <row r="110" spans="1:5" ht="12.75">
      <c r="A110" s="35" t="s">
        <v>55</v>
      </c>
      <c r="E110" s="40" t="s">
        <v>4502</v>
      </c>
    </row>
    <row r="111" spans="1:5" ht="51">
      <c r="A111" t="s">
        <v>56</v>
      </c>
      <c r="E111" s="39" t="s">
        <v>4092</v>
      </c>
    </row>
    <row r="112" spans="1:13" ht="12.75">
      <c r="A112" t="s">
        <v>46</v>
      </c>
      <c r="C112" s="31" t="s">
        <v>86</v>
      </c>
      <c r="E112" s="33" t="s">
        <v>1472</v>
      </c>
      <c r="J112" s="32">
        <f>0</f>
      </c>
      <c s="32">
        <f>0</f>
      </c>
      <c s="32">
        <f>0+L113+L117+L121+L125</f>
      </c>
      <c s="32">
        <f>0+M113+M117+M121+M125</f>
      </c>
    </row>
    <row r="113" spans="1:16" ht="12.75">
      <c r="A113" t="s">
        <v>49</v>
      </c>
      <c s="34" t="s">
        <v>154</v>
      </c>
      <c s="34" t="s">
        <v>4503</v>
      </c>
      <c s="35" t="s">
        <v>5</v>
      </c>
      <c s="6" t="s">
        <v>4504</v>
      </c>
      <c s="36" t="s">
        <v>70</v>
      </c>
      <c s="37">
        <v>175</v>
      </c>
      <c s="36">
        <v>0</v>
      </c>
      <c s="36">
        <f>ROUND(G113*H113,6)</f>
      </c>
      <c r="L113" s="38">
        <v>0</v>
      </c>
      <c s="32">
        <f>ROUND(ROUND(L113,2)*ROUND(G113,3),2)</f>
      </c>
      <c s="36" t="s">
        <v>53</v>
      </c>
      <c>
        <f>(M113*21)/100</f>
      </c>
      <c t="s">
        <v>27</v>
      </c>
    </row>
    <row r="114" spans="1:5" ht="12.75">
      <c r="A114" s="35" t="s">
        <v>54</v>
      </c>
      <c r="E114" s="39" t="s">
        <v>5</v>
      </c>
    </row>
    <row r="115" spans="1:5" ht="12.75">
      <c r="A115" s="35" t="s">
        <v>55</v>
      </c>
      <c r="E115" s="40" t="s">
        <v>4505</v>
      </c>
    </row>
    <row r="116" spans="1:5" ht="51">
      <c r="A116" t="s">
        <v>56</v>
      </c>
      <c r="E116" s="39" t="s">
        <v>4506</v>
      </c>
    </row>
    <row r="117" spans="1:16" ht="12.75">
      <c r="A117" t="s">
        <v>49</v>
      </c>
      <c s="34" t="s">
        <v>158</v>
      </c>
      <c s="34" t="s">
        <v>4507</v>
      </c>
      <c s="35" t="s">
        <v>5</v>
      </c>
      <c s="6" t="s">
        <v>4508</v>
      </c>
      <c s="36" t="s">
        <v>70</v>
      </c>
      <c s="37">
        <v>45</v>
      </c>
      <c s="36">
        <v>0</v>
      </c>
      <c s="36">
        <f>ROUND(G117*H117,6)</f>
      </c>
      <c r="L117" s="38">
        <v>0</v>
      </c>
      <c s="32">
        <f>ROUND(ROUND(L117,2)*ROUND(G117,3),2)</f>
      </c>
      <c s="36" t="s">
        <v>53</v>
      </c>
      <c>
        <f>(M117*21)/100</f>
      </c>
      <c t="s">
        <v>27</v>
      </c>
    </row>
    <row r="118" spans="1:5" ht="12.75">
      <c r="A118" s="35" t="s">
        <v>54</v>
      </c>
      <c r="E118" s="39" t="s">
        <v>5</v>
      </c>
    </row>
    <row r="119" spans="1:5" ht="12.75">
      <c r="A119" s="35" t="s">
        <v>55</v>
      </c>
      <c r="E119" s="40" t="s">
        <v>4509</v>
      </c>
    </row>
    <row r="120" spans="1:5" ht="25.5">
      <c r="A120" t="s">
        <v>56</v>
      </c>
      <c r="E120" s="39" t="s">
        <v>3929</v>
      </c>
    </row>
    <row r="121" spans="1:16" ht="12.75">
      <c r="A121" t="s">
        <v>49</v>
      </c>
      <c s="34" t="s">
        <v>162</v>
      </c>
      <c s="34" t="s">
        <v>4399</v>
      </c>
      <c s="35" t="s">
        <v>5</v>
      </c>
      <c s="6" t="s">
        <v>4400</v>
      </c>
      <c s="36" t="s">
        <v>52</v>
      </c>
      <c s="37">
        <v>4.9</v>
      </c>
      <c s="36">
        <v>0</v>
      </c>
      <c s="36">
        <f>ROUND(G121*H121,6)</f>
      </c>
      <c r="L121" s="38">
        <v>0</v>
      </c>
      <c s="32">
        <f>ROUND(ROUND(L121,2)*ROUND(G121,3),2)</f>
      </c>
      <c s="36" t="s">
        <v>53</v>
      </c>
      <c>
        <f>(M121*21)/100</f>
      </c>
      <c t="s">
        <v>27</v>
      </c>
    </row>
    <row r="122" spans="1:5" ht="12.75">
      <c r="A122" s="35" t="s">
        <v>54</v>
      </c>
      <c r="E122" s="39" t="s">
        <v>5</v>
      </c>
    </row>
    <row r="123" spans="1:5" ht="12.75">
      <c r="A123" s="35" t="s">
        <v>55</v>
      </c>
      <c r="E123" s="40" t="s">
        <v>4510</v>
      </c>
    </row>
    <row r="124" spans="1:5" ht="114.75">
      <c r="A124" t="s">
        <v>56</v>
      </c>
      <c r="E124" s="39" t="s">
        <v>4402</v>
      </c>
    </row>
    <row r="125" spans="1:16" ht="25.5">
      <c r="A125" t="s">
        <v>49</v>
      </c>
      <c s="34" t="s">
        <v>167</v>
      </c>
      <c s="34" t="s">
        <v>4403</v>
      </c>
      <c s="35" t="s">
        <v>5</v>
      </c>
      <c s="6" t="s">
        <v>4404</v>
      </c>
      <c s="36" t="s">
        <v>1550</v>
      </c>
      <c s="37">
        <v>1</v>
      </c>
      <c s="36">
        <v>0</v>
      </c>
      <c s="36">
        <f>ROUND(G125*H125,6)</f>
      </c>
      <c r="L125" s="38">
        <v>0</v>
      </c>
      <c s="32">
        <f>ROUND(ROUND(L125,2)*ROUND(G125,3),2)</f>
      </c>
      <c s="36" t="s">
        <v>196</v>
      </c>
      <c>
        <f>(M125*21)/100</f>
      </c>
      <c t="s">
        <v>27</v>
      </c>
    </row>
    <row r="126" spans="1:5" ht="12.75">
      <c r="A126" s="35" t="s">
        <v>54</v>
      </c>
      <c r="E126" s="39" t="s">
        <v>5</v>
      </c>
    </row>
    <row r="127" spans="1:5" ht="12.75">
      <c r="A127" s="35" t="s">
        <v>55</v>
      </c>
      <c r="E127" s="40" t="s">
        <v>4405</v>
      </c>
    </row>
    <row r="128" spans="1:5" ht="25.5">
      <c r="A128" t="s">
        <v>56</v>
      </c>
      <c r="E128" s="39" t="s">
        <v>4404</v>
      </c>
    </row>
    <row r="129" spans="1:13" ht="12.75">
      <c r="A129" t="s">
        <v>46</v>
      </c>
      <c r="C129" s="31" t="s">
        <v>288</v>
      </c>
      <c r="E129" s="33" t="s">
        <v>507</v>
      </c>
      <c r="J129" s="32">
        <f>0</f>
      </c>
      <c s="32">
        <f>0</f>
      </c>
      <c s="32">
        <f>0+L130+L134+L138+L142</f>
      </c>
      <c s="32">
        <f>0+M130+M134+M138+M142</f>
      </c>
    </row>
    <row r="130" spans="1:16" ht="38.25">
      <c r="A130" t="s">
        <v>49</v>
      </c>
      <c s="34" t="s">
        <v>171</v>
      </c>
      <c s="34" t="s">
        <v>1479</v>
      </c>
      <c s="35" t="s">
        <v>292</v>
      </c>
      <c s="6" t="s">
        <v>1480</v>
      </c>
      <c s="36" t="s">
        <v>294</v>
      </c>
      <c s="37">
        <v>1411</v>
      </c>
      <c s="36">
        <v>0</v>
      </c>
      <c s="36">
        <f>ROUND(G130*H130,6)</f>
      </c>
      <c r="L130" s="38">
        <v>0</v>
      </c>
      <c s="32">
        <f>ROUND(ROUND(L130,2)*ROUND(G130,3),2)</f>
      </c>
      <c s="36" t="s">
        <v>196</v>
      </c>
      <c>
        <f>(M130*21)/100</f>
      </c>
      <c t="s">
        <v>27</v>
      </c>
    </row>
    <row r="131" spans="1:5" ht="12.75">
      <c r="A131" s="35" t="s">
        <v>54</v>
      </c>
      <c r="E131" s="39" t="s">
        <v>295</v>
      </c>
    </row>
    <row r="132" spans="1:5" ht="12.75">
      <c r="A132" s="35" t="s">
        <v>55</v>
      </c>
      <c r="E132" s="40" t="s">
        <v>4511</v>
      </c>
    </row>
    <row r="133" spans="1:5" ht="165.75">
      <c r="A133" t="s">
        <v>56</v>
      </c>
      <c r="E133" s="39" t="s">
        <v>1481</v>
      </c>
    </row>
    <row r="134" spans="1:16" ht="25.5">
      <c r="A134" t="s">
        <v>49</v>
      </c>
      <c s="34" t="s">
        <v>175</v>
      </c>
      <c s="34" t="s">
        <v>3932</v>
      </c>
      <c s="35" t="s">
        <v>292</v>
      </c>
      <c s="6" t="s">
        <v>3933</v>
      </c>
      <c s="36" t="s">
        <v>294</v>
      </c>
      <c s="37">
        <v>17.25</v>
      </c>
      <c s="36">
        <v>0</v>
      </c>
      <c s="36">
        <f>ROUND(G134*H134,6)</f>
      </c>
      <c r="L134" s="38">
        <v>0</v>
      </c>
      <c s="32">
        <f>ROUND(ROUND(L134,2)*ROUND(G134,3),2)</f>
      </c>
      <c s="36" t="s">
        <v>196</v>
      </c>
      <c>
        <f>(M134*21)/100</f>
      </c>
      <c t="s">
        <v>27</v>
      </c>
    </row>
    <row r="135" spans="1:5" ht="12.75">
      <c r="A135" s="35" t="s">
        <v>54</v>
      </c>
      <c r="E135" s="39" t="s">
        <v>295</v>
      </c>
    </row>
    <row r="136" spans="1:5" ht="12.75">
      <c r="A136" s="35" t="s">
        <v>55</v>
      </c>
      <c r="E136" s="40" t="s">
        <v>4512</v>
      </c>
    </row>
    <row r="137" spans="1:5" ht="165.75">
      <c r="A137" t="s">
        <v>56</v>
      </c>
      <c r="E137" s="39" t="s">
        <v>1481</v>
      </c>
    </row>
    <row r="138" spans="1:16" ht="38.25">
      <c r="A138" t="s">
        <v>49</v>
      </c>
      <c s="34" t="s">
        <v>179</v>
      </c>
      <c s="34" t="s">
        <v>298</v>
      </c>
      <c s="35" t="s">
        <v>292</v>
      </c>
      <c s="6" t="s">
        <v>299</v>
      </c>
      <c s="36" t="s">
        <v>294</v>
      </c>
      <c s="37">
        <v>12.74</v>
      </c>
      <c s="36">
        <v>0</v>
      </c>
      <c s="36">
        <f>ROUND(G138*H138,6)</f>
      </c>
      <c r="L138" s="38">
        <v>0</v>
      </c>
      <c s="32">
        <f>ROUND(ROUND(L138,2)*ROUND(G138,3),2)</f>
      </c>
      <c s="36" t="s">
        <v>196</v>
      </c>
      <c>
        <f>(M138*21)/100</f>
      </c>
      <c t="s">
        <v>27</v>
      </c>
    </row>
    <row r="139" spans="1:5" ht="12.75">
      <c r="A139" s="35" t="s">
        <v>54</v>
      </c>
      <c r="E139" s="39" t="s">
        <v>295</v>
      </c>
    </row>
    <row r="140" spans="1:5" ht="12.75">
      <c r="A140" s="35" t="s">
        <v>55</v>
      </c>
      <c r="E140" s="40" t="s">
        <v>4513</v>
      </c>
    </row>
    <row r="141" spans="1:5" ht="165.75">
      <c r="A141" t="s">
        <v>56</v>
      </c>
      <c r="E141" s="39" t="s">
        <v>3130</v>
      </c>
    </row>
    <row r="142" spans="1:16" ht="38.25">
      <c r="A142" t="s">
        <v>49</v>
      </c>
      <c s="34" t="s">
        <v>183</v>
      </c>
      <c s="34" t="s">
        <v>2789</v>
      </c>
      <c s="35" t="s">
        <v>292</v>
      </c>
      <c s="6" t="s">
        <v>2790</v>
      </c>
      <c s="36" t="s">
        <v>294</v>
      </c>
      <c s="37">
        <v>2.588</v>
      </c>
      <c s="36">
        <v>0</v>
      </c>
      <c s="36">
        <f>ROUND(G142*H142,6)</f>
      </c>
      <c r="L142" s="38">
        <v>0</v>
      </c>
      <c s="32">
        <f>ROUND(ROUND(L142,2)*ROUND(G142,3),2)</f>
      </c>
      <c s="36" t="s">
        <v>196</v>
      </c>
      <c>
        <f>(M142*21)/100</f>
      </c>
      <c t="s">
        <v>27</v>
      </c>
    </row>
    <row r="143" spans="1:5" ht="51">
      <c r="A143" s="35" t="s">
        <v>54</v>
      </c>
      <c r="E143" s="39" t="s">
        <v>2791</v>
      </c>
    </row>
    <row r="144" spans="1:5" ht="12.75">
      <c r="A144" s="35" t="s">
        <v>55</v>
      </c>
      <c r="E144" s="40" t="s">
        <v>4514</v>
      </c>
    </row>
    <row r="145" spans="1:5" ht="165.75">
      <c r="A145" t="s">
        <v>56</v>
      </c>
      <c r="E145" s="39" t="s">
        <v>1481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345</v>
      </c>
      <c s="41">
        <f>Rekapitulace!C17</f>
      </c>
      <c s="20" t="s">
        <v>0</v>
      </c>
      <c t="s">
        <v>23</v>
      </c>
      <c t="s">
        <v>27</v>
      </c>
    </row>
    <row r="4" spans="1:16" ht="32" customHeight="1">
      <c r="A4" s="24" t="s">
        <v>20</v>
      </c>
      <c s="25" t="s">
        <v>28</v>
      </c>
      <c s="27" t="s">
        <v>345</v>
      </c>
      <c r="E4" s="26" t="s">
        <v>346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COUNTIFS(L8:L114,"=0",A8:A114,"P")+COUNTIFS(L8:L114,"",A8:A114,"P")+SUM(Q8:Q114)</f>
      </c>
    </row>
    <row r="8" spans="1:13" ht="12.75">
      <c r="A8" t="s">
        <v>44</v>
      </c>
      <c r="C8" s="28" t="s">
        <v>349</v>
      </c>
      <c r="E8" s="30" t="s">
        <v>348</v>
      </c>
      <c r="J8" s="29">
        <f>0+J9</f>
      </c>
      <c s="29">
        <f>0+K9</f>
      </c>
      <c s="29">
        <f>0+L9</f>
      </c>
      <c s="29">
        <f>0+M9</f>
      </c>
    </row>
    <row r="9" spans="1:13" ht="12.75">
      <c r="A9" t="s">
        <v>46</v>
      </c>
      <c r="C9" s="31" t="s">
        <v>65</v>
      </c>
      <c r="E9" s="33" t="s">
        <v>66</v>
      </c>
      <c r="J9" s="32">
        <f>0</f>
      </c>
      <c s="32">
        <f>0</f>
      </c>
      <c s="32">
        <f>0+L10+L14+L18+L22+L26+L30+L34+L38+L42+L46+L50+L54+L58+L62+L66+L70+L74+L78+L82+L86+L90+L94+L98+L102+L106+L110+L114</f>
      </c>
      <c s="32">
        <f>0+M10+M14+M18+M22+M26+M30+M34+M38+M42+M46+M50+M54+M58+M62+M66+M70+M74+M78+M82+M86+M90+M94+M98+M102+M106+M110+M114</f>
      </c>
    </row>
    <row r="10" spans="1:16" ht="12.75">
      <c r="A10" t="s">
        <v>49</v>
      </c>
      <c s="34" t="s">
        <v>47</v>
      </c>
      <c s="34" t="s">
        <v>350</v>
      </c>
      <c s="35" t="s">
        <v>5</v>
      </c>
      <c s="6" t="s">
        <v>351</v>
      </c>
      <c s="36" t="s">
        <v>165</v>
      </c>
      <c s="37">
        <v>24</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12.75">
      <c r="A13" t="s">
        <v>56</v>
      </c>
      <c r="E13" s="39" t="s">
        <v>352</v>
      </c>
    </row>
    <row r="14" spans="1:16" ht="12.75">
      <c r="A14" t="s">
        <v>49</v>
      </c>
      <c s="34" t="s">
        <v>27</v>
      </c>
      <c s="34" t="s">
        <v>353</v>
      </c>
      <c s="35" t="s">
        <v>5</v>
      </c>
      <c s="6" t="s">
        <v>354</v>
      </c>
      <c s="36" t="s">
        <v>165</v>
      </c>
      <c s="37">
        <v>8</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2.75">
      <c r="A17" t="s">
        <v>56</v>
      </c>
      <c r="E17" s="39" t="s">
        <v>352</v>
      </c>
    </row>
    <row r="18" spans="1:16" ht="12.75">
      <c r="A18" t="s">
        <v>49</v>
      </c>
      <c s="34" t="s">
        <v>26</v>
      </c>
      <c s="34" t="s">
        <v>355</v>
      </c>
      <c s="35" t="s">
        <v>5</v>
      </c>
      <c s="6" t="s">
        <v>356</v>
      </c>
      <c s="36" t="s">
        <v>97</v>
      </c>
      <c s="37">
        <v>4</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2.75">
      <c r="A21" t="s">
        <v>56</v>
      </c>
      <c r="E21" s="39" t="s">
        <v>352</v>
      </c>
    </row>
    <row r="22" spans="1:16" ht="12.75">
      <c r="A22" t="s">
        <v>49</v>
      </c>
      <c s="34" t="s">
        <v>67</v>
      </c>
      <c s="34" t="s">
        <v>357</v>
      </c>
      <c s="35" t="s">
        <v>5</v>
      </c>
      <c s="6" t="s">
        <v>358</v>
      </c>
      <c s="36" t="s">
        <v>97</v>
      </c>
      <c s="37">
        <v>2</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2.75">
      <c r="A25" t="s">
        <v>56</v>
      </c>
      <c r="E25" s="39" t="s">
        <v>352</v>
      </c>
    </row>
    <row r="26" spans="1:16" ht="12.75">
      <c r="A26" t="s">
        <v>49</v>
      </c>
      <c s="34" t="s">
        <v>72</v>
      </c>
      <c s="34" t="s">
        <v>359</v>
      </c>
      <c s="35" t="s">
        <v>5</v>
      </c>
      <c s="6" t="s">
        <v>360</v>
      </c>
      <c s="36" t="s">
        <v>97</v>
      </c>
      <c s="37">
        <v>4</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352</v>
      </c>
    </row>
    <row r="30" spans="1:16" ht="12.75">
      <c r="A30" t="s">
        <v>49</v>
      </c>
      <c s="34" t="s">
        <v>77</v>
      </c>
      <c s="34" t="s">
        <v>361</v>
      </c>
      <c s="35" t="s">
        <v>5</v>
      </c>
      <c s="6" t="s">
        <v>362</v>
      </c>
      <c s="36" t="s">
        <v>97</v>
      </c>
      <c s="37">
        <v>2</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2.75">
      <c r="A33" t="s">
        <v>56</v>
      </c>
      <c r="E33" s="39" t="s">
        <v>352</v>
      </c>
    </row>
    <row r="34" spans="1:16" ht="12.75">
      <c r="A34" t="s">
        <v>49</v>
      </c>
      <c s="34" t="s">
        <v>65</v>
      </c>
      <c s="34" t="s">
        <v>363</v>
      </c>
      <c s="35" t="s">
        <v>5</v>
      </c>
      <c s="6" t="s">
        <v>364</v>
      </c>
      <c s="36" t="s">
        <v>97</v>
      </c>
      <c s="37">
        <v>4</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2.75">
      <c r="A37" t="s">
        <v>56</v>
      </c>
      <c r="E37" s="39" t="s">
        <v>352</v>
      </c>
    </row>
    <row r="38" spans="1:16" ht="12.75">
      <c r="A38" t="s">
        <v>49</v>
      </c>
      <c s="34" t="s">
        <v>82</v>
      </c>
      <c s="34" t="s">
        <v>365</v>
      </c>
      <c s="35" t="s">
        <v>5</v>
      </c>
      <c s="6" t="s">
        <v>366</v>
      </c>
      <c s="36" t="s">
        <v>97</v>
      </c>
      <c s="37">
        <v>4</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2.75">
      <c r="A41" t="s">
        <v>56</v>
      </c>
      <c r="E41" s="39" t="s">
        <v>352</v>
      </c>
    </row>
    <row r="42" spans="1:16" ht="12.75">
      <c r="A42" t="s">
        <v>49</v>
      </c>
      <c s="34" t="s">
        <v>86</v>
      </c>
      <c s="34" t="s">
        <v>367</v>
      </c>
      <c s="35" t="s">
        <v>5</v>
      </c>
      <c s="6" t="s">
        <v>368</v>
      </c>
      <c s="36" t="s">
        <v>97</v>
      </c>
      <c s="37">
        <v>2</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56</v>
      </c>
      <c r="E45" s="39" t="s">
        <v>352</v>
      </c>
    </row>
    <row r="46" spans="1:16" ht="12.75">
      <c r="A46" t="s">
        <v>49</v>
      </c>
      <c s="34" t="s">
        <v>90</v>
      </c>
      <c s="34" t="s">
        <v>369</v>
      </c>
      <c s="35" t="s">
        <v>5</v>
      </c>
      <c s="6" t="s">
        <v>370</v>
      </c>
      <c s="36" t="s">
        <v>97</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2.75">
      <c r="A49" t="s">
        <v>56</v>
      </c>
      <c r="E49" s="39" t="s">
        <v>352</v>
      </c>
    </row>
    <row r="50" spans="1:16" ht="12.75">
      <c r="A50" t="s">
        <v>49</v>
      </c>
      <c s="34" t="s">
        <v>94</v>
      </c>
      <c s="34" t="s">
        <v>371</v>
      </c>
      <c s="35" t="s">
        <v>5</v>
      </c>
      <c s="6" t="s">
        <v>372</v>
      </c>
      <c s="36" t="s">
        <v>97</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56</v>
      </c>
      <c r="E53" s="39" t="s">
        <v>352</v>
      </c>
    </row>
    <row r="54" spans="1:16" ht="12.75">
      <c r="A54" t="s">
        <v>49</v>
      </c>
      <c s="34" t="s">
        <v>99</v>
      </c>
      <c s="34" t="s">
        <v>373</v>
      </c>
      <c s="35" t="s">
        <v>5</v>
      </c>
      <c s="6" t="s">
        <v>374</v>
      </c>
      <c s="36" t="s">
        <v>97</v>
      </c>
      <c s="37">
        <v>2</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2.75">
      <c r="A57" t="s">
        <v>56</v>
      </c>
      <c r="E57" s="39" t="s">
        <v>352</v>
      </c>
    </row>
    <row r="58" spans="1:16" ht="25.5">
      <c r="A58" t="s">
        <v>49</v>
      </c>
      <c s="34" t="s">
        <v>102</v>
      </c>
      <c s="34" t="s">
        <v>375</v>
      </c>
      <c s="35" t="s">
        <v>5</v>
      </c>
      <c s="6" t="s">
        <v>376</v>
      </c>
      <c s="36" t="s">
        <v>97</v>
      </c>
      <c s="37">
        <v>20</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56</v>
      </c>
      <c r="E61" s="39" t="s">
        <v>352</v>
      </c>
    </row>
    <row r="62" spans="1:16" ht="25.5">
      <c r="A62" t="s">
        <v>49</v>
      </c>
      <c s="34" t="s">
        <v>106</v>
      </c>
      <c s="34" t="s">
        <v>377</v>
      </c>
      <c s="35" t="s">
        <v>5</v>
      </c>
      <c s="6" t="s">
        <v>378</v>
      </c>
      <c s="36" t="s">
        <v>97</v>
      </c>
      <c s="37">
        <v>10</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2.75">
      <c r="A65" t="s">
        <v>56</v>
      </c>
      <c r="E65" s="39" t="s">
        <v>352</v>
      </c>
    </row>
    <row r="66" spans="1:16" ht="12.75">
      <c r="A66" t="s">
        <v>49</v>
      </c>
      <c s="34" t="s">
        <v>110</v>
      </c>
      <c s="34" t="s">
        <v>379</v>
      </c>
      <c s="35" t="s">
        <v>5</v>
      </c>
      <c s="6" t="s">
        <v>380</v>
      </c>
      <c s="36" t="s">
        <v>97</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56</v>
      </c>
      <c r="E69" s="39" t="s">
        <v>352</v>
      </c>
    </row>
    <row r="70" spans="1:16" ht="12.75">
      <c r="A70" t="s">
        <v>49</v>
      </c>
      <c s="34" t="s">
        <v>114</v>
      </c>
      <c s="34" t="s">
        <v>381</v>
      </c>
      <c s="35" t="s">
        <v>5</v>
      </c>
      <c s="6" t="s">
        <v>382</v>
      </c>
      <c s="36" t="s">
        <v>97</v>
      </c>
      <c s="37">
        <v>2</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2.75">
      <c r="A73" t="s">
        <v>56</v>
      </c>
      <c r="E73" s="39" t="s">
        <v>352</v>
      </c>
    </row>
    <row r="74" spans="1:16" ht="25.5">
      <c r="A74" t="s">
        <v>49</v>
      </c>
      <c s="34" t="s">
        <v>118</v>
      </c>
      <c s="34" t="s">
        <v>383</v>
      </c>
      <c s="35" t="s">
        <v>5</v>
      </c>
      <c s="6" t="s">
        <v>384</v>
      </c>
      <c s="36" t="s">
        <v>97</v>
      </c>
      <c s="37">
        <v>8</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56</v>
      </c>
      <c r="E77" s="39" t="s">
        <v>352</v>
      </c>
    </row>
    <row r="78" spans="1:16" ht="12.75">
      <c r="A78" t="s">
        <v>49</v>
      </c>
      <c s="34" t="s">
        <v>122</v>
      </c>
      <c s="34" t="s">
        <v>385</v>
      </c>
      <c s="35" t="s">
        <v>5</v>
      </c>
      <c s="6" t="s">
        <v>386</v>
      </c>
      <c s="36" t="s">
        <v>97</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2.75">
      <c r="A81" t="s">
        <v>56</v>
      </c>
      <c r="E81" s="39" t="s">
        <v>352</v>
      </c>
    </row>
    <row r="82" spans="1:16" ht="12.75">
      <c r="A82" t="s">
        <v>49</v>
      </c>
      <c s="34" t="s">
        <v>126</v>
      </c>
      <c s="34" t="s">
        <v>387</v>
      </c>
      <c s="35" t="s">
        <v>5</v>
      </c>
      <c s="6" t="s">
        <v>388</v>
      </c>
      <c s="36" t="s">
        <v>97</v>
      </c>
      <c s="37">
        <v>2</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56</v>
      </c>
      <c r="E85" s="39" t="s">
        <v>352</v>
      </c>
    </row>
    <row r="86" spans="1:16" ht="12.75">
      <c r="A86" t="s">
        <v>49</v>
      </c>
      <c s="34" t="s">
        <v>130</v>
      </c>
      <c s="34" t="s">
        <v>389</v>
      </c>
      <c s="35" t="s">
        <v>5</v>
      </c>
      <c s="6" t="s">
        <v>390</v>
      </c>
      <c s="36" t="s">
        <v>97</v>
      </c>
      <c s="37">
        <v>1</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2.75">
      <c r="A89" t="s">
        <v>56</v>
      </c>
      <c r="E89" s="39" t="s">
        <v>352</v>
      </c>
    </row>
    <row r="90" spans="1:16" ht="25.5">
      <c r="A90" t="s">
        <v>49</v>
      </c>
      <c s="34" t="s">
        <v>134</v>
      </c>
      <c s="34" t="s">
        <v>391</v>
      </c>
      <c s="35" t="s">
        <v>5</v>
      </c>
      <c s="6" t="s">
        <v>392</v>
      </c>
      <c s="36" t="s">
        <v>97</v>
      </c>
      <c s="37">
        <v>4</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2.75">
      <c r="A93" t="s">
        <v>56</v>
      </c>
      <c r="E93" s="39" t="s">
        <v>352</v>
      </c>
    </row>
    <row r="94" spans="1:16" ht="12.75">
      <c r="A94" t="s">
        <v>49</v>
      </c>
      <c s="34" t="s">
        <v>138</v>
      </c>
      <c s="34" t="s">
        <v>393</v>
      </c>
      <c s="35" t="s">
        <v>5</v>
      </c>
      <c s="6" t="s">
        <v>394</v>
      </c>
      <c s="36" t="s">
        <v>97</v>
      </c>
      <c s="37">
        <v>2</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56</v>
      </c>
      <c r="E97" s="39" t="s">
        <v>352</v>
      </c>
    </row>
    <row r="98" spans="1:16" ht="12.75">
      <c r="A98" t="s">
        <v>49</v>
      </c>
      <c s="34" t="s">
        <v>142</v>
      </c>
      <c s="34" t="s">
        <v>395</v>
      </c>
      <c s="35" t="s">
        <v>5</v>
      </c>
      <c s="6" t="s">
        <v>396</v>
      </c>
      <c s="36" t="s">
        <v>97</v>
      </c>
      <c s="37">
        <v>8</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2.75">
      <c r="A101" t="s">
        <v>56</v>
      </c>
      <c r="E101" s="39" t="s">
        <v>352</v>
      </c>
    </row>
    <row r="102" spans="1:16" ht="12.75">
      <c r="A102" t="s">
        <v>49</v>
      </c>
      <c s="34" t="s">
        <v>146</v>
      </c>
      <c s="34" t="s">
        <v>397</v>
      </c>
      <c s="35" t="s">
        <v>5</v>
      </c>
      <c s="6" t="s">
        <v>398</v>
      </c>
      <c s="36" t="s">
        <v>97</v>
      </c>
      <c s="37">
        <v>4</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56</v>
      </c>
      <c r="E105" s="39" t="s">
        <v>352</v>
      </c>
    </row>
    <row r="106" spans="1:16" ht="12.75">
      <c r="A106" t="s">
        <v>49</v>
      </c>
      <c s="34" t="s">
        <v>150</v>
      </c>
      <c s="34" t="s">
        <v>399</v>
      </c>
      <c s="35" t="s">
        <v>5</v>
      </c>
      <c s="6" t="s">
        <v>400</v>
      </c>
      <c s="36" t="s">
        <v>165</v>
      </c>
      <c s="37">
        <v>24</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2.75">
      <c r="A109" t="s">
        <v>56</v>
      </c>
      <c r="E109" s="39" t="s">
        <v>352</v>
      </c>
    </row>
    <row r="110" spans="1:16" ht="12.75">
      <c r="A110" t="s">
        <v>49</v>
      </c>
      <c s="34" t="s">
        <v>154</v>
      </c>
      <c s="34" t="s">
        <v>401</v>
      </c>
      <c s="35" t="s">
        <v>5</v>
      </c>
      <c s="6" t="s">
        <v>402</v>
      </c>
      <c s="36" t="s">
        <v>97</v>
      </c>
      <c s="37">
        <v>2</v>
      </c>
      <c s="36">
        <v>0</v>
      </c>
      <c s="36">
        <f>ROUND(G110*H110,6)</f>
      </c>
      <c r="L110" s="38">
        <v>0</v>
      </c>
      <c s="32">
        <f>ROUND(ROUND(L110,2)*ROUND(G110,3),2)</f>
      </c>
      <c s="36" t="s">
        <v>191</v>
      </c>
      <c>
        <f>(M110*21)/100</f>
      </c>
      <c t="s">
        <v>27</v>
      </c>
    </row>
    <row r="111" spans="1:5" ht="12.75">
      <c r="A111" s="35" t="s">
        <v>54</v>
      </c>
      <c r="E111" s="39" t="s">
        <v>5</v>
      </c>
    </row>
    <row r="112" spans="1:5" ht="12.75">
      <c r="A112" s="35" t="s">
        <v>55</v>
      </c>
      <c r="E112" s="40" t="s">
        <v>5</v>
      </c>
    </row>
    <row r="113" spans="1:5" ht="89.25">
      <c r="A113" t="s">
        <v>56</v>
      </c>
      <c r="E113" s="39" t="s">
        <v>403</v>
      </c>
    </row>
    <row r="114" spans="1:16" ht="12.75">
      <c r="A114" t="s">
        <v>49</v>
      </c>
      <c s="34" t="s">
        <v>158</v>
      </c>
      <c s="34" t="s">
        <v>404</v>
      </c>
      <c s="35" t="s">
        <v>5</v>
      </c>
      <c s="6" t="s">
        <v>405</v>
      </c>
      <c s="36" t="s">
        <v>97</v>
      </c>
      <c s="37">
        <v>2</v>
      </c>
      <c s="36">
        <v>0</v>
      </c>
      <c s="36">
        <f>ROUND(G114*H114,6)</f>
      </c>
      <c r="L114" s="38">
        <v>0</v>
      </c>
      <c s="32">
        <f>ROUND(ROUND(L114,2)*ROUND(G114,3),2)</f>
      </c>
      <c s="36" t="s">
        <v>191</v>
      </c>
      <c>
        <f>(M114*21)/100</f>
      </c>
      <c t="s">
        <v>27</v>
      </c>
    </row>
    <row r="115" spans="1:5" ht="12.75">
      <c r="A115" s="35" t="s">
        <v>54</v>
      </c>
      <c r="E115" s="39" t="s">
        <v>5</v>
      </c>
    </row>
    <row r="116" spans="1:5" ht="12.75">
      <c r="A116" s="35" t="s">
        <v>55</v>
      </c>
      <c r="E116" s="40" t="s">
        <v>5</v>
      </c>
    </row>
    <row r="117" spans="1:5" ht="102">
      <c r="A117" t="s">
        <v>56</v>
      </c>
      <c r="E117" s="39" t="s">
        <v>406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4515</v>
      </c>
      <c s="41">
        <f>Rekapitulace!C98</f>
      </c>
      <c s="20" t="s">
        <v>0</v>
      </c>
      <c t="s">
        <v>23</v>
      </c>
      <c t="s">
        <v>27</v>
      </c>
    </row>
    <row r="4" spans="1:16" ht="32" customHeight="1">
      <c r="A4" s="24" t="s">
        <v>20</v>
      </c>
      <c s="25" t="s">
        <v>28</v>
      </c>
      <c s="27" t="s">
        <v>4515</v>
      </c>
      <c r="E4" s="26" t="s">
        <v>4516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4519</v>
      </c>
      <c r="E8" s="30" t="s">
        <v>4518</v>
      </c>
      <c r="J8" s="29">
        <f>0+J9+J46+J67+J76+J93+J98</f>
      </c>
      <c s="29">
        <f>0+K9+K46+K67+K76+K93+K98</f>
      </c>
      <c s="29">
        <f>0+L9+L46+L67+L76+L93+L98</f>
      </c>
      <c s="29">
        <f>0+M9+M46+M67+M76+M93+M98</f>
      </c>
    </row>
    <row r="9" spans="1:13" ht="12.75">
      <c r="A9" t="s">
        <v>46</v>
      </c>
      <c r="C9" s="31" t="s">
        <v>47</v>
      </c>
      <c r="E9" s="33" t="s">
        <v>48</v>
      </c>
      <c r="J9" s="32">
        <f>0</f>
      </c>
      <c s="32">
        <f>0</f>
      </c>
      <c s="32">
        <f>0+L10+L14+L18+L22+L26+L30+L34+L38+L42</f>
      </c>
      <c s="32">
        <f>0+M10+M14+M18+M22+M26+M30+M34+M38+M42</f>
      </c>
    </row>
    <row r="10" spans="1:16" ht="12.75">
      <c r="A10" t="s">
        <v>49</v>
      </c>
      <c s="34" t="s">
        <v>47</v>
      </c>
      <c s="34" t="s">
        <v>4520</v>
      </c>
      <c s="35" t="s">
        <v>5</v>
      </c>
      <c s="6" t="s">
        <v>4521</v>
      </c>
      <c s="36" t="s">
        <v>63</v>
      </c>
      <c s="37">
        <v>13.6</v>
      </c>
      <c s="36">
        <v>0</v>
      </c>
      <c s="36">
        <f>ROUND(G10*H10,6)</f>
      </c>
      <c r="L10" s="38">
        <v>0</v>
      </c>
      <c s="32">
        <f>ROUND(ROUND(L10,2)*ROUND(G10,3),2)</f>
      </c>
      <c s="36" t="s">
        <v>4522</v>
      </c>
      <c>
        <f>(M10*21)/100</f>
      </c>
      <c t="s">
        <v>27</v>
      </c>
    </row>
    <row r="11" spans="1:5" ht="12.75">
      <c r="A11" s="35" t="s">
        <v>54</v>
      </c>
      <c r="E11" s="39" t="s">
        <v>5</v>
      </c>
    </row>
    <row r="12" spans="1:5" ht="25.5">
      <c r="A12" s="35" t="s">
        <v>55</v>
      </c>
      <c r="E12" s="40" t="s">
        <v>4523</v>
      </c>
    </row>
    <row r="13" spans="1:5" ht="12.75">
      <c r="A13" t="s">
        <v>56</v>
      </c>
      <c r="E13" s="39" t="s">
        <v>5</v>
      </c>
    </row>
    <row r="14" spans="1:16" ht="25.5">
      <c r="A14" t="s">
        <v>49</v>
      </c>
      <c s="34" t="s">
        <v>27</v>
      </c>
      <c s="34" t="s">
        <v>4524</v>
      </c>
      <c s="35" t="s">
        <v>5</v>
      </c>
      <c s="6" t="s">
        <v>4525</v>
      </c>
      <c s="36" t="s">
        <v>52</v>
      </c>
      <c s="37">
        <v>30.546</v>
      </c>
      <c s="36">
        <v>0</v>
      </c>
      <c s="36">
        <f>ROUND(G14*H14,6)</f>
      </c>
      <c r="L14" s="38">
        <v>0</v>
      </c>
      <c s="32">
        <f>ROUND(ROUND(L14,2)*ROUND(G14,3),2)</f>
      </c>
      <c s="36" t="s">
        <v>4522</v>
      </c>
      <c>
        <f>(M14*21)/100</f>
      </c>
      <c t="s">
        <v>27</v>
      </c>
    </row>
    <row r="15" spans="1:5" ht="12.75">
      <c r="A15" s="35" t="s">
        <v>54</v>
      </c>
      <c r="E15" s="39" t="s">
        <v>5</v>
      </c>
    </row>
    <row r="16" spans="1:5" ht="38.25">
      <c r="A16" s="35" t="s">
        <v>55</v>
      </c>
      <c r="E16" s="40" t="s">
        <v>4526</v>
      </c>
    </row>
    <row r="17" spans="1:5" ht="12.75">
      <c r="A17" t="s">
        <v>56</v>
      </c>
      <c r="E17" s="39" t="s">
        <v>5</v>
      </c>
    </row>
    <row r="18" spans="1:16" ht="25.5">
      <c r="A18" t="s">
        <v>49</v>
      </c>
      <c s="34" t="s">
        <v>26</v>
      </c>
      <c s="34" t="s">
        <v>4527</v>
      </c>
      <c s="35" t="s">
        <v>5</v>
      </c>
      <c s="6" t="s">
        <v>4528</v>
      </c>
      <c s="36" t="s">
        <v>52</v>
      </c>
      <c s="37">
        <v>24.597</v>
      </c>
      <c s="36">
        <v>0</v>
      </c>
      <c s="36">
        <f>ROUND(G18*H18,6)</f>
      </c>
      <c r="L18" s="38">
        <v>0</v>
      </c>
      <c s="32">
        <f>ROUND(ROUND(L18,2)*ROUND(G18,3),2)</f>
      </c>
      <c s="36" t="s">
        <v>4522</v>
      </c>
      <c>
        <f>(M18*21)/100</f>
      </c>
      <c t="s">
        <v>27</v>
      </c>
    </row>
    <row r="19" spans="1:5" ht="12.75">
      <c r="A19" s="35" t="s">
        <v>54</v>
      </c>
      <c r="E19" s="39" t="s">
        <v>5</v>
      </c>
    </row>
    <row r="20" spans="1:5" ht="63.75">
      <c r="A20" s="35" t="s">
        <v>55</v>
      </c>
      <c r="E20" s="40" t="s">
        <v>4529</v>
      </c>
    </row>
    <row r="21" spans="1:5" ht="12.75">
      <c r="A21" t="s">
        <v>56</v>
      </c>
      <c r="E21" s="39" t="s">
        <v>5</v>
      </c>
    </row>
    <row r="22" spans="1:16" ht="12.75">
      <c r="A22" t="s">
        <v>49</v>
      </c>
      <c s="34" t="s">
        <v>67</v>
      </c>
      <c s="34" t="s">
        <v>4530</v>
      </c>
      <c s="35" t="s">
        <v>5</v>
      </c>
      <c s="6" t="s">
        <v>4531</v>
      </c>
      <c s="36" t="s">
        <v>63</v>
      </c>
      <c s="37">
        <v>54.348</v>
      </c>
      <c s="36">
        <v>0.00085</v>
      </c>
      <c s="36">
        <f>ROUND(G22*H22,6)</f>
      </c>
      <c r="L22" s="38">
        <v>0</v>
      </c>
      <c s="32">
        <f>ROUND(ROUND(L22,2)*ROUND(G22,3),2)</f>
      </c>
      <c s="36" t="s">
        <v>4532</v>
      </c>
      <c>
        <f>(M22*21)/100</f>
      </c>
      <c t="s">
        <v>27</v>
      </c>
    </row>
    <row r="23" spans="1:5" ht="12.75">
      <c r="A23" s="35" t="s">
        <v>54</v>
      </c>
      <c r="E23" s="39" t="s">
        <v>5</v>
      </c>
    </row>
    <row r="24" spans="1:5" ht="51">
      <c r="A24" s="35" t="s">
        <v>55</v>
      </c>
      <c r="E24" s="40" t="s">
        <v>4533</v>
      </c>
    </row>
    <row r="25" spans="1:5" ht="12.75">
      <c r="A25" t="s">
        <v>56</v>
      </c>
      <c r="E25" s="39" t="s">
        <v>5</v>
      </c>
    </row>
    <row r="26" spans="1:16" ht="12.75">
      <c r="A26" t="s">
        <v>49</v>
      </c>
      <c s="34" t="s">
        <v>72</v>
      </c>
      <c s="34" t="s">
        <v>4534</v>
      </c>
      <c s="35" t="s">
        <v>5</v>
      </c>
      <c s="6" t="s">
        <v>4535</v>
      </c>
      <c s="36" t="s">
        <v>63</v>
      </c>
      <c s="37">
        <v>54.348</v>
      </c>
      <c s="36">
        <v>0</v>
      </c>
      <c s="36">
        <f>ROUND(G26*H26,6)</f>
      </c>
      <c r="L26" s="38">
        <v>0</v>
      </c>
      <c s="32">
        <f>ROUND(ROUND(L26,2)*ROUND(G26,3),2)</f>
      </c>
      <c s="36" t="s">
        <v>4532</v>
      </c>
      <c>
        <f>(M26*21)/100</f>
      </c>
      <c t="s">
        <v>27</v>
      </c>
    </row>
    <row r="27" spans="1:5" ht="12.75">
      <c r="A27" s="35" t="s">
        <v>54</v>
      </c>
      <c r="E27" s="39" t="s">
        <v>5</v>
      </c>
    </row>
    <row r="28" spans="1:5" ht="12.75">
      <c r="A28" s="35" t="s">
        <v>55</v>
      </c>
      <c r="E28" s="40" t="s">
        <v>5</v>
      </c>
    </row>
    <row r="29" spans="1:5" ht="12.75">
      <c r="A29" t="s">
        <v>56</v>
      </c>
      <c r="E29" s="39" t="s">
        <v>5</v>
      </c>
    </row>
    <row r="30" spans="1:16" ht="12.75">
      <c r="A30" t="s">
        <v>49</v>
      </c>
      <c s="34" t="s">
        <v>77</v>
      </c>
      <c s="34" t="s">
        <v>4536</v>
      </c>
      <c s="35" t="s">
        <v>5</v>
      </c>
      <c s="6" t="s">
        <v>4537</v>
      </c>
      <c s="36" t="s">
        <v>52</v>
      </c>
      <c s="37">
        <v>11.48</v>
      </c>
      <c s="36">
        <v>0</v>
      </c>
      <c s="36">
        <f>ROUND(G30*H30,6)</f>
      </c>
      <c r="L30" s="38">
        <v>0</v>
      </c>
      <c s="32">
        <f>ROUND(ROUND(L30,2)*ROUND(G30,3),2)</f>
      </c>
      <c s="36" t="s">
        <v>4522</v>
      </c>
      <c>
        <f>(M30*21)/100</f>
      </c>
      <c t="s">
        <v>27</v>
      </c>
    </row>
    <row r="31" spans="1:5" ht="12.75">
      <c r="A31" s="35" t="s">
        <v>54</v>
      </c>
      <c r="E31" s="39" t="s">
        <v>5</v>
      </c>
    </row>
    <row r="32" spans="1:5" ht="25.5">
      <c r="A32" s="35" t="s">
        <v>55</v>
      </c>
      <c r="E32" s="40" t="s">
        <v>4538</v>
      </c>
    </row>
    <row r="33" spans="1:5" ht="12.75">
      <c r="A33" t="s">
        <v>56</v>
      </c>
      <c r="E33" s="39" t="s">
        <v>5</v>
      </c>
    </row>
    <row r="34" spans="1:16" ht="12.75">
      <c r="A34" t="s">
        <v>49</v>
      </c>
      <c s="34" t="s">
        <v>65</v>
      </c>
      <c s="34" t="s">
        <v>4539</v>
      </c>
      <c s="35" t="s">
        <v>5</v>
      </c>
      <c s="6" t="s">
        <v>4540</v>
      </c>
      <c s="36" t="s">
        <v>52</v>
      </c>
      <c s="37">
        <v>21.085</v>
      </c>
      <c s="36">
        <v>0</v>
      </c>
      <c s="36">
        <f>ROUND(G34*H34,6)</f>
      </c>
      <c r="L34" s="38">
        <v>0</v>
      </c>
      <c s="32">
        <f>ROUND(ROUND(L34,2)*ROUND(G34,3),2)</f>
      </c>
      <c s="36" t="s">
        <v>4522</v>
      </c>
      <c>
        <f>(M34*21)/100</f>
      </c>
      <c t="s">
        <v>27</v>
      </c>
    </row>
    <row r="35" spans="1:5" ht="12.75">
      <c r="A35" s="35" t="s">
        <v>54</v>
      </c>
      <c r="E35" s="39" t="s">
        <v>5</v>
      </c>
    </row>
    <row r="36" spans="1:5" ht="102">
      <c r="A36" s="35" t="s">
        <v>55</v>
      </c>
      <c r="E36" s="40" t="s">
        <v>4541</v>
      </c>
    </row>
    <row r="37" spans="1:5" ht="12.75">
      <c r="A37" t="s">
        <v>56</v>
      </c>
      <c r="E37" s="39" t="s">
        <v>5</v>
      </c>
    </row>
    <row r="38" spans="1:16" ht="12.75">
      <c r="A38" t="s">
        <v>49</v>
      </c>
      <c s="34" t="s">
        <v>82</v>
      </c>
      <c s="34" t="s">
        <v>4542</v>
      </c>
      <c s="35" t="s">
        <v>5</v>
      </c>
      <c s="6" t="s">
        <v>4543</v>
      </c>
      <c s="36" t="s">
        <v>294</v>
      </c>
      <c s="37">
        <v>3.984</v>
      </c>
      <c s="36">
        <v>1</v>
      </c>
      <c s="36">
        <f>ROUND(G38*H38,6)</f>
      </c>
      <c r="L38" s="38">
        <v>0</v>
      </c>
      <c s="32">
        <f>ROUND(ROUND(L38,2)*ROUND(G38,3),2)</f>
      </c>
      <c s="36" t="s">
        <v>4522</v>
      </c>
      <c>
        <f>(M38*21)/100</f>
      </c>
      <c t="s">
        <v>27</v>
      </c>
    </row>
    <row r="39" spans="1:5" ht="12.75">
      <c r="A39" s="35" t="s">
        <v>54</v>
      </c>
      <c r="E39" s="39" t="s">
        <v>5</v>
      </c>
    </row>
    <row r="40" spans="1:5" ht="25.5">
      <c r="A40" s="35" t="s">
        <v>55</v>
      </c>
      <c r="E40" s="40" t="s">
        <v>4544</v>
      </c>
    </row>
    <row r="41" spans="1:5" ht="12.75">
      <c r="A41" t="s">
        <v>56</v>
      </c>
      <c r="E41" s="39" t="s">
        <v>5</v>
      </c>
    </row>
    <row r="42" spans="1:16" ht="12.75">
      <c r="A42" t="s">
        <v>49</v>
      </c>
      <c s="34" t="s">
        <v>86</v>
      </c>
      <c s="34" t="s">
        <v>4545</v>
      </c>
      <c s="35" t="s">
        <v>5</v>
      </c>
      <c s="6" t="s">
        <v>4546</v>
      </c>
      <c s="36" t="s">
        <v>294</v>
      </c>
      <c s="37">
        <v>8.366</v>
      </c>
      <c s="36">
        <v>1</v>
      </c>
      <c s="36">
        <f>ROUND(G42*H42,6)</f>
      </c>
      <c r="L42" s="38">
        <v>0</v>
      </c>
      <c s="32">
        <f>ROUND(ROUND(L42,2)*ROUND(G42,3),2)</f>
      </c>
      <c s="36" t="s">
        <v>4522</v>
      </c>
      <c>
        <f>(M42*21)/100</f>
      </c>
      <c t="s">
        <v>27</v>
      </c>
    </row>
    <row r="43" spans="1:5" ht="12.75">
      <c r="A43" s="35" t="s">
        <v>54</v>
      </c>
      <c r="E43" s="39" t="s">
        <v>5</v>
      </c>
    </row>
    <row r="44" spans="1:5" ht="25.5">
      <c r="A44" s="35" t="s">
        <v>55</v>
      </c>
      <c r="E44" s="40" t="s">
        <v>4547</v>
      </c>
    </row>
    <row r="45" spans="1:5" ht="12.75">
      <c r="A45" t="s">
        <v>56</v>
      </c>
      <c r="E45" s="39" t="s">
        <v>5</v>
      </c>
    </row>
    <row r="46" spans="1:13" ht="12.75">
      <c r="A46" t="s">
        <v>46</v>
      </c>
      <c r="C46" s="31" t="s">
        <v>27</v>
      </c>
      <c r="E46" s="33" t="s">
        <v>2051</v>
      </c>
      <c r="J46" s="32">
        <f>0</f>
      </c>
      <c s="32">
        <f>0</f>
      </c>
      <c s="32">
        <f>0+L47+L51+L55+L59+L63</f>
      </c>
      <c s="32">
        <f>0+M47+M51+M55+M59+M63</f>
      </c>
    </row>
    <row r="47" spans="1:16" ht="12.75">
      <c r="A47" t="s">
        <v>49</v>
      </c>
      <c s="34" t="s">
        <v>90</v>
      </c>
      <c s="34" t="s">
        <v>4548</v>
      </c>
      <c s="35" t="s">
        <v>5</v>
      </c>
      <c s="6" t="s">
        <v>4549</v>
      </c>
      <c s="36" t="s">
        <v>52</v>
      </c>
      <c s="37">
        <v>2.445</v>
      </c>
      <c s="36">
        <v>2.30102</v>
      </c>
      <c s="36">
        <f>ROUND(G47*H47,6)</f>
      </c>
      <c r="L47" s="38">
        <v>0</v>
      </c>
      <c s="32">
        <f>ROUND(ROUND(L47,2)*ROUND(G47,3),2)</f>
      </c>
      <c s="36" t="s">
        <v>4532</v>
      </c>
      <c>
        <f>(M47*21)/100</f>
      </c>
      <c t="s">
        <v>27</v>
      </c>
    </row>
    <row r="48" spans="1:5" ht="12.75">
      <c r="A48" s="35" t="s">
        <v>54</v>
      </c>
      <c r="E48" s="39" t="s">
        <v>5</v>
      </c>
    </row>
    <row r="49" spans="1:5" ht="51">
      <c r="A49" s="35" t="s">
        <v>55</v>
      </c>
      <c r="E49" s="40" t="s">
        <v>4550</v>
      </c>
    </row>
    <row r="50" spans="1:5" ht="12.75">
      <c r="A50" t="s">
        <v>56</v>
      </c>
      <c r="E50" s="39" t="s">
        <v>5</v>
      </c>
    </row>
    <row r="51" spans="1:16" ht="12.75">
      <c r="A51" t="s">
        <v>49</v>
      </c>
      <c s="34" t="s">
        <v>94</v>
      </c>
      <c s="34" t="s">
        <v>4551</v>
      </c>
      <c s="35" t="s">
        <v>5</v>
      </c>
      <c s="6" t="s">
        <v>4552</v>
      </c>
      <c s="36" t="s">
        <v>52</v>
      </c>
      <c s="37">
        <v>1.673</v>
      </c>
      <c s="36">
        <v>2.30102</v>
      </c>
      <c s="36">
        <f>ROUND(G51*H51,6)</f>
      </c>
      <c r="L51" s="38">
        <v>0</v>
      </c>
      <c s="32">
        <f>ROUND(ROUND(L51,2)*ROUND(G51,3),2)</f>
      </c>
      <c s="36" t="s">
        <v>4532</v>
      </c>
      <c>
        <f>(M51*21)/100</f>
      </c>
      <c t="s">
        <v>27</v>
      </c>
    </row>
    <row r="52" spans="1:5" ht="12.75">
      <c r="A52" s="35" t="s">
        <v>54</v>
      </c>
      <c r="E52" s="39" t="s">
        <v>5</v>
      </c>
    </row>
    <row r="53" spans="1:5" ht="38.25">
      <c r="A53" s="35" t="s">
        <v>55</v>
      </c>
      <c r="E53" s="40" t="s">
        <v>4553</v>
      </c>
    </row>
    <row r="54" spans="1:5" ht="12.75">
      <c r="A54" t="s">
        <v>56</v>
      </c>
      <c r="E54" s="39" t="s">
        <v>5</v>
      </c>
    </row>
    <row r="55" spans="1:16" ht="12.75">
      <c r="A55" t="s">
        <v>49</v>
      </c>
      <c s="34" t="s">
        <v>99</v>
      </c>
      <c s="34" t="s">
        <v>4554</v>
      </c>
      <c s="35" t="s">
        <v>5</v>
      </c>
      <c s="6" t="s">
        <v>4555</v>
      </c>
      <c s="36" t="s">
        <v>63</v>
      </c>
      <c s="37">
        <v>11.151</v>
      </c>
      <c s="36">
        <v>0.00275</v>
      </c>
      <c s="36">
        <f>ROUND(G55*H55,6)</f>
      </c>
      <c r="L55" s="38">
        <v>0</v>
      </c>
      <c s="32">
        <f>ROUND(ROUND(L55,2)*ROUND(G55,3),2)</f>
      </c>
      <c s="36" t="s">
        <v>4532</v>
      </c>
      <c>
        <f>(M55*21)/100</f>
      </c>
      <c t="s">
        <v>27</v>
      </c>
    </row>
    <row r="56" spans="1:5" ht="12.75">
      <c r="A56" s="35" t="s">
        <v>54</v>
      </c>
      <c r="E56" s="39" t="s">
        <v>5</v>
      </c>
    </row>
    <row r="57" spans="1:5" ht="38.25">
      <c r="A57" s="35" t="s">
        <v>55</v>
      </c>
      <c r="E57" s="40" t="s">
        <v>4556</v>
      </c>
    </row>
    <row r="58" spans="1:5" ht="12.75">
      <c r="A58" t="s">
        <v>56</v>
      </c>
      <c r="E58" s="39" t="s">
        <v>5</v>
      </c>
    </row>
    <row r="59" spans="1:16" ht="12.75">
      <c r="A59" t="s">
        <v>49</v>
      </c>
      <c s="34" t="s">
        <v>102</v>
      </c>
      <c s="34" t="s">
        <v>4557</v>
      </c>
      <c s="35" t="s">
        <v>5</v>
      </c>
      <c s="6" t="s">
        <v>4558</v>
      </c>
      <c s="36" t="s">
        <v>63</v>
      </c>
      <c s="37">
        <v>11.151</v>
      </c>
      <c s="36">
        <v>0</v>
      </c>
      <c s="36">
        <f>ROUND(G59*H59,6)</f>
      </c>
      <c r="L59" s="38">
        <v>0</v>
      </c>
      <c s="32">
        <f>ROUND(ROUND(L59,2)*ROUND(G59,3),2)</f>
      </c>
      <c s="36" t="s">
        <v>4532</v>
      </c>
      <c>
        <f>(M59*21)/100</f>
      </c>
      <c t="s">
        <v>27</v>
      </c>
    </row>
    <row r="60" spans="1:5" ht="12.75">
      <c r="A60" s="35" t="s">
        <v>54</v>
      </c>
      <c r="E60" s="39" t="s">
        <v>5</v>
      </c>
    </row>
    <row r="61" spans="1:5" ht="12.75">
      <c r="A61" s="35" t="s">
        <v>55</v>
      </c>
      <c r="E61" s="40" t="s">
        <v>5</v>
      </c>
    </row>
    <row r="62" spans="1:5" ht="12.75">
      <c r="A62" t="s">
        <v>56</v>
      </c>
      <c r="E62" s="39" t="s">
        <v>5</v>
      </c>
    </row>
    <row r="63" spans="1:16" ht="12.75">
      <c r="A63" t="s">
        <v>49</v>
      </c>
      <c s="34" t="s">
        <v>106</v>
      </c>
      <c s="34" t="s">
        <v>4559</v>
      </c>
      <c s="35" t="s">
        <v>5</v>
      </c>
      <c s="6" t="s">
        <v>4560</v>
      </c>
      <c s="36" t="s">
        <v>294</v>
      </c>
      <c s="37">
        <v>0.251</v>
      </c>
      <c s="36">
        <v>1.06277</v>
      </c>
      <c s="36">
        <f>ROUND(G63*H63,6)</f>
      </c>
      <c r="L63" s="38">
        <v>0</v>
      </c>
      <c s="32">
        <f>ROUND(ROUND(L63,2)*ROUND(G63,3),2)</f>
      </c>
      <c s="36" t="s">
        <v>4532</v>
      </c>
      <c>
        <f>(M63*21)/100</f>
      </c>
      <c t="s">
        <v>27</v>
      </c>
    </row>
    <row r="64" spans="1:5" ht="12.75">
      <c r="A64" s="35" t="s">
        <v>54</v>
      </c>
      <c r="E64" s="39" t="s">
        <v>5</v>
      </c>
    </row>
    <row r="65" spans="1:5" ht="25.5">
      <c r="A65" s="35" t="s">
        <v>55</v>
      </c>
      <c r="E65" s="40" t="s">
        <v>4561</v>
      </c>
    </row>
    <row r="66" spans="1:5" ht="12.75">
      <c r="A66" t="s">
        <v>56</v>
      </c>
      <c r="E66" s="39" t="s">
        <v>5</v>
      </c>
    </row>
    <row r="67" spans="1:13" ht="12.75">
      <c r="A67" t="s">
        <v>46</v>
      </c>
      <c r="C67" s="31" t="s">
        <v>1546</v>
      </c>
      <c r="E67" s="33" t="s">
        <v>1547</v>
      </c>
      <c r="J67" s="32">
        <f>0</f>
      </c>
      <c s="32">
        <f>0</f>
      </c>
      <c s="32">
        <f>0+L68+L72</f>
      </c>
      <c s="32">
        <f>0+M68+M72</f>
      </c>
    </row>
    <row r="68" spans="1:16" ht="12.75">
      <c r="A68" t="s">
        <v>49</v>
      </c>
      <c s="34" t="s">
        <v>110</v>
      </c>
      <c s="34" t="s">
        <v>4562</v>
      </c>
      <c s="35" t="s">
        <v>5</v>
      </c>
      <c s="6" t="s">
        <v>4563</v>
      </c>
      <c s="36" t="s">
        <v>70</v>
      </c>
      <c s="37">
        <v>35.58</v>
      </c>
      <c s="36">
        <v>0</v>
      </c>
      <c s="36">
        <f>ROUND(G68*H68,6)</f>
      </c>
      <c r="L68" s="38">
        <v>0</v>
      </c>
      <c s="32">
        <f>ROUND(ROUND(L68,2)*ROUND(G68,3),2)</f>
      </c>
      <c s="36" t="s">
        <v>196</v>
      </c>
      <c>
        <f>(M68*21)/100</f>
      </c>
      <c t="s">
        <v>27</v>
      </c>
    </row>
    <row r="69" spans="1:5" ht="12.75">
      <c r="A69" s="35" t="s">
        <v>54</v>
      </c>
      <c r="E69" s="39" t="s">
        <v>5</v>
      </c>
    </row>
    <row r="70" spans="1:5" ht="25.5">
      <c r="A70" s="35" t="s">
        <v>55</v>
      </c>
      <c r="E70" s="40" t="s">
        <v>4564</v>
      </c>
    </row>
    <row r="71" spans="1:5" ht="12.75">
      <c r="A71" t="s">
        <v>56</v>
      </c>
      <c r="E71" s="39" t="s">
        <v>5</v>
      </c>
    </row>
    <row r="72" spans="1:16" ht="12.75">
      <c r="A72" t="s">
        <v>49</v>
      </c>
      <c s="34" t="s">
        <v>114</v>
      </c>
      <c s="34" t="s">
        <v>4565</v>
      </c>
      <c s="35" t="s">
        <v>5</v>
      </c>
      <c s="6" t="s">
        <v>4566</v>
      </c>
      <c s="36" t="s">
        <v>70</v>
      </c>
      <c s="37">
        <v>35.58</v>
      </c>
      <c s="36">
        <v>0.00066</v>
      </c>
      <c s="36">
        <f>ROUND(G72*H72,6)</f>
      </c>
      <c r="L72" s="38">
        <v>0</v>
      </c>
      <c s="32">
        <f>ROUND(ROUND(L72,2)*ROUND(G72,3),2)</f>
      </c>
      <c s="36" t="s">
        <v>196</v>
      </c>
      <c>
        <f>(M72*21)/100</f>
      </c>
      <c t="s">
        <v>27</v>
      </c>
    </row>
    <row r="73" spans="1:5" ht="12.75">
      <c r="A73" s="35" t="s">
        <v>54</v>
      </c>
      <c r="E73" s="39" t="s">
        <v>5</v>
      </c>
    </row>
    <row r="74" spans="1:5" ht="25.5">
      <c r="A74" s="35" t="s">
        <v>55</v>
      </c>
      <c r="E74" s="40" t="s">
        <v>4564</v>
      </c>
    </row>
    <row r="75" spans="1:5" ht="12.75">
      <c r="A75" t="s">
        <v>56</v>
      </c>
      <c r="E75" s="39" t="s">
        <v>5</v>
      </c>
    </row>
    <row r="76" spans="1:13" ht="12.75">
      <c r="A76" t="s">
        <v>46</v>
      </c>
      <c r="C76" s="31" t="s">
        <v>82</v>
      </c>
      <c r="E76" s="33" t="s">
        <v>3115</v>
      </c>
      <c r="J76" s="32">
        <f>0</f>
      </c>
      <c s="32">
        <f>0</f>
      </c>
      <c s="32">
        <f>0+L77+L81+L85+L89</f>
      </c>
      <c s="32">
        <f>0+M77+M81+M85+M89</f>
      </c>
    </row>
    <row r="77" spans="1:16" ht="12.75">
      <c r="A77" t="s">
        <v>49</v>
      </c>
      <c s="34" t="s">
        <v>118</v>
      </c>
      <c s="34" t="s">
        <v>4567</v>
      </c>
      <c s="35" t="s">
        <v>5</v>
      </c>
      <c s="6" t="s">
        <v>4568</v>
      </c>
      <c s="36" t="s">
        <v>97</v>
      </c>
      <c s="37">
        <v>2</v>
      </c>
      <c s="36">
        <v>0.095</v>
      </c>
      <c s="36">
        <f>ROUND(G77*H77,6)</f>
      </c>
      <c r="L77" s="38">
        <v>0</v>
      </c>
      <c s="32">
        <f>ROUND(ROUND(L77,2)*ROUND(G77,3),2)</f>
      </c>
      <c s="36" t="s">
        <v>196</v>
      </c>
      <c>
        <f>(M77*21)/100</f>
      </c>
      <c t="s">
        <v>27</v>
      </c>
    </row>
    <row r="78" spans="1:5" ht="12.75">
      <c r="A78" s="35" t="s">
        <v>54</v>
      </c>
      <c r="E78" s="39" t="s">
        <v>5</v>
      </c>
    </row>
    <row r="79" spans="1:5" ht="25.5">
      <c r="A79" s="35" t="s">
        <v>55</v>
      </c>
      <c r="E79" s="40" t="s">
        <v>4569</v>
      </c>
    </row>
    <row r="80" spans="1:5" ht="12.75">
      <c r="A80" t="s">
        <v>56</v>
      </c>
      <c r="E80" s="39" t="s">
        <v>5</v>
      </c>
    </row>
    <row r="81" spans="1:16" ht="12.75">
      <c r="A81" t="s">
        <v>49</v>
      </c>
      <c s="34" t="s">
        <v>122</v>
      </c>
      <c s="34" t="s">
        <v>4570</v>
      </c>
      <c s="35" t="s">
        <v>5</v>
      </c>
      <c s="6" t="s">
        <v>4571</v>
      </c>
      <c s="36" t="s">
        <v>97</v>
      </c>
      <c s="37">
        <v>2</v>
      </c>
      <c s="36">
        <v>0.185</v>
      </c>
      <c s="36">
        <f>ROUND(G81*H81,6)</f>
      </c>
      <c r="L81" s="38">
        <v>0</v>
      </c>
      <c s="32">
        <f>ROUND(ROUND(L81,2)*ROUND(G81,3),2)</f>
      </c>
      <c s="36" t="s">
        <v>196</v>
      </c>
      <c>
        <f>(M81*21)/100</f>
      </c>
      <c t="s">
        <v>27</v>
      </c>
    </row>
    <row r="82" spans="1:5" ht="12.75">
      <c r="A82" s="35" t="s">
        <v>54</v>
      </c>
      <c r="E82" s="39" t="s">
        <v>5</v>
      </c>
    </row>
    <row r="83" spans="1:5" ht="25.5">
      <c r="A83" s="35" t="s">
        <v>55</v>
      </c>
      <c r="E83" s="40" t="s">
        <v>4569</v>
      </c>
    </row>
    <row r="84" spans="1:5" ht="12.75">
      <c r="A84" t="s">
        <v>56</v>
      </c>
      <c r="E84" s="39" t="s">
        <v>5</v>
      </c>
    </row>
    <row r="85" spans="1:16" ht="25.5">
      <c r="A85" t="s">
        <v>49</v>
      </c>
      <c s="34" t="s">
        <v>126</v>
      </c>
      <c s="34" t="s">
        <v>4572</v>
      </c>
      <c s="35" t="s">
        <v>5</v>
      </c>
      <c s="6" t="s">
        <v>4573</v>
      </c>
      <c s="36" t="s">
        <v>52</v>
      </c>
      <c s="37">
        <v>2</v>
      </c>
      <c s="36">
        <v>1.42289</v>
      </c>
      <c s="36">
        <f>ROUND(G85*H85,6)</f>
      </c>
      <c r="L85" s="38">
        <v>0</v>
      </c>
      <c s="32">
        <f>ROUND(ROUND(L85,2)*ROUND(G85,3),2)</f>
      </c>
      <c s="36" t="s">
        <v>196</v>
      </c>
      <c>
        <f>(M85*21)/100</f>
      </c>
      <c t="s">
        <v>27</v>
      </c>
    </row>
    <row r="86" spans="1:5" ht="12.75">
      <c r="A86" s="35" t="s">
        <v>54</v>
      </c>
      <c r="E86" s="39" t="s">
        <v>5</v>
      </c>
    </row>
    <row r="87" spans="1:5" ht="25.5">
      <c r="A87" s="35" t="s">
        <v>55</v>
      </c>
      <c r="E87" s="40" t="s">
        <v>4569</v>
      </c>
    </row>
    <row r="88" spans="1:5" ht="12.75">
      <c r="A88" t="s">
        <v>56</v>
      </c>
      <c r="E88" s="39" t="s">
        <v>5</v>
      </c>
    </row>
    <row r="89" spans="1:16" ht="12.75">
      <c r="A89" t="s">
        <v>49</v>
      </c>
      <c s="34" t="s">
        <v>130</v>
      </c>
      <c s="34" t="s">
        <v>4574</v>
      </c>
      <c s="35" t="s">
        <v>5</v>
      </c>
      <c s="6" t="s">
        <v>4575</v>
      </c>
      <c s="36" t="s">
        <v>97</v>
      </c>
      <c s="37">
        <v>2</v>
      </c>
      <c s="36">
        <v>1.05409</v>
      </c>
      <c s="36">
        <f>ROUND(G89*H89,6)</f>
      </c>
      <c r="L89" s="38">
        <v>0</v>
      </c>
      <c s="32">
        <f>ROUND(ROUND(L89,2)*ROUND(G89,3),2)</f>
      </c>
      <c s="36" t="s">
        <v>196</v>
      </c>
      <c>
        <f>(M89*21)/100</f>
      </c>
      <c t="s">
        <v>27</v>
      </c>
    </row>
    <row r="90" spans="1:5" ht="12.75">
      <c r="A90" s="35" t="s">
        <v>54</v>
      </c>
      <c r="E90" s="39" t="s">
        <v>5</v>
      </c>
    </row>
    <row r="91" spans="1:5" ht="25.5">
      <c r="A91" s="35" t="s">
        <v>55</v>
      </c>
      <c r="E91" s="40" t="s">
        <v>4569</v>
      </c>
    </row>
    <row r="92" spans="1:5" ht="12.75">
      <c r="A92" t="s">
        <v>56</v>
      </c>
      <c r="E92" s="39" t="s">
        <v>5</v>
      </c>
    </row>
    <row r="93" spans="1:13" ht="12.75">
      <c r="A93" t="s">
        <v>46</v>
      </c>
      <c r="C93" s="31" t="s">
        <v>288</v>
      </c>
      <c r="E93" s="33" t="s">
        <v>507</v>
      </c>
      <c r="J93" s="32">
        <f>0</f>
      </c>
      <c s="32">
        <f>0</f>
      </c>
      <c s="32">
        <f>0+L94</f>
      </c>
      <c s="32">
        <f>0+M94</f>
      </c>
    </row>
    <row r="94" spans="1:16" ht="25.5">
      <c r="A94" t="s">
        <v>49</v>
      </c>
      <c s="34" t="s">
        <v>134</v>
      </c>
      <c s="34" t="s">
        <v>1479</v>
      </c>
      <c s="35" t="s">
        <v>5</v>
      </c>
      <c s="6" t="s">
        <v>4576</v>
      </c>
      <c s="36" t="s">
        <v>294</v>
      </c>
      <c s="37">
        <v>71.444</v>
      </c>
      <c s="36">
        <v>0</v>
      </c>
      <c s="36">
        <f>ROUND(G94*H94,6)</f>
      </c>
      <c r="L94" s="38">
        <v>0</v>
      </c>
      <c s="32">
        <f>ROUND(ROUND(L94,2)*ROUND(G94,3),2)</f>
      </c>
      <c s="36" t="s">
        <v>196</v>
      </c>
      <c>
        <f>(M94*21)/100</f>
      </c>
      <c t="s">
        <v>27</v>
      </c>
    </row>
    <row r="95" spans="1:5" ht="12.75">
      <c r="A95" s="35" t="s">
        <v>54</v>
      </c>
      <c r="E95" s="39" t="s">
        <v>5</v>
      </c>
    </row>
    <row r="96" spans="1:5" ht="38.25">
      <c r="A96" s="35" t="s">
        <v>55</v>
      </c>
      <c r="E96" s="40" t="s">
        <v>4577</v>
      </c>
    </row>
    <row r="97" spans="1:5" ht="12.75">
      <c r="A97" t="s">
        <v>56</v>
      </c>
      <c r="E97" s="39" t="s">
        <v>5</v>
      </c>
    </row>
    <row r="98" spans="1:13" ht="12.75">
      <c r="A98" t="s">
        <v>46</v>
      </c>
      <c r="C98" s="31" t="s">
        <v>2133</v>
      </c>
      <c r="E98" s="33" t="s">
        <v>2134</v>
      </c>
      <c r="J98" s="32">
        <f>0</f>
      </c>
      <c s="32">
        <f>0</f>
      </c>
      <c s="32">
        <f>0+L99</f>
      </c>
      <c s="32">
        <f>0+M99</f>
      </c>
    </row>
    <row r="99" spans="1:16" ht="12.75">
      <c r="A99" t="s">
        <v>49</v>
      </c>
      <c s="34" t="s">
        <v>138</v>
      </c>
      <c s="34" t="s">
        <v>4578</v>
      </c>
      <c s="35" t="s">
        <v>5</v>
      </c>
      <c s="6" t="s">
        <v>4579</v>
      </c>
      <c s="36" t="s">
        <v>294</v>
      </c>
      <c s="37">
        <v>27.683</v>
      </c>
      <c s="36">
        <v>0</v>
      </c>
      <c s="36">
        <f>ROUND(G99*H99,6)</f>
      </c>
      <c r="L99" s="38">
        <v>0</v>
      </c>
      <c s="32">
        <f>ROUND(ROUND(L99,2)*ROUND(G99,3),2)</f>
      </c>
      <c s="36" t="s">
        <v>4532</v>
      </c>
      <c>
        <f>(M99*21)/100</f>
      </c>
      <c t="s">
        <v>27</v>
      </c>
    </row>
    <row r="100" spans="1:5" ht="12.75">
      <c r="A100" s="35" t="s">
        <v>54</v>
      </c>
      <c r="E100" s="39" t="s">
        <v>5</v>
      </c>
    </row>
    <row r="101" spans="1:5" ht="12.75">
      <c r="A101" s="35" t="s">
        <v>55</v>
      </c>
      <c r="E101" s="40" t="s">
        <v>5</v>
      </c>
    </row>
    <row r="102" spans="1:5" ht="12.75">
      <c r="A102" t="s">
        <v>56</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4515</v>
      </c>
      <c s="41">
        <f>Rekapitulace!C98</f>
      </c>
      <c s="20" t="s">
        <v>0</v>
      </c>
      <c t="s">
        <v>23</v>
      </c>
      <c t="s">
        <v>27</v>
      </c>
    </row>
    <row r="4" spans="1:16" ht="32" customHeight="1">
      <c r="A4" s="24" t="s">
        <v>20</v>
      </c>
      <c s="25" t="s">
        <v>28</v>
      </c>
      <c s="27" t="s">
        <v>4515</v>
      </c>
      <c r="E4" s="26" t="s">
        <v>4516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4582</v>
      </c>
      <c r="E8" s="30" t="s">
        <v>4581</v>
      </c>
      <c r="J8" s="29">
        <f>0+J9+J46+J67+J76+J93+J98</f>
      </c>
      <c s="29">
        <f>0+K9+K46+K67+K76+K93+K98</f>
      </c>
      <c s="29">
        <f>0+L9+L46+L67+L76+L93+L98</f>
      </c>
      <c s="29">
        <f>0+M9+M46+M67+M76+M93+M98</f>
      </c>
    </row>
    <row r="9" spans="1:13" ht="12.75">
      <c r="A9" t="s">
        <v>46</v>
      </c>
      <c r="C9" s="31" t="s">
        <v>47</v>
      </c>
      <c r="E9" s="33" t="s">
        <v>48</v>
      </c>
      <c r="J9" s="32">
        <f>0</f>
      </c>
      <c s="32">
        <f>0</f>
      </c>
      <c s="32">
        <f>0+L10+L14+L18+L22+L26+L30+L34+L38+L42</f>
      </c>
      <c s="32">
        <f>0+M10+M14+M18+M22+M26+M30+M34+M38+M42</f>
      </c>
    </row>
    <row r="10" spans="1:16" ht="12.75">
      <c r="A10" t="s">
        <v>49</v>
      </c>
      <c s="34" t="s">
        <v>47</v>
      </c>
      <c s="34" t="s">
        <v>4520</v>
      </c>
      <c s="35" t="s">
        <v>5</v>
      </c>
      <c s="6" t="s">
        <v>4521</v>
      </c>
      <c s="36" t="s">
        <v>63</v>
      </c>
      <c s="37">
        <v>25.6</v>
      </c>
      <c s="36">
        <v>0</v>
      </c>
      <c s="36">
        <f>ROUND(G10*H10,6)</f>
      </c>
      <c r="L10" s="38">
        <v>0</v>
      </c>
      <c s="32">
        <f>ROUND(ROUND(L10,2)*ROUND(G10,3),2)</f>
      </c>
      <c s="36" t="s">
        <v>4522</v>
      </c>
      <c>
        <f>(M10*21)/100</f>
      </c>
      <c t="s">
        <v>27</v>
      </c>
    </row>
    <row r="11" spans="1:5" ht="12.75">
      <c r="A11" s="35" t="s">
        <v>54</v>
      </c>
      <c r="E11" s="39" t="s">
        <v>5</v>
      </c>
    </row>
    <row r="12" spans="1:5" ht="25.5">
      <c r="A12" s="35" t="s">
        <v>55</v>
      </c>
      <c r="E12" s="40" t="s">
        <v>4583</v>
      </c>
    </row>
    <row r="13" spans="1:5" ht="12.75">
      <c r="A13" t="s">
        <v>56</v>
      </c>
      <c r="E13" s="39" t="s">
        <v>5</v>
      </c>
    </row>
    <row r="14" spans="1:16" ht="25.5">
      <c r="A14" t="s">
        <v>49</v>
      </c>
      <c s="34" t="s">
        <v>27</v>
      </c>
      <c s="34" t="s">
        <v>4524</v>
      </c>
      <c s="35" t="s">
        <v>5</v>
      </c>
      <c s="6" t="s">
        <v>4525</v>
      </c>
      <c s="36" t="s">
        <v>52</v>
      </c>
      <c s="37">
        <v>30.546</v>
      </c>
      <c s="36">
        <v>0</v>
      </c>
      <c s="36">
        <f>ROUND(G14*H14,6)</f>
      </c>
      <c r="L14" s="38">
        <v>0</v>
      </c>
      <c s="32">
        <f>ROUND(ROUND(L14,2)*ROUND(G14,3),2)</f>
      </c>
      <c s="36" t="s">
        <v>4522</v>
      </c>
      <c>
        <f>(M14*21)/100</f>
      </c>
      <c t="s">
        <v>27</v>
      </c>
    </row>
    <row r="15" spans="1:5" ht="12.75">
      <c r="A15" s="35" t="s">
        <v>54</v>
      </c>
      <c r="E15" s="39" t="s">
        <v>5</v>
      </c>
    </row>
    <row r="16" spans="1:5" ht="38.25">
      <c r="A16" s="35" t="s">
        <v>55</v>
      </c>
      <c r="E16" s="40" t="s">
        <v>4526</v>
      </c>
    </row>
    <row r="17" spans="1:5" ht="12.75">
      <c r="A17" t="s">
        <v>56</v>
      </c>
      <c r="E17" s="39" t="s">
        <v>5</v>
      </c>
    </row>
    <row r="18" spans="1:16" ht="25.5">
      <c r="A18" t="s">
        <v>49</v>
      </c>
      <c s="34" t="s">
        <v>26</v>
      </c>
      <c s="34" t="s">
        <v>4527</v>
      </c>
      <c s="35" t="s">
        <v>5</v>
      </c>
      <c s="6" t="s">
        <v>4528</v>
      </c>
      <c s="36" t="s">
        <v>52</v>
      </c>
      <c s="37">
        <v>47.314</v>
      </c>
      <c s="36">
        <v>0</v>
      </c>
      <c s="36">
        <f>ROUND(G18*H18,6)</f>
      </c>
      <c r="L18" s="38">
        <v>0</v>
      </c>
      <c s="32">
        <f>ROUND(ROUND(L18,2)*ROUND(G18,3),2)</f>
      </c>
      <c s="36" t="s">
        <v>4522</v>
      </c>
      <c>
        <f>(M18*21)/100</f>
      </c>
      <c t="s">
        <v>27</v>
      </c>
    </row>
    <row r="19" spans="1:5" ht="12.75">
      <c r="A19" s="35" t="s">
        <v>54</v>
      </c>
      <c r="E19" s="39" t="s">
        <v>5</v>
      </c>
    </row>
    <row r="20" spans="1:5" ht="63.75">
      <c r="A20" s="35" t="s">
        <v>55</v>
      </c>
      <c r="E20" s="40" t="s">
        <v>4584</v>
      </c>
    </row>
    <row r="21" spans="1:5" ht="12.75">
      <c r="A21" t="s">
        <v>56</v>
      </c>
      <c r="E21" s="39" t="s">
        <v>5</v>
      </c>
    </row>
    <row r="22" spans="1:16" ht="12.75">
      <c r="A22" t="s">
        <v>49</v>
      </c>
      <c s="34" t="s">
        <v>67</v>
      </c>
      <c s="34" t="s">
        <v>4530</v>
      </c>
      <c s="35" t="s">
        <v>5</v>
      </c>
      <c s="6" t="s">
        <v>4531</v>
      </c>
      <c s="36" t="s">
        <v>63</v>
      </c>
      <c s="37">
        <v>60.774</v>
      </c>
      <c s="36">
        <v>0.00085</v>
      </c>
      <c s="36">
        <f>ROUND(G22*H22,6)</f>
      </c>
      <c r="L22" s="38">
        <v>0</v>
      </c>
      <c s="32">
        <f>ROUND(ROUND(L22,2)*ROUND(G22,3),2)</f>
      </c>
      <c s="36" t="s">
        <v>4532</v>
      </c>
      <c>
        <f>(M22*21)/100</f>
      </c>
      <c t="s">
        <v>27</v>
      </c>
    </row>
    <row r="23" spans="1:5" ht="12.75">
      <c r="A23" s="35" t="s">
        <v>54</v>
      </c>
      <c r="E23" s="39" t="s">
        <v>5</v>
      </c>
    </row>
    <row r="24" spans="1:5" ht="51">
      <c r="A24" s="35" t="s">
        <v>55</v>
      </c>
      <c r="E24" s="40" t="s">
        <v>4585</v>
      </c>
    </row>
    <row r="25" spans="1:5" ht="12.75">
      <c r="A25" t="s">
        <v>56</v>
      </c>
      <c r="E25" s="39" t="s">
        <v>5</v>
      </c>
    </row>
    <row r="26" spans="1:16" ht="12.75">
      <c r="A26" t="s">
        <v>49</v>
      </c>
      <c s="34" t="s">
        <v>72</v>
      </c>
      <c s="34" t="s">
        <v>4534</v>
      </c>
      <c s="35" t="s">
        <v>5</v>
      </c>
      <c s="6" t="s">
        <v>4535</v>
      </c>
      <c s="36" t="s">
        <v>63</v>
      </c>
      <c s="37">
        <v>54.348</v>
      </c>
      <c s="36">
        <v>0</v>
      </c>
      <c s="36">
        <f>ROUND(G26*H26,6)</f>
      </c>
      <c r="L26" s="38">
        <v>0</v>
      </c>
      <c s="32">
        <f>ROUND(ROUND(L26,2)*ROUND(G26,3),2)</f>
      </c>
      <c s="36" t="s">
        <v>4532</v>
      </c>
      <c>
        <f>(M26*21)/100</f>
      </c>
      <c t="s">
        <v>27</v>
      </c>
    </row>
    <row r="27" spans="1:5" ht="12.75">
      <c r="A27" s="35" t="s">
        <v>54</v>
      </c>
      <c r="E27" s="39" t="s">
        <v>5</v>
      </c>
    </row>
    <row r="28" spans="1:5" ht="12.75">
      <c r="A28" s="35" t="s">
        <v>55</v>
      </c>
      <c r="E28" s="40" t="s">
        <v>5</v>
      </c>
    </row>
    <row r="29" spans="1:5" ht="12.75">
      <c r="A29" t="s">
        <v>56</v>
      </c>
      <c r="E29" s="39" t="s">
        <v>5</v>
      </c>
    </row>
    <row r="30" spans="1:16" ht="12.75">
      <c r="A30" t="s">
        <v>49</v>
      </c>
      <c s="34" t="s">
        <v>77</v>
      </c>
      <c s="34" t="s">
        <v>4536</v>
      </c>
      <c s="35" t="s">
        <v>5</v>
      </c>
      <c s="6" t="s">
        <v>4537</v>
      </c>
      <c s="36" t="s">
        <v>52</v>
      </c>
      <c s="37">
        <v>31.076</v>
      </c>
      <c s="36">
        <v>0</v>
      </c>
      <c s="36">
        <f>ROUND(G30*H30,6)</f>
      </c>
      <c r="L30" s="38">
        <v>0</v>
      </c>
      <c s="32">
        <f>ROUND(ROUND(L30,2)*ROUND(G30,3),2)</f>
      </c>
      <c s="36" t="s">
        <v>4522</v>
      </c>
      <c>
        <f>(M30*21)/100</f>
      </c>
      <c t="s">
        <v>27</v>
      </c>
    </row>
    <row r="31" spans="1:5" ht="12.75">
      <c r="A31" s="35" t="s">
        <v>54</v>
      </c>
      <c r="E31" s="39" t="s">
        <v>5</v>
      </c>
    </row>
    <row r="32" spans="1:5" ht="25.5">
      <c r="A32" s="35" t="s">
        <v>55</v>
      </c>
      <c r="E32" s="40" t="s">
        <v>4586</v>
      </c>
    </row>
    <row r="33" spans="1:5" ht="12.75">
      <c r="A33" t="s">
        <v>56</v>
      </c>
      <c r="E33" s="39" t="s">
        <v>5</v>
      </c>
    </row>
    <row r="34" spans="1:16" ht="12.75">
      <c r="A34" t="s">
        <v>49</v>
      </c>
      <c s="34" t="s">
        <v>65</v>
      </c>
      <c s="34" t="s">
        <v>4539</v>
      </c>
      <c s="35" t="s">
        <v>5</v>
      </c>
      <c s="6" t="s">
        <v>4540</v>
      </c>
      <c s="36" t="s">
        <v>52</v>
      </c>
      <c s="37">
        <v>37.094</v>
      </c>
      <c s="36">
        <v>0</v>
      </c>
      <c s="36">
        <f>ROUND(G34*H34,6)</f>
      </c>
      <c r="L34" s="38">
        <v>0</v>
      </c>
      <c s="32">
        <f>ROUND(ROUND(L34,2)*ROUND(G34,3),2)</f>
      </c>
      <c s="36" t="s">
        <v>4522</v>
      </c>
      <c>
        <f>(M34*21)/100</f>
      </c>
      <c t="s">
        <v>27</v>
      </c>
    </row>
    <row r="35" spans="1:5" ht="12.75">
      <c r="A35" s="35" t="s">
        <v>54</v>
      </c>
      <c r="E35" s="39" t="s">
        <v>5</v>
      </c>
    </row>
    <row r="36" spans="1:5" ht="127.5">
      <c r="A36" s="35" t="s">
        <v>55</v>
      </c>
      <c r="E36" s="40" t="s">
        <v>4587</v>
      </c>
    </row>
    <row r="37" spans="1:5" ht="12.75">
      <c r="A37" t="s">
        <v>56</v>
      </c>
      <c r="E37" s="39" t="s">
        <v>5</v>
      </c>
    </row>
    <row r="38" spans="1:16" ht="12.75">
      <c r="A38" t="s">
        <v>49</v>
      </c>
      <c s="34" t="s">
        <v>82</v>
      </c>
      <c s="34" t="s">
        <v>4542</v>
      </c>
      <c s="35" t="s">
        <v>5</v>
      </c>
      <c s="6" t="s">
        <v>4543</v>
      </c>
      <c s="36" t="s">
        <v>294</v>
      </c>
      <c s="37">
        <v>6.912</v>
      </c>
      <c s="36">
        <v>1</v>
      </c>
      <c s="36">
        <f>ROUND(G38*H38,6)</f>
      </c>
      <c r="L38" s="38">
        <v>0</v>
      </c>
      <c s="32">
        <f>ROUND(ROUND(L38,2)*ROUND(G38,3),2)</f>
      </c>
      <c s="36" t="s">
        <v>4522</v>
      </c>
      <c>
        <f>(M38*21)/100</f>
      </c>
      <c t="s">
        <v>27</v>
      </c>
    </row>
    <row r="39" spans="1:5" ht="12.75">
      <c r="A39" s="35" t="s">
        <v>54</v>
      </c>
      <c r="E39" s="39" t="s">
        <v>5</v>
      </c>
    </row>
    <row r="40" spans="1:5" ht="25.5">
      <c r="A40" s="35" t="s">
        <v>55</v>
      </c>
      <c r="E40" s="40" t="s">
        <v>4588</v>
      </c>
    </row>
    <row r="41" spans="1:5" ht="12.75">
      <c r="A41" t="s">
        <v>56</v>
      </c>
      <c r="E41" s="39" t="s">
        <v>5</v>
      </c>
    </row>
    <row r="42" spans="1:16" ht="12.75">
      <c r="A42" t="s">
        <v>49</v>
      </c>
      <c s="34" t="s">
        <v>86</v>
      </c>
      <c s="34" t="s">
        <v>4545</v>
      </c>
      <c s="35" t="s">
        <v>5</v>
      </c>
      <c s="6" t="s">
        <v>4546</v>
      </c>
      <c s="36" t="s">
        <v>294</v>
      </c>
      <c s="37">
        <v>15.12</v>
      </c>
      <c s="36">
        <v>1</v>
      </c>
      <c s="36">
        <f>ROUND(G42*H42,6)</f>
      </c>
      <c r="L42" s="38">
        <v>0</v>
      </c>
      <c s="32">
        <f>ROUND(ROUND(L42,2)*ROUND(G42,3),2)</f>
      </c>
      <c s="36" t="s">
        <v>4522</v>
      </c>
      <c>
        <f>(M42*21)/100</f>
      </c>
      <c t="s">
        <v>27</v>
      </c>
    </row>
    <row r="43" spans="1:5" ht="12.75">
      <c r="A43" s="35" t="s">
        <v>54</v>
      </c>
      <c r="E43" s="39" t="s">
        <v>5</v>
      </c>
    </row>
    <row r="44" spans="1:5" ht="25.5">
      <c r="A44" s="35" t="s">
        <v>55</v>
      </c>
      <c r="E44" s="40" t="s">
        <v>4589</v>
      </c>
    </row>
    <row r="45" spans="1:5" ht="12.75">
      <c r="A45" t="s">
        <v>56</v>
      </c>
      <c r="E45" s="39" t="s">
        <v>5</v>
      </c>
    </row>
    <row r="46" spans="1:13" ht="12.75">
      <c r="A46" t="s">
        <v>46</v>
      </c>
      <c r="C46" s="31" t="s">
        <v>27</v>
      </c>
      <c r="E46" s="33" t="s">
        <v>2051</v>
      </c>
      <c r="J46" s="32">
        <f>0</f>
      </c>
      <c s="32">
        <f>0</f>
      </c>
      <c s="32">
        <f>0+L47+L51+L55+L59+L63</f>
      </c>
      <c s="32">
        <f>0+M47+M51+M55+M59+M63</f>
      </c>
    </row>
    <row r="47" spans="1:16" ht="12.75">
      <c r="A47" t="s">
        <v>49</v>
      </c>
      <c s="34" t="s">
        <v>90</v>
      </c>
      <c s="34" t="s">
        <v>4548</v>
      </c>
      <c s="35" t="s">
        <v>5</v>
      </c>
      <c s="6" t="s">
        <v>4549</v>
      </c>
      <c s="36" t="s">
        <v>52</v>
      </c>
      <c s="37">
        <v>2.445</v>
      </c>
      <c s="36">
        <v>2.30102</v>
      </c>
      <c s="36">
        <f>ROUND(G47*H47,6)</f>
      </c>
      <c r="L47" s="38">
        <v>0</v>
      </c>
      <c s="32">
        <f>ROUND(ROUND(L47,2)*ROUND(G47,3),2)</f>
      </c>
      <c s="36" t="s">
        <v>4532</v>
      </c>
      <c>
        <f>(M47*21)/100</f>
      </c>
      <c t="s">
        <v>27</v>
      </c>
    </row>
    <row r="48" spans="1:5" ht="12.75">
      <c r="A48" s="35" t="s">
        <v>54</v>
      </c>
      <c r="E48" s="39" t="s">
        <v>5</v>
      </c>
    </row>
    <row r="49" spans="1:5" ht="51">
      <c r="A49" s="35" t="s">
        <v>55</v>
      </c>
      <c r="E49" s="40" t="s">
        <v>4550</v>
      </c>
    </row>
    <row r="50" spans="1:5" ht="12.75">
      <c r="A50" t="s">
        <v>56</v>
      </c>
      <c r="E50" s="39" t="s">
        <v>5</v>
      </c>
    </row>
    <row r="51" spans="1:16" ht="12.75">
      <c r="A51" t="s">
        <v>49</v>
      </c>
      <c s="34" t="s">
        <v>94</v>
      </c>
      <c s="34" t="s">
        <v>4551</v>
      </c>
      <c s="35" t="s">
        <v>5</v>
      </c>
      <c s="6" t="s">
        <v>4552</v>
      </c>
      <c s="36" t="s">
        <v>52</v>
      </c>
      <c s="37">
        <v>2.632</v>
      </c>
      <c s="36">
        <v>2.30102</v>
      </c>
      <c s="36">
        <f>ROUND(G51*H51,6)</f>
      </c>
      <c r="L51" s="38">
        <v>0</v>
      </c>
      <c s="32">
        <f>ROUND(ROUND(L51,2)*ROUND(G51,3),2)</f>
      </c>
      <c s="36" t="s">
        <v>4532</v>
      </c>
      <c>
        <f>(M51*21)/100</f>
      </c>
      <c t="s">
        <v>27</v>
      </c>
    </row>
    <row r="52" spans="1:5" ht="12.75">
      <c r="A52" s="35" t="s">
        <v>54</v>
      </c>
      <c r="E52" s="39" t="s">
        <v>5</v>
      </c>
    </row>
    <row r="53" spans="1:5" ht="38.25">
      <c r="A53" s="35" t="s">
        <v>55</v>
      </c>
      <c r="E53" s="40" t="s">
        <v>4590</v>
      </c>
    </row>
    <row r="54" spans="1:5" ht="12.75">
      <c r="A54" t="s">
        <v>56</v>
      </c>
      <c r="E54" s="39" t="s">
        <v>5</v>
      </c>
    </row>
    <row r="55" spans="1:16" ht="12.75">
      <c r="A55" t="s">
        <v>49</v>
      </c>
      <c s="34" t="s">
        <v>99</v>
      </c>
      <c s="34" t="s">
        <v>4554</v>
      </c>
      <c s="35" t="s">
        <v>5</v>
      </c>
      <c s="6" t="s">
        <v>4555</v>
      </c>
      <c s="36" t="s">
        <v>63</v>
      </c>
      <c s="37">
        <v>17.549</v>
      </c>
      <c s="36">
        <v>0.00275</v>
      </c>
      <c s="36">
        <f>ROUND(G55*H55,6)</f>
      </c>
      <c r="L55" s="38">
        <v>0</v>
      </c>
      <c s="32">
        <f>ROUND(ROUND(L55,2)*ROUND(G55,3),2)</f>
      </c>
      <c s="36" t="s">
        <v>4532</v>
      </c>
      <c>
        <f>(M55*21)/100</f>
      </c>
      <c t="s">
        <v>27</v>
      </c>
    </row>
    <row r="56" spans="1:5" ht="12.75">
      <c r="A56" s="35" t="s">
        <v>54</v>
      </c>
      <c r="E56" s="39" t="s">
        <v>5</v>
      </c>
    </row>
    <row r="57" spans="1:5" ht="38.25">
      <c r="A57" s="35" t="s">
        <v>55</v>
      </c>
      <c r="E57" s="40" t="s">
        <v>4591</v>
      </c>
    </row>
    <row r="58" spans="1:5" ht="12.75">
      <c r="A58" t="s">
        <v>56</v>
      </c>
      <c r="E58" s="39" t="s">
        <v>5</v>
      </c>
    </row>
    <row r="59" spans="1:16" ht="12.75">
      <c r="A59" t="s">
        <v>49</v>
      </c>
      <c s="34" t="s">
        <v>102</v>
      </c>
      <c s="34" t="s">
        <v>4557</v>
      </c>
      <c s="35" t="s">
        <v>5</v>
      </c>
      <c s="6" t="s">
        <v>4558</v>
      </c>
      <c s="36" t="s">
        <v>63</v>
      </c>
      <c s="37">
        <v>17.549</v>
      </c>
      <c s="36">
        <v>0</v>
      </c>
      <c s="36">
        <f>ROUND(G59*H59,6)</f>
      </c>
      <c r="L59" s="38">
        <v>0</v>
      </c>
      <c s="32">
        <f>ROUND(ROUND(L59,2)*ROUND(G59,3),2)</f>
      </c>
      <c s="36" t="s">
        <v>4532</v>
      </c>
      <c>
        <f>(M59*21)/100</f>
      </c>
      <c t="s">
        <v>27</v>
      </c>
    </row>
    <row r="60" spans="1:5" ht="12.75">
      <c r="A60" s="35" t="s">
        <v>54</v>
      </c>
      <c r="E60" s="39" t="s">
        <v>5</v>
      </c>
    </row>
    <row r="61" spans="1:5" ht="12.75">
      <c r="A61" s="35" t="s">
        <v>55</v>
      </c>
      <c r="E61" s="40" t="s">
        <v>5</v>
      </c>
    </row>
    <row r="62" spans="1:5" ht="12.75">
      <c r="A62" t="s">
        <v>56</v>
      </c>
      <c r="E62" s="39" t="s">
        <v>5</v>
      </c>
    </row>
    <row r="63" spans="1:16" ht="12.75">
      <c r="A63" t="s">
        <v>49</v>
      </c>
      <c s="34" t="s">
        <v>106</v>
      </c>
      <c s="34" t="s">
        <v>4559</v>
      </c>
      <c s="35" t="s">
        <v>5</v>
      </c>
      <c s="6" t="s">
        <v>4560</v>
      </c>
      <c s="36" t="s">
        <v>294</v>
      </c>
      <c s="37">
        <v>0.395</v>
      </c>
      <c s="36">
        <v>1.06277</v>
      </c>
      <c s="36">
        <f>ROUND(G63*H63,6)</f>
      </c>
      <c r="L63" s="38">
        <v>0</v>
      </c>
      <c s="32">
        <f>ROUND(ROUND(L63,2)*ROUND(G63,3),2)</f>
      </c>
      <c s="36" t="s">
        <v>4532</v>
      </c>
      <c>
        <f>(M63*21)/100</f>
      </c>
      <c t="s">
        <v>27</v>
      </c>
    </row>
    <row r="64" spans="1:5" ht="12.75">
      <c r="A64" s="35" t="s">
        <v>54</v>
      </c>
      <c r="E64" s="39" t="s">
        <v>5</v>
      </c>
    </row>
    <row r="65" spans="1:5" ht="25.5">
      <c r="A65" s="35" t="s">
        <v>55</v>
      </c>
      <c r="E65" s="40" t="s">
        <v>4592</v>
      </c>
    </row>
    <row r="66" spans="1:5" ht="12.75">
      <c r="A66" t="s">
        <v>56</v>
      </c>
      <c r="E66" s="39" t="s">
        <v>5</v>
      </c>
    </row>
    <row r="67" spans="1:13" ht="12.75">
      <c r="A67" t="s">
        <v>46</v>
      </c>
      <c r="C67" s="31" t="s">
        <v>1546</v>
      </c>
      <c r="E67" s="33" t="s">
        <v>1547</v>
      </c>
      <c r="J67" s="32">
        <f>0</f>
      </c>
      <c s="32">
        <f>0</f>
      </c>
      <c s="32">
        <f>0+L68+L72</f>
      </c>
      <c s="32">
        <f>0+M68+M72</f>
      </c>
    </row>
    <row r="68" spans="1:16" ht="12.75">
      <c r="A68" t="s">
        <v>49</v>
      </c>
      <c s="34" t="s">
        <v>110</v>
      </c>
      <c s="34" t="s">
        <v>4562</v>
      </c>
      <c s="35" t="s">
        <v>5</v>
      </c>
      <c s="6" t="s">
        <v>4563</v>
      </c>
      <c s="36" t="s">
        <v>70</v>
      </c>
      <c s="37">
        <v>72.5</v>
      </c>
      <c s="36">
        <v>0</v>
      </c>
      <c s="36">
        <f>ROUND(G68*H68,6)</f>
      </c>
      <c r="L68" s="38">
        <v>0</v>
      </c>
      <c s="32">
        <f>ROUND(ROUND(L68,2)*ROUND(G68,3),2)</f>
      </c>
      <c s="36" t="s">
        <v>196</v>
      </c>
      <c>
        <f>(M68*21)/100</f>
      </c>
      <c t="s">
        <v>27</v>
      </c>
    </row>
    <row r="69" spans="1:5" ht="12.75">
      <c r="A69" s="35" t="s">
        <v>54</v>
      </c>
      <c r="E69" s="39" t="s">
        <v>5</v>
      </c>
    </row>
    <row r="70" spans="1:5" ht="25.5">
      <c r="A70" s="35" t="s">
        <v>55</v>
      </c>
      <c r="E70" s="40" t="s">
        <v>4593</v>
      </c>
    </row>
    <row r="71" spans="1:5" ht="12.75">
      <c r="A71" t="s">
        <v>56</v>
      </c>
      <c r="E71" s="39" t="s">
        <v>5</v>
      </c>
    </row>
    <row r="72" spans="1:16" ht="12.75">
      <c r="A72" t="s">
        <v>49</v>
      </c>
      <c s="34" t="s">
        <v>114</v>
      </c>
      <c s="34" t="s">
        <v>4565</v>
      </c>
      <c s="35" t="s">
        <v>5</v>
      </c>
      <c s="6" t="s">
        <v>4566</v>
      </c>
      <c s="36" t="s">
        <v>70</v>
      </c>
      <c s="37">
        <v>72.5</v>
      </c>
      <c s="36">
        <v>0.00066</v>
      </c>
      <c s="36">
        <f>ROUND(G72*H72,6)</f>
      </c>
      <c r="L72" s="38">
        <v>0</v>
      </c>
      <c s="32">
        <f>ROUND(ROUND(L72,2)*ROUND(G72,3),2)</f>
      </c>
      <c s="36" t="s">
        <v>196</v>
      </c>
      <c>
        <f>(M72*21)/100</f>
      </c>
      <c t="s">
        <v>27</v>
      </c>
    </row>
    <row r="73" spans="1:5" ht="12.75">
      <c r="A73" s="35" t="s">
        <v>54</v>
      </c>
      <c r="E73" s="39" t="s">
        <v>5</v>
      </c>
    </row>
    <row r="74" spans="1:5" ht="25.5">
      <c r="A74" s="35" t="s">
        <v>55</v>
      </c>
      <c r="E74" s="40" t="s">
        <v>4593</v>
      </c>
    </row>
    <row r="75" spans="1:5" ht="12.75">
      <c r="A75" t="s">
        <v>56</v>
      </c>
      <c r="E75" s="39" t="s">
        <v>5</v>
      </c>
    </row>
    <row r="76" spans="1:13" ht="12.75">
      <c r="A76" t="s">
        <v>46</v>
      </c>
      <c r="C76" s="31" t="s">
        <v>82</v>
      </c>
      <c r="E76" s="33" t="s">
        <v>3115</v>
      </c>
      <c r="J76" s="32">
        <f>0</f>
      </c>
      <c s="32">
        <f>0</f>
      </c>
      <c s="32">
        <f>0+L77+L81+L85+L89</f>
      </c>
      <c s="32">
        <f>0+M77+M81+M85+M89</f>
      </c>
    </row>
    <row r="77" spans="1:16" ht="12.75">
      <c r="A77" t="s">
        <v>49</v>
      </c>
      <c s="34" t="s">
        <v>118</v>
      </c>
      <c s="34" t="s">
        <v>4567</v>
      </c>
      <c s="35" t="s">
        <v>5</v>
      </c>
      <c s="6" t="s">
        <v>4594</v>
      </c>
      <c s="36" t="s">
        <v>97</v>
      </c>
      <c s="37">
        <v>2</v>
      </c>
      <c s="36">
        <v>0.095</v>
      </c>
      <c s="36">
        <f>ROUND(G77*H77,6)</f>
      </c>
      <c r="L77" s="38">
        <v>0</v>
      </c>
      <c s="32">
        <f>ROUND(ROUND(L77,2)*ROUND(G77,3),2)</f>
      </c>
      <c s="36" t="s">
        <v>196</v>
      </c>
      <c>
        <f>(M77*21)/100</f>
      </c>
      <c t="s">
        <v>27</v>
      </c>
    </row>
    <row r="78" spans="1:5" ht="12.75">
      <c r="A78" s="35" t="s">
        <v>54</v>
      </c>
      <c r="E78" s="39" t="s">
        <v>5</v>
      </c>
    </row>
    <row r="79" spans="1:5" ht="25.5">
      <c r="A79" s="35" t="s">
        <v>55</v>
      </c>
      <c r="E79" s="40" t="s">
        <v>4569</v>
      </c>
    </row>
    <row r="80" spans="1:5" ht="12.75">
      <c r="A80" t="s">
        <v>56</v>
      </c>
      <c r="E80" s="39" t="s">
        <v>5</v>
      </c>
    </row>
    <row r="81" spans="1:16" ht="12.75">
      <c r="A81" t="s">
        <v>49</v>
      </c>
      <c s="34" t="s">
        <v>122</v>
      </c>
      <c s="34" t="s">
        <v>4570</v>
      </c>
      <c s="35" t="s">
        <v>5</v>
      </c>
      <c s="6" t="s">
        <v>4571</v>
      </c>
      <c s="36" t="s">
        <v>97</v>
      </c>
      <c s="37">
        <v>2</v>
      </c>
      <c s="36">
        <v>0.185</v>
      </c>
      <c s="36">
        <f>ROUND(G81*H81,6)</f>
      </c>
      <c r="L81" s="38">
        <v>0</v>
      </c>
      <c s="32">
        <f>ROUND(ROUND(L81,2)*ROUND(G81,3),2)</f>
      </c>
      <c s="36" t="s">
        <v>196</v>
      </c>
      <c>
        <f>(M81*21)/100</f>
      </c>
      <c t="s">
        <v>27</v>
      </c>
    </row>
    <row r="82" spans="1:5" ht="12.75">
      <c r="A82" s="35" t="s">
        <v>54</v>
      </c>
      <c r="E82" s="39" t="s">
        <v>5</v>
      </c>
    </row>
    <row r="83" spans="1:5" ht="25.5">
      <c r="A83" s="35" t="s">
        <v>55</v>
      </c>
      <c r="E83" s="40" t="s">
        <v>4569</v>
      </c>
    </row>
    <row r="84" spans="1:5" ht="12.75">
      <c r="A84" t="s">
        <v>56</v>
      </c>
      <c r="E84" s="39" t="s">
        <v>5</v>
      </c>
    </row>
    <row r="85" spans="1:16" ht="25.5">
      <c r="A85" t="s">
        <v>49</v>
      </c>
      <c s="34" t="s">
        <v>126</v>
      </c>
      <c s="34" t="s">
        <v>4572</v>
      </c>
      <c s="35" t="s">
        <v>5</v>
      </c>
      <c s="6" t="s">
        <v>4573</v>
      </c>
      <c s="36" t="s">
        <v>97</v>
      </c>
      <c s="37">
        <v>2</v>
      </c>
      <c s="36">
        <v>1.42289</v>
      </c>
      <c s="36">
        <f>ROUND(G85*H85,6)</f>
      </c>
      <c r="L85" s="38">
        <v>0</v>
      </c>
      <c s="32">
        <f>ROUND(ROUND(L85,2)*ROUND(G85,3),2)</f>
      </c>
      <c s="36" t="s">
        <v>196</v>
      </c>
      <c>
        <f>(M85*21)/100</f>
      </c>
      <c t="s">
        <v>27</v>
      </c>
    </row>
    <row r="86" spans="1:5" ht="12.75">
      <c r="A86" s="35" t="s">
        <v>54</v>
      </c>
      <c r="E86" s="39" t="s">
        <v>5</v>
      </c>
    </row>
    <row r="87" spans="1:5" ht="25.5">
      <c r="A87" s="35" t="s">
        <v>55</v>
      </c>
      <c r="E87" s="40" t="s">
        <v>4569</v>
      </c>
    </row>
    <row r="88" spans="1:5" ht="12.75">
      <c r="A88" t="s">
        <v>56</v>
      </c>
      <c r="E88" s="39" t="s">
        <v>5</v>
      </c>
    </row>
    <row r="89" spans="1:16" ht="12.75">
      <c r="A89" t="s">
        <v>49</v>
      </c>
      <c s="34" t="s">
        <v>130</v>
      </c>
      <c s="34" t="s">
        <v>4574</v>
      </c>
      <c s="35" t="s">
        <v>5</v>
      </c>
      <c s="6" t="s">
        <v>4595</v>
      </c>
      <c s="36" t="s">
        <v>97</v>
      </c>
      <c s="37">
        <v>2</v>
      </c>
      <c s="36">
        <v>1.05409</v>
      </c>
      <c s="36">
        <f>ROUND(G89*H89,6)</f>
      </c>
      <c r="L89" s="38">
        <v>0</v>
      </c>
      <c s="32">
        <f>ROUND(ROUND(L89,2)*ROUND(G89,3),2)</f>
      </c>
      <c s="36" t="s">
        <v>196</v>
      </c>
      <c>
        <f>(M89*21)/100</f>
      </c>
      <c t="s">
        <v>27</v>
      </c>
    </row>
    <row r="90" spans="1:5" ht="12.75">
      <c r="A90" s="35" t="s">
        <v>54</v>
      </c>
      <c r="E90" s="39" t="s">
        <v>5</v>
      </c>
    </row>
    <row r="91" spans="1:5" ht="25.5">
      <c r="A91" s="35" t="s">
        <v>55</v>
      </c>
      <c r="E91" s="40" t="s">
        <v>4569</v>
      </c>
    </row>
    <row r="92" spans="1:5" ht="12.75">
      <c r="A92" t="s">
        <v>56</v>
      </c>
      <c r="E92" s="39" t="s">
        <v>5</v>
      </c>
    </row>
    <row r="93" spans="1:13" ht="12.75">
      <c r="A93" t="s">
        <v>46</v>
      </c>
      <c r="C93" s="31" t="s">
        <v>288</v>
      </c>
      <c r="E93" s="33" t="s">
        <v>507</v>
      </c>
      <c r="J93" s="32">
        <f>0</f>
      </c>
      <c s="32">
        <f>0</f>
      </c>
      <c s="32">
        <f>0+L94</f>
      </c>
      <c s="32">
        <f>0+M94</f>
      </c>
    </row>
    <row r="94" spans="1:16" ht="25.5">
      <c r="A94" t="s">
        <v>49</v>
      </c>
      <c s="34" t="s">
        <v>134</v>
      </c>
      <c s="34" t="s">
        <v>1479</v>
      </c>
      <c s="35" t="s">
        <v>5</v>
      </c>
      <c s="6" t="s">
        <v>4576</v>
      </c>
      <c s="36" t="s">
        <v>294</v>
      </c>
      <c s="37">
        <v>104.757</v>
      </c>
      <c s="36">
        <v>0</v>
      </c>
      <c s="36">
        <f>ROUND(G94*H94,6)</f>
      </c>
      <c r="L94" s="38">
        <v>0</v>
      </c>
      <c s="32">
        <f>ROUND(ROUND(L94,2)*ROUND(G94,3),2)</f>
      </c>
      <c s="36" t="s">
        <v>196</v>
      </c>
      <c>
        <f>(M94*21)/100</f>
      </c>
      <c t="s">
        <v>27</v>
      </c>
    </row>
    <row r="95" spans="1:5" ht="12.75">
      <c r="A95" s="35" t="s">
        <v>54</v>
      </c>
      <c r="E95" s="39" t="s">
        <v>5</v>
      </c>
    </row>
    <row r="96" spans="1:5" ht="38.25">
      <c r="A96" s="35" t="s">
        <v>55</v>
      </c>
      <c r="E96" s="40" t="s">
        <v>4596</v>
      </c>
    </row>
    <row r="97" spans="1:5" ht="12.75">
      <c r="A97" t="s">
        <v>56</v>
      </c>
      <c r="E97" s="39" t="s">
        <v>5</v>
      </c>
    </row>
    <row r="98" spans="1:13" ht="12.75">
      <c r="A98" t="s">
        <v>46</v>
      </c>
      <c r="C98" s="31" t="s">
        <v>2133</v>
      </c>
      <c r="E98" s="33" t="s">
        <v>2134</v>
      </c>
      <c r="J98" s="32">
        <f>0</f>
      </c>
      <c s="32">
        <f>0</f>
      </c>
      <c s="32">
        <f>0+L99</f>
      </c>
      <c s="32">
        <f>0+M99</f>
      </c>
    </row>
    <row r="99" spans="1:16" ht="12.75">
      <c r="A99" t="s">
        <v>49</v>
      </c>
      <c s="34" t="s">
        <v>138</v>
      </c>
      <c s="34" t="s">
        <v>4578</v>
      </c>
      <c s="35" t="s">
        <v>5</v>
      </c>
      <c s="6" t="s">
        <v>4579</v>
      </c>
      <c s="36" t="s">
        <v>294</v>
      </c>
      <c s="37">
        <v>39.748</v>
      </c>
      <c s="36">
        <v>0</v>
      </c>
      <c s="36">
        <f>ROUND(G99*H99,6)</f>
      </c>
      <c r="L99" s="38">
        <v>0</v>
      </c>
      <c s="32">
        <f>ROUND(ROUND(L99,2)*ROUND(G99,3),2)</f>
      </c>
      <c s="36" t="s">
        <v>4532</v>
      </c>
      <c>
        <f>(M99*21)/100</f>
      </c>
      <c t="s">
        <v>27</v>
      </c>
    </row>
    <row r="100" spans="1:5" ht="12.75">
      <c r="A100" s="35" t="s">
        <v>54</v>
      </c>
      <c r="E100" s="39" t="s">
        <v>5</v>
      </c>
    </row>
    <row r="101" spans="1:5" ht="12.75">
      <c r="A101" s="35" t="s">
        <v>55</v>
      </c>
      <c r="E101" s="40" t="s">
        <v>5</v>
      </c>
    </row>
    <row r="102" spans="1:5" ht="12.75">
      <c r="A102" t="s">
        <v>56</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4597</v>
      </c>
      <c s="41">
        <f>Rekapitulace!C101</f>
      </c>
      <c s="20" t="s">
        <v>0</v>
      </c>
      <c t="s">
        <v>23</v>
      </c>
      <c t="s">
        <v>27</v>
      </c>
    </row>
    <row r="4" spans="1:16" ht="32" customHeight="1">
      <c r="A4" s="24" t="s">
        <v>20</v>
      </c>
      <c s="25" t="s">
        <v>28</v>
      </c>
      <c s="27" t="s">
        <v>4597</v>
      </c>
      <c r="E4" s="26" t="s">
        <v>4598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COUNTIFS(L8:L104,"=0",A8:A104,"P")+COUNTIFS(L8:L104,"",A8:A104,"P")+SUM(Q8:Q104)</f>
      </c>
    </row>
    <row r="8" spans="1:13" ht="12.75">
      <c r="A8" t="s">
        <v>44</v>
      </c>
      <c r="C8" s="28" t="s">
        <v>4601</v>
      </c>
      <c r="E8" s="30" t="s">
        <v>4600</v>
      </c>
      <c r="J8" s="29">
        <f>0+J9+J22+J71+J76+J85+J98+J103</f>
      </c>
      <c s="29">
        <f>0+K9+K22+K71+K76+K85+K98+K103</f>
      </c>
      <c s="29">
        <f>0+L9+L22+L71+L76+L85+L98+L103</f>
      </c>
      <c s="29">
        <f>0+M9+M22+M71+M76+M85+M98+M103</f>
      </c>
    </row>
    <row r="9" spans="1:13" ht="12.75">
      <c r="A9" t="s">
        <v>46</v>
      </c>
      <c r="C9" s="31" t="s">
        <v>47</v>
      </c>
      <c r="E9" s="33" t="s">
        <v>48</v>
      </c>
      <c r="J9" s="32">
        <f>0</f>
      </c>
      <c s="32">
        <f>0</f>
      </c>
      <c s="32">
        <f>0+L10+L14+L18</f>
      </c>
      <c s="32">
        <f>0+M10+M14+M18</f>
      </c>
    </row>
    <row r="10" spans="1:16" ht="25.5">
      <c r="A10" t="s">
        <v>49</v>
      </c>
      <c s="34" t="s">
        <v>47</v>
      </c>
      <c s="34" t="s">
        <v>4602</v>
      </c>
      <c s="35" t="s">
        <v>5</v>
      </c>
      <c s="6" t="s">
        <v>4603</v>
      </c>
      <c s="36" t="s">
        <v>52</v>
      </c>
      <c s="37">
        <v>116.688</v>
      </c>
      <c s="36">
        <v>0</v>
      </c>
      <c s="36">
        <f>ROUND(G10*H10,6)</f>
      </c>
      <c r="L10" s="38">
        <v>0</v>
      </c>
      <c s="32">
        <f>ROUND(ROUND(L10,2)*ROUND(G10,3),2)</f>
      </c>
      <c s="36" t="s">
        <v>4604</v>
      </c>
      <c>
        <f>(M10*21)/100</f>
      </c>
      <c t="s">
        <v>27</v>
      </c>
    </row>
    <row r="11" spans="1:5" ht="12.75">
      <c r="A11" s="35" t="s">
        <v>54</v>
      </c>
      <c r="E11" s="39" t="s">
        <v>5</v>
      </c>
    </row>
    <row r="12" spans="1:5" ht="25.5">
      <c r="A12" s="35" t="s">
        <v>55</v>
      </c>
      <c r="E12" s="40" t="s">
        <v>4605</v>
      </c>
    </row>
    <row r="13" spans="1:5" ht="12.75">
      <c r="A13" t="s">
        <v>56</v>
      </c>
      <c r="E13" s="39" t="s">
        <v>5</v>
      </c>
    </row>
    <row r="14" spans="1:16" ht="12.75">
      <c r="A14" t="s">
        <v>49</v>
      </c>
      <c s="34" t="s">
        <v>27</v>
      </c>
      <c s="34" t="s">
        <v>4606</v>
      </c>
      <c s="35" t="s">
        <v>5</v>
      </c>
      <c s="6" t="s">
        <v>4607</v>
      </c>
      <c s="36" t="s">
        <v>52</v>
      </c>
      <c s="37">
        <v>116.688</v>
      </c>
      <c s="36">
        <v>0</v>
      </c>
      <c s="36">
        <f>ROUND(G14*H14,6)</f>
      </c>
      <c r="L14" s="38">
        <v>0</v>
      </c>
      <c s="32">
        <f>ROUND(ROUND(L14,2)*ROUND(G14,3),2)</f>
      </c>
      <c s="36" t="s">
        <v>4604</v>
      </c>
      <c>
        <f>(M14*21)/100</f>
      </c>
      <c t="s">
        <v>27</v>
      </c>
    </row>
    <row r="15" spans="1:5" ht="12.75">
      <c r="A15" s="35" t="s">
        <v>54</v>
      </c>
      <c r="E15" s="39" t="s">
        <v>5</v>
      </c>
    </row>
    <row r="16" spans="1:5" ht="25.5">
      <c r="A16" s="35" t="s">
        <v>55</v>
      </c>
      <c r="E16" s="40" t="s">
        <v>4605</v>
      </c>
    </row>
    <row r="17" spans="1:5" ht="12.75">
      <c r="A17" t="s">
        <v>56</v>
      </c>
      <c r="E17" s="39" t="s">
        <v>5</v>
      </c>
    </row>
    <row r="18" spans="1:16" ht="12.75">
      <c r="A18" t="s">
        <v>49</v>
      </c>
      <c s="34" t="s">
        <v>26</v>
      </c>
      <c s="34" t="s">
        <v>4608</v>
      </c>
      <c s="35" t="s">
        <v>5</v>
      </c>
      <c s="6" t="s">
        <v>4609</v>
      </c>
      <c s="36" t="s">
        <v>52</v>
      </c>
      <c s="37">
        <v>56.842</v>
      </c>
      <c s="36">
        <v>0</v>
      </c>
      <c s="36">
        <f>ROUND(G18*H18,6)</f>
      </c>
      <c r="L18" s="38">
        <v>0</v>
      </c>
      <c s="32">
        <f>ROUND(ROUND(L18,2)*ROUND(G18,3),2)</f>
      </c>
      <c s="36" t="s">
        <v>4604</v>
      </c>
      <c>
        <f>(M18*21)/100</f>
      </c>
      <c t="s">
        <v>27</v>
      </c>
    </row>
    <row r="19" spans="1:5" ht="12.75">
      <c r="A19" s="35" t="s">
        <v>54</v>
      </c>
      <c r="E19" s="39" t="s">
        <v>5</v>
      </c>
    </row>
    <row r="20" spans="1:5" ht="25.5">
      <c r="A20" s="35" t="s">
        <v>55</v>
      </c>
      <c r="E20" s="40" t="s">
        <v>4610</v>
      </c>
    </row>
    <row r="21" spans="1:5" ht="12.75">
      <c r="A21" t="s">
        <v>56</v>
      </c>
      <c r="E21" s="39" t="s">
        <v>5</v>
      </c>
    </row>
    <row r="22" spans="1:13" ht="12.75">
      <c r="A22" t="s">
        <v>46</v>
      </c>
      <c r="C22" s="31" t="s">
        <v>27</v>
      </c>
      <c r="E22" s="33" t="s">
        <v>2051</v>
      </c>
      <c r="J22" s="32">
        <f>0</f>
      </c>
      <c s="32">
        <f>0</f>
      </c>
      <c s="32">
        <f>0+L23+L27+L31+L35+L39+L43+L47+L51+L55+L59+L63+L67</f>
      </c>
      <c s="32">
        <f>0+M23+M27+M31+M35+M39+M43+M47+M51+M55+M59+M63+M67</f>
      </c>
    </row>
    <row r="23" spans="1:16" ht="25.5">
      <c r="A23" t="s">
        <v>49</v>
      </c>
      <c s="34" t="s">
        <v>67</v>
      </c>
      <c s="34" t="s">
        <v>2064</v>
      </c>
      <c s="35" t="s">
        <v>5</v>
      </c>
      <c s="6" t="s">
        <v>4611</v>
      </c>
      <c s="36" t="s">
        <v>52</v>
      </c>
      <c s="37">
        <v>12.948</v>
      </c>
      <c s="36">
        <v>2.16</v>
      </c>
      <c s="36">
        <f>ROUND(G23*H23,6)</f>
      </c>
      <c r="L23" s="38">
        <v>0</v>
      </c>
      <c s="32">
        <f>ROUND(ROUND(L23,2)*ROUND(G23,3),2)</f>
      </c>
      <c s="36" t="s">
        <v>4604</v>
      </c>
      <c>
        <f>(M23*21)/100</f>
      </c>
      <c t="s">
        <v>27</v>
      </c>
    </row>
    <row r="24" spans="1:5" ht="12.75">
      <c r="A24" s="35" t="s">
        <v>54</v>
      </c>
      <c r="E24" s="39" t="s">
        <v>5</v>
      </c>
    </row>
    <row r="25" spans="1:5" ht="25.5">
      <c r="A25" s="35" t="s">
        <v>55</v>
      </c>
      <c r="E25" s="40" t="s">
        <v>4612</v>
      </c>
    </row>
    <row r="26" spans="1:5" ht="12.75">
      <c r="A26" t="s">
        <v>56</v>
      </c>
      <c r="E26" s="39" t="s">
        <v>5</v>
      </c>
    </row>
    <row r="27" spans="1:16" ht="12.75">
      <c r="A27" t="s">
        <v>49</v>
      </c>
      <c s="34" t="s">
        <v>72</v>
      </c>
      <c s="34" t="s">
        <v>4548</v>
      </c>
      <c s="35" t="s">
        <v>5</v>
      </c>
      <c s="6" t="s">
        <v>4549</v>
      </c>
      <c s="36" t="s">
        <v>52</v>
      </c>
      <c s="37">
        <v>1.822</v>
      </c>
      <c s="36">
        <v>2.25634</v>
      </c>
      <c s="36">
        <f>ROUND(G27*H27,6)</f>
      </c>
      <c r="L27" s="38">
        <v>0</v>
      </c>
      <c s="32">
        <f>ROUND(ROUND(L27,2)*ROUND(G27,3),2)</f>
      </c>
      <c s="36" t="s">
        <v>4604</v>
      </c>
      <c>
        <f>(M27*21)/100</f>
      </c>
      <c t="s">
        <v>27</v>
      </c>
    </row>
    <row r="28" spans="1:5" ht="12.75">
      <c r="A28" s="35" t="s">
        <v>54</v>
      </c>
      <c r="E28" s="39" t="s">
        <v>5</v>
      </c>
    </row>
    <row r="29" spans="1:5" ht="25.5">
      <c r="A29" s="35" t="s">
        <v>55</v>
      </c>
      <c r="E29" s="40" t="s">
        <v>4613</v>
      </c>
    </row>
    <row r="30" spans="1:5" ht="12.75">
      <c r="A30" t="s">
        <v>56</v>
      </c>
      <c r="E30" s="39" t="s">
        <v>5</v>
      </c>
    </row>
    <row r="31" spans="1:16" ht="12.75">
      <c r="A31" t="s">
        <v>49</v>
      </c>
      <c s="34" t="s">
        <v>77</v>
      </c>
      <c s="34" t="s">
        <v>4614</v>
      </c>
      <c s="35" t="s">
        <v>5</v>
      </c>
      <c s="6" t="s">
        <v>4615</v>
      </c>
      <c s="36" t="s">
        <v>52</v>
      </c>
      <c s="37">
        <v>7.286</v>
      </c>
      <c s="36">
        <v>2.45329</v>
      </c>
      <c s="36">
        <f>ROUND(G31*H31,6)</f>
      </c>
      <c r="L31" s="38">
        <v>0</v>
      </c>
      <c s="32">
        <f>ROUND(ROUND(L31,2)*ROUND(G31,3),2)</f>
      </c>
      <c s="36" t="s">
        <v>4604</v>
      </c>
      <c>
        <f>(M31*21)/100</f>
      </c>
      <c t="s">
        <v>27</v>
      </c>
    </row>
    <row r="32" spans="1:5" ht="12.75">
      <c r="A32" s="35" t="s">
        <v>54</v>
      </c>
      <c r="E32" s="39" t="s">
        <v>5</v>
      </c>
    </row>
    <row r="33" spans="1:5" ht="25.5">
      <c r="A33" s="35" t="s">
        <v>55</v>
      </c>
      <c r="E33" s="40" t="s">
        <v>4616</v>
      </c>
    </row>
    <row r="34" spans="1:5" ht="12.75">
      <c r="A34" t="s">
        <v>56</v>
      </c>
      <c r="E34" s="39" t="s">
        <v>5</v>
      </c>
    </row>
    <row r="35" spans="1:16" ht="12.75">
      <c r="A35" t="s">
        <v>49</v>
      </c>
      <c s="34" t="s">
        <v>65</v>
      </c>
      <c s="34" t="s">
        <v>4617</v>
      </c>
      <c s="35" t="s">
        <v>5</v>
      </c>
      <c s="6" t="s">
        <v>4618</v>
      </c>
      <c s="36" t="s">
        <v>63</v>
      </c>
      <c s="37">
        <v>6.72</v>
      </c>
      <c s="36">
        <v>0</v>
      </c>
      <c s="36">
        <f>ROUND(G35*H35,6)</f>
      </c>
      <c r="L35" s="38">
        <v>0</v>
      </c>
      <c s="32">
        <f>ROUND(ROUND(L35,2)*ROUND(G35,3),2)</f>
      </c>
      <c s="36" t="s">
        <v>4522</v>
      </c>
      <c>
        <f>(M35*21)/100</f>
      </c>
      <c t="s">
        <v>27</v>
      </c>
    </row>
    <row r="36" spans="1:5" ht="12.75">
      <c r="A36" s="35" t="s">
        <v>54</v>
      </c>
      <c r="E36" s="39" t="s">
        <v>5</v>
      </c>
    </row>
    <row r="37" spans="1:5" ht="25.5">
      <c r="A37" s="35" t="s">
        <v>55</v>
      </c>
      <c r="E37" s="40" t="s">
        <v>4619</v>
      </c>
    </row>
    <row r="38" spans="1:5" ht="12.75">
      <c r="A38" t="s">
        <v>56</v>
      </c>
      <c r="E38" s="39" t="s">
        <v>5</v>
      </c>
    </row>
    <row r="39" spans="1:16" ht="12.75">
      <c r="A39" t="s">
        <v>49</v>
      </c>
      <c s="34" t="s">
        <v>82</v>
      </c>
      <c s="34" t="s">
        <v>4620</v>
      </c>
      <c s="35" t="s">
        <v>5</v>
      </c>
      <c s="6" t="s">
        <v>4621</v>
      </c>
      <c s="36" t="s">
        <v>294</v>
      </c>
      <c s="37">
        <v>1.188</v>
      </c>
      <c s="36">
        <v>1.06277</v>
      </c>
      <c s="36">
        <f>ROUND(G39*H39,6)</f>
      </c>
      <c r="L39" s="38">
        <v>0</v>
      </c>
      <c s="32">
        <f>ROUND(ROUND(L39,2)*ROUND(G39,3),2)</f>
      </c>
      <c s="36" t="s">
        <v>4522</v>
      </c>
      <c>
        <f>(M39*21)/100</f>
      </c>
      <c t="s">
        <v>27</v>
      </c>
    </row>
    <row r="40" spans="1:5" ht="12.75">
      <c r="A40" s="35" t="s">
        <v>54</v>
      </c>
      <c r="E40" s="39" t="s">
        <v>5</v>
      </c>
    </row>
    <row r="41" spans="1:5" ht="25.5">
      <c r="A41" s="35" t="s">
        <v>55</v>
      </c>
      <c r="E41" s="40" t="s">
        <v>4622</v>
      </c>
    </row>
    <row r="42" spans="1:5" ht="12.75">
      <c r="A42" t="s">
        <v>56</v>
      </c>
      <c r="E42" s="39" t="s">
        <v>5</v>
      </c>
    </row>
    <row r="43" spans="1:16" ht="12.75">
      <c r="A43" t="s">
        <v>49</v>
      </c>
      <c s="34" t="s">
        <v>86</v>
      </c>
      <c s="34" t="s">
        <v>4623</v>
      </c>
      <c s="35" t="s">
        <v>5</v>
      </c>
      <c s="6" t="s">
        <v>4624</v>
      </c>
      <c s="36" t="s">
        <v>63</v>
      </c>
      <c s="37">
        <v>6.72</v>
      </c>
      <c s="36">
        <v>0.01743</v>
      </c>
      <c s="36">
        <f>ROUND(G43*H43,6)</f>
      </c>
      <c r="L43" s="38">
        <v>0</v>
      </c>
      <c s="32">
        <f>ROUND(ROUND(L43,2)*ROUND(G43,3),2)</f>
      </c>
      <c s="36" t="s">
        <v>4604</v>
      </c>
      <c>
        <f>(M43*21)/100</f>
      </c>
      <c t="s">
        <v>27</v>
      </c>
    </row>
    <row r="44" spans="1:5" ht="12.75">
      <c r="A44" s="35" t="s">
        <v>54</v>
      </c>
      <c r="E44" s="39" t="s">
        <v>5</v>
      </c>
    </row>
    <row r="45" spans="1:5" ht="25.5">
      <c r="A45" s="35" t="s">
        <v>55</v>
      </c>
      <c r="E45" s="40" t="s">
        <v>4619</v>
      </c>
    </row>
    <row r="46" spans="1:5" ht="12.75">
      <c r="A46" t="s">
        <v>56</v>
      </c>
      <c r="E46" s="39" t="s">
        <v>5</v>
      </c>
    </row>
    <row r="47" spans="1:16" ht="12.75">
      <c r="A47" t="s">
        <v>49</v>
      </c>
      <c s="34" t="s">
        <v>90</v>
      </c>
      <c s="34" t="s">
        <v>4625</v>
      </c>
      <c s="35" t="s">
        <v>5</v>
      </c>
      <c s="6" t="s">
        <v>4626</v>
      </c>
      <c s="36" t="s">
        <v>294</v>
      </c>
      <c s="37">
        <v>34.183</v>
      </c>
      <c s="36">
        <v>1</v>
      </c>
      <c s="36">
        <f>ROUND(G47*H47,6)</f>
      </c>
      <c r="L47" s="38">
        <v>0</v>
      </c>
      <c s="32">
        <f>ROUND(ROUND(L47,2)*ROUND(G47,3),2)</f>
      </c>
      <c s="36" t="s">
        <v>4522</v>
      </c>
      <c>
        <f>(M47*21)/100</f>
      </c>
      <c t="s">
        <v>27</v>
      </c>
    </row>
    <row r="48" spans="1:5" ht="12.75">
      <c r="A48" s="35" t="s">
        <v>54</v>
      </c>
      <c r="E48" s="39" t="s">
        <v>5</v>
      </c>
    </row>
    <row r="49" spans="1:5" ht="25.5">
      <c r="A49" s="35" t="s">
        <v>55</v>
      </c>
      <c r="E49" s="40" t="s">
        <v>4627</v>
      </c>
    </row>
    <row r="50" spans="1:5" ht="12.75">
      <c r="A50" t="s">
        <v>56</v>
      </c>
      <c r="E50" s="39" t="s">
        <v>5</v>
      </c>
    </row>
    <row r="51" spans="1:16" ht="12.75">
      <c r="A51" t="s">
        <v>49</v>
      </c>
      <c s="34" t="s">
        <v>94</v>
      </c>
      <c s="34" t="s">
        <v>4628</v>
      </c>
      <c s="35" t="s">
        <v>5</v>
      </c>
      <c s="6" t="s">
        <v>4629</v>
      </c>
      <c s="36" t="s">
        <v>52</v>
      </c>
      <c s="37">
        <v>1.822</v>
      </c>
      <c s="36">
        <v>2.234</v>
      </c>
      <c s="36">
        <f>ROUND(G51*H51,6)</f>
      </c>
      <c r="L51" s="38">
        <v>0</v>
      </c>
      <c s="32">
        <f>ROUND(ROUND(L51,2)*ROUND(G51,3),2)</f>
      </c>
      <c s="36" t="s">
        <v>4522</v>
      </c>
      <c>
        <f>(M51*21)/100</f>
      </c>
      <c t="s">
        <v>27</v>
      </c>
    </row>
    <row r="52" spans="1:5" ht="12.75">
      <c r="A52" s="35" t="s">
        <v>54</v>
      </c>
      <c r="E52" s="39" t="s">
        <v>5</v>
      </c>
    </row>
    <row r="53" spans="1:5" ht="25.5">
      <c r="A53" s="35" t="s">
        <v>55</v>
      </c>
      <c r="E53" s="40" t="s">
        <v>4613</v>
      </c>
    </row>
    <row r="54" spans="1:5" ht="12.75">
      <c r="A54" t="s">
        <v>56</v>
      </c>
      <c r="E54" s="39" t="s">
        <v>5</v>
      </c>
    </row>
    <row r="55" spans="1:16" ht="12.75">
      <c r="A55" t="s">
        <v>49</v>
      </c>
      <c s="34" t="s">
        <v>99</v>
      </c>
      <c s="34" t="s">
        <v>4630</v>
      </c>
      <c s="35" t="s">
        <v>5</v>
      </c>
      <c s="6" t="s">
        <v>4631</v>
      </c>
      <c s="36" t="s">
        <v>52</v>
      </c>
      <c s="37">
        <v>7.286</v>
      </c>
      <c s="36">
        <v>2.429</v>
      </c>
      <c s="36">
        <f>ROUND(G55*H55,6)</f>
      </c>
      <c r="L55" s="38">
        <v>0</v>
      </c>
      <c s="32">
        <f>ROUND(ROUND(L55,2)*ROUND(G55,3),2)</f>
      </c>
      <c s="36" t="s">
        <v>4522</v>
      </c>
      <c>
        <f>(M55*21)/100</f>
      </c>
      <c t="s">
        <v>27</v>
      </c>
    </row>
    <row r="56" spans="1:5" ht="12.75">
      <c r="A56" s="35" t="s">
        <v>54</v>
      </c>
      <c r="E56" s="39" t="s">
        <v>5</v>
      </c>
    </row>
    <row r="57" spans="1:5" ht="25.5">
      <c r="A57" s="35" t="s">
        <v>55</v>
      </c>
      <c r="E57" s="40" t="s">
        <v>4616</v>
      </c>
    </row>
    <row r="58" spans="1:5" ht="12.75">
      <c r="A58" t="s">
        <v>56</v>
      </c>
      <c r="E58" s="39" t="s">
        <v>5</v>
      </c>
    </row>
    <row r="59" spans="1:16" ht="12.75">
      <c r="A59" t="s">
        <v>49</v>
      </c>
      <c s="34" t="s">
        <v>102</v>
      </c>
      <c s="34" t="s">
        <v>4632</v>
      </c>
      <c s="35" t="s">
        <v>5</v>
      </c>
      <c s="6" t="s">
        <v>4633</v>
      </c>
      <c s="36" t="s">
        <v>63</v>
      </c>
      <c s="37">
        <v>6.72</v>
      </c>
      <c s="36">
        <v>0.019</v>
      </c>
      <c s="36">
        <f>ROUND(G59*H59,6)</f>
      </c>
      <c r="L59" s="38">
        <v>0</v>
      </c>
      <c s="32">
        <f>ROUND(ROUND(L59,2)*ROUND(G59,3),2)</f>
      </c>
      <c s="36" t="s">
        <v>4522</v>
      </c>
      <c>
        <f>(M59*21)/100</f>
      </c>
      <c t="s">
        <v>27</v>
      </c>
    </row>
    <row r="60" spans="1:5" ht="12.75">
      <c r="A60" s="35" t="s">
        <v>54</v>
      </c>
      <c r="E60" s="39" t="s">
        <v>5</v>
      </c>
    </row>
    <row r="61" spans="1:5" ht="25.5">
      <c r="A61" s="35" t="s">
        <v>55</v>
      </c>
      <c r="E61" s="40" t="s">
        <v>4619</v>
      </c>
    </row>
    <row r="62" spans="1:5" ht="12.75">
      <c r="A62" t="s">
        <v>56</v>
      </c>
      <c r="E62" s="39" t="s">
        <v>5</v>
      </c>
    </row>
    <row r="63" spans="1:16" ht="12.75">
      <c r="A63" t="s">
        <v>49</v>
      </c>
      <c s="34" t="s">
        <v>106</v>
      </c>
      <c s="34" t="s">
        <v>4634</v>
      </c>
      <c s="35" t="s">
        <v>5</v>
      </c>
      <c s="6" t="s">
        <v>4635</v>
      </c>
      <c s="36" t="s">
        <v>70</v>
      </c>
      <c s="37">
        <v>490.8</v>
      </c>
      <c s="36">
        <v>0.0025</v>
      </c>
      <c s="36">
        <f>ROUND(G63*H63,6)</f>
      </c>
      <c r="L63" s="38">
        <v>0</v>
      </c>
      <c s="32">
        <f>ROUND(ROUND(L63,2)*ROUND(G63,3),2)</f>
      </c>
      <c s="36" t="s">
        <v>196</v>
      </c>
      <c>
        <f>(M63*21)/100</f>
      </c>
      <c t="s">
        <v>27</v>
      </c>
    </row>
    <row r="64" spans="1:5" ht="12.75">
      <c r="A64" s="35" t="s">
        <v>54</v>
      </c>
      <c r="E64" s="39" t="s">
        <v>5</v>
      </c>
    </row>
    <row r="65" spans="1:5" ht="51">
      <c r="A65" s="35" t="s">
        <v>55</v>
      </c>
      <c r="E65" s="40" t="s">
        <v>4636</v>
      </c>
    </row>
    <row r="66" spans="1:5" ht="12.75">
      <c r="A66" t="s">
        <v>56</v>
      </c>
      <c r="E66" s="39" t="s">
        <v>5</v>
      </c>
    </row>
    <row r="67" spans="1:16" ht="12.75">
      <c r="A67" t="s">
        <v>49</v>
      </c>
      <c s="34" t="s">
        <v>110</v>
      </c>
      <c s="34" t="s">
        <v>4637</v>
      </c>
      <c s="35" t="s">
        <v>5</v>
      </c>
      <c s="6" t="s">
        <v>4638</v>
      </c>
      <c s="36" t="s">
        <v>97</v>
      </c>
      <c s="37">
        <v>396</v>
      </c>
      <c s="36">
        <v>0</v>
      </c>
      <c s="36">
        <f>ROUND(G67*H67,6)</f>
      </c>
      <c r="L67" s="38">
        <v>0</v>
      </c>
      <c s="32">
        <f>ROUND(ROUND(L67,2)*ROUND(G67,3),2)</f>
      </c>
      <c s="36" t="s">
        <v>196</v>
      </c>
      <c>
        <f>(M67*21)/100</f>
      </c>
      <c t="s">
        <v>27</v>
      </c>
    </row>
    <row r="68" spans="1:5" ht="12.75">
      <c r="A68" s="35" t="s">
        <v>54</v>
      </c>
      <c r="E68" s="39" t="s">
        <v>5</v>
      </c>
    </row>
    <row r="69" spans="1:5" ht="25.5">
      <c r="A69" s="35" t="s">
        <v>55</v>
      </c>
      <c r="E69" s="40" t="s">
        <v>4639</v>
      </c>
    </row>
    <row r="70" spans="1:5" ht="12.75">
      <c r="A70" t="s">
        <v>56</v>
      </c>
      <c r="E70" s="39" t="s">
        <v>5</v>
      </c>
    </row>
    <row r="71" spans="1:13" ht="12.75">
      <c r="A71" t="s">
        <v>46</v>
      </c>
      <c r="C71" s="31" t="s">
        <v>26</v>
      </c>
      <c r="E71" s="33" t="s">
        <v>3069</v>
      </c>
      <c r="J71" s="32">
        <f>0</f>
      </c>
      <c s="32">
        <f>0</f>
      </c>
      <c s="32">
        <f>0+L72</f>
      </c>
      <c s="32">
        <f>0+M72</f>
      </c>
    </row>
    <row r="72" spans="1:16" ht="12.75">
      <c r="A72" t="s">
        <v>49</v>
      </c>
      <c s="34" t="s">
        <v>114</v>
      </c>
      <c s="34" t="s">
        <v>4640</v>
      </c>
      <c s="35" t="s">
        <v>5</v>
      </c>
      <c s="6" t="s">
        <v>4641</v>
      </c>
      <c s="36" t="s">
        <v>97</v>
      </c>
      <c s="37">
        <v>1</v>
      </c>
      <c s="36">
        <v>1.0384</v>
      </c>
      <c s="36">
        <f>ROUND(G72*H72,6)</f>
      </c>
      <c r="L72" s="38">
        <v>0</v>
      </c>
      <c s="32">
        <f>ROUND(ROUND(L72,2)*ROUND(G72,3),2)</f>
      </c>
      <c s="36" t="s">
        <v>196</v>
      </c>
      <c>
        <f>(M72*21)/100</f>
      </c>
      <c t="s">
        <v>27</v>
      </c>
    </row>
    <row r="73" spans="1:5" ht="12.75">
      <c r="A73" s="35" t="s">
        <v>54</v>
      </c>
      <c r="E73" s="39" t="s">
        <v>5</v>
      </c>
    </row>
    <row r="74" spans="1:5" ht="25.5">
      <c r="A74" s="35" t="s">
        <v>55</v>
      </c>
      <c r="E74" s="40" t="s">
        <v>4642</v>
      </c>
    </row>
    <row r="75" spans="1:5" ht="12.75">
      <c r="A75" t="s">
        <v>56</v>
      </c>
      <c r="E75" s="39" t="s">
        <v>5</v>
      </c>
    </row>
    <row r="76" spans="1:13" ht="12.75">
      <c r="A76" t="s">
        <v>46</v>
      </c>
      <c r="C76" s="31" t="s">
        <v>77</v>
      </c>
      <c r="E76" s="33" t="s">
        <v>3328</v>
      </c>
      <c r="J76" s="32">
        <f>0</f>
      </c>
      <c s="32">
        <f>0</f>
      </c>
      <c s="32">
        <f>0+L77+L81</f>
      </c>
      <c s="32">
        <f>0+M77+M81</f>
      </c>
    </row>
    <row r="77" spans="1:16" ht="12.75">
      <c r="A77" t="s">
        <v>49</v>
      </c>
      <c s="34" t="s">
        <v>118</v>
      </c>
      <c s="34" t="s">
        <v>4643</v>
      </c>
      <c s="35" t="s">
        <v>5</v>
      </c>
      <c s="6" t="s">
        <v>4644</v>
      </c>
      <c s="36" t="s">
        <v>63</v>
      </c>
      <c s="37">
        <v>18.941</v>
      </c>
      <c s="36">
        <v>0.114</v>
      </c>
      <c s="36">
        <f>ROUND(G77*H77,6)</f>
      </c>
      <c r="L77" s="38">
        <v>0</v>
      </c>
      <c s="32">
        <f>ROUND(ROUND(L77,2)*ROUND(G77,3),2)</f>
      </c>
      <c s="36" t="s">
        <v>4522</v>
      </c>
      <c>
        <f>(M77*21)/100</f>
      </c>
      <c t="s">
        <v>27</v>
      </c>
    </row>
    <row r="78" spans="1:5" ht="12.75">
      <c r="A78" s="35" t="s">
        <v>54</v>
      </c>
      <c r="E78" s="39" t="s">
        <v>5</v>
      </c>
    </row>
    <row r="79" spans="1:5" ht="12.75">
      <c r="A79" s="35" t="s">
        <v>55</v>
      </c>
      <c r="E79" s="40" t="s">
        <v>4645</v>
      </c>
    </row>
    <row r="80" spans="1:5" ht="12.75">
      <c r="A80" t="s">
        <v>56</v>
      </c>
      <c r="E80" s="39" t="s">
        <v>5</v>
      </c>
    </row>
    <row r="81" spans="1:16" ht="25.5">
      <c r="A81" t="s">
        <v>49</v>
      </c>
      <c s="34" t="s">
        <v>122</v>
      </c>
      <c s="34" t="s">
        <v>4646</v>
      </c>
      <c s="35" t="s">
        <v>5</v>
      </c>
      <c s="6" t="s">
        <v>4647</v>
      </c>
      <c s="36" t="s">
        <v>63</v>
      </c>
      <c s="37">
        <v>18.57</v>
      </c>
      <c s="36">
        <v>0.002</v>
      </c>
      <c s="36">
        <f>ROUND(G81*H81,6)</f>
      </c>
      <c r="L81" s="38">
        <v>0</v>
      </c>
      <c s="32">
        <f>ROUND(ROUND(L81,2)*ROUND(G81,3),2)</f>
      </c>
      <c s="36" t="s">
        <v>4522</v>
      </c>
      <c>
        <f>(M81*21)/100</f>
      </c>
      <c t="s">
        <v>27</v>
      </c>
    </row>
    <row r="82" spans="1:5" ht="12.75">
      <c r="A82" s="35" t="s">
        <v>54</v>
      </c>
      <c r="E82" s="39" t="s">
        <v>5</v>
      </c>
    </row>
    <row r="83" spans="1:5" ht="25.5">
      <c r="A83" s="35" t="s">
        <v>55</v>
      </c>
      <c r="E83" s="40" t="s">
        <v>4648</v>
      </c>
    </row>
    <row r="84" spans="1:5" ht="12.75">
      <c r="A84" t="s">
        <v>56</v>
      </c>
      <c r="E84" s="39" t="s">
        <v>5</v>
      </c>
    </row>
    <row r="85" spans="1:13" ht="12.75">
      <c r="A85" t="s">
        <v>46</v>
      </c>
      <c r="C85" s="31" t="s">
        <v>2086</v>
      </c>
      <c r="E85" s="33" t="s">
        <v>2087</v>
      </c>
      <c r="J85" s="32">
        <f>0</f>
      </c>
      <c s="32">
        <f>0</f>
      </c>
      <c s="32">
        <f>0+L86+L90+L94</f>
      </c>
      <c s="32">
        <f>0+M86+M90+M94</f>
      </c>
    </row>
    <row r="86" spans="1:16" ht="12.75">
      <c r="A86" t="s">
        <v>49</v>
      </c>
      <c s="34" t="s">
        <v>126</v>
      </c>
      <c s="34" t="s">
        <v>4649</v>
      </c>
      <c s="35" t="s">
        <v>5</v>
      </c>
      <c s="6" t="s">
        <v>4650</v>
      </c>
      <c s="36" t="s">
        <v>1503</v>
      </c>
      <c s="37">
        <v>213.234</v>
      </c>
      <c s="36">
        <v>0.001</v>
      </c>
      <c s="36">
        <f>ROUND(G86*H86,6)</f>
      </c>
      <c r="L86" s="38">
        <v>0</v>
      </c>
      <c s="32">
        <f>ROUND(ROUND(L86,2)*ROUND(G86,3),2)</f>
      </c>
      <c s="36" t="s">
        <v>4522</v>
      </c>
      <c>
        <f>(M86*21)/100</f>
      </c>
      <c t="s">
        <v>27</v>
      </c>
    </row>
    <row r="87" spans="1:5" ht="12.75">
      <c r="A87" s="35" t="s">
        <v>54</v>
      </c>
      <c r="E87" s="39" t="s">
        <v>5</v>
      </c>
    </row>
    <row r="88" spans="1:5" ht="25.5">
      <c r="A88" s="35" t="s">
        <v>55</v>
      </c>
      <c r="E88" s="40" t="s">
        <v>4651</v>
      </c>
    </row>
    <row r="89" spans="1:5" ht="12.75">
      <c r="A89" t="s">
        <v>56</v>
      </c>
      <c r="E89" s="39" t="s">
        <v>5</v>
      </c>
    </row>
    <row r="90" spans="1:16" ht="25.5">
      <c r="A90" t="s">
        <v>49</v>
      </c>
      <c s="34" t="s">
        <v>130</v>
      </c>
      <c s="34" t="s">
        <v>4652</v>
      </c>
      <c s="35" t="s">
        <v>5</v>
      </c>
      <c s="6" t="s">
        <v>4653</v>
      </c>
      <c s="36" t="s">
        <v>63</v>
      </c>
      <c s="37">
        <v>34.836</v>
      </c>
      <c s="36">
        <v>0</v>
      </c>
      <c s="36">
        <f>ROUND(G90*H90,6)</f>
      </c>
      <c r="L90" s="38">
        <v>0</v>
      </c>
      <c s="32">
        <f>ROUND(ROUND(L90,2)*ROUND(G90,3),2)</f>
      </c>
      <c s="36" t="s">
        <v>4522</v>
      </c>
      <c>
        <f>(M90*21)/100</f>
      </c>
      <c t="s">
        <v>27</v>
      </c>
    </row>
    <row r="91" spans="1:5" ht="12.75">
      <c r="A91" s="35" t="s">
        <v>54</v>
      </c>
      <c r="E91" s="39" t="s">
        <v>5</v>
      </c>
    </row>
    <row r="92" spans="1:5" ht="25.5">
      <c r="A92" s="35" t="s">
        <v>55</v>
      </c>
      <c r="E92" s="40" t="s">
        <v>4654</v>
      </c>
    </row>
    <row r="93" spans="1:5" ht="12.75">
      <c r="A93" t="s">
        <v>56</v>
      </c>
      <c r="E93" s="39" t="s">
        <v>5</v>
      </c>
    </row>
    <row r="94" spans="1:16" ht="25.5">
      <c r="A94" t="s">
        <v>49</v>
      </c>
      <c s="34" t="s">
        <v>134</v>
      </c>
      <c s="34" t="s">
        <v>4655</v>
      </c>
      <c s="35" t="s">
        <v>5</v>
      </c>
      <c s="6" t="s">
        <v>4656</v>
      </c>
      <c s="36" t="s">
        <v>63</v>
      </c>
      <c s="37">
        <v>107.32</v>
      </c>
      <c s="36">
        <v>0</v>
      </c>
      <c s="36">
        <f>ROUND(G94*H94,6)</f>
      </c>
      <c r="L94" s="38">
        <v>0</v>
      </c>
      <c s="32">
        <f>ROUND(ROUND(L94,2)*ROUND(G94,3),2)</f>
      </c>
      <c s="36" t="s">
        <v>4522</v>
      </c>
      <c>
        <f>(M94*21)/100</f>
      </c>
      <c t="s">
        <v>27</v>
      </c>
    </row>
    <row r="95" spans="1:5" ht="12.75">
      <c r="A95" s="35" t="s">
        <v>54</v>
      </c>
      <c r="E95" s="39" t="s">
        <v>5</v>
      </c>
    </row>
    <row r="96" spans="1:5" ht="25.5">
      <c r="A96" s="35" t="s">
        <v>55</v>
      </c>
      <c r="E96" s="40" t="s">
        <v>4657</v>
      </c>
    </row>
    <row r="97" spans="1:5" ht="12.75">
      <c r="A97" t="s">
        <v>56</v>
      </c>
      <c r="E97" s="39" t="s">
        <v>5</v>
      </c>
    </row>
    <row r="98" spans="1:13" ht="12.75">
      <c r="A98" t="s">
        <v>46</v>
      </c>
      <c r="C98" s="31" t="s">
        <v>288</v>
      </c>
      <c r="E98" s="33" t="s">
        <v>507</v>
      </c>
      <c r="J98" s="32">
        <f>0</f>
      </c>
      <c s="32">
        <f>0</f>
      </c>
      <c s="32">
        <f>0+L99</f>
      </c>
      <c s="32">
        <f>0+M99</f>
      </c>
    </row>
    <row r="99" spans="1:16" ht="25.5">
      <c r="A99" t="s">
        <v>49</v>
      </c>
      <c s="34" t="s">
        <v>138</v>
      </c>
      <c s="34" t="s">
        <v>1479</v>
      </c>
      <c s="35" t="s">
        <v>5</v>
      </c>
      <c s="6" t="s">
        <v>4576</v>
      </c>
      <c s="36" t="s">
        <v>294</v>
      </c>
      <c s="37">
        <v>160.387</v>
      </c>
      <c s="36">
        <v>0</v>
      </c>
      <c s="36">
        <f>ROUND(G99*H99,6)</f>
      </c>
      <c r="L99" s="38">
        <v>0</v>
      </c>
      <c s="32">
        <f>ROUND(ROUND(L99,2)*ROUND(G99,3),2)</f>
      </c>
      <c s="36" t="s">
        <v>196</v>
      </c>
      <c>
        <f>(M99*21)/100</f>
      </c>
      <c t="s">
        <v>27</v>
      </c>
    </row>
    <row r="100" spans="1:5" ht="12.75">
      <c r="A100" s="35" t="s">
        <v>54</v>
      </c>
      <c r="E100" s="39" t="s">
        <v>5</v>
      </c>
    </row>
    <row r="101" spans="1:5" ht="25.5">
      <c r="A101" s="35" t="s">
        <v>55</v>
      </c>
      <c r="E101" s="40" t="s">
        <v>4658</v>
      </c>
    </row>
    <row r="102" spans="1:5" ht="12.75">
      <c r="A102" t="s">
        <v>56</v>
      </c>
      <c r="E102" s="39" t="s">
        <v>5</v>
      </c>
    </row>
    <row r="103" spans="1:13" ht="12.75">
      <c r="A103" t="s">
        <v>46</v>
      </c>
      <c r="C103" s="31" t="s">
        <v>2133</v>
      </c>
      <c r="E103" s="33" t="s">
        <v>2134</v>
      </c>
      <c r="J103" s="32">
        <f>0</f>
      </c>
      <c s="32">
        <f>0</f>
      </c>
      <c s="32">
        <f>0+L104</f>
      </c>
      <c s="32">
        <f>0+M104</f>
      </c>
    </row>
    <row r="104" spans="1:16" ht="12.75">
      <c r="A104" t="s">
        <v>49</v>
      </c>
      <c s="34" t="s">
        <v>142</v>
      </c>
      <c s="34" t="s">
        <v>4578</v>
      </c>
      <c s="35" t="s">
        <v>5</v>
      </c>
      <c s="6" t="s">
        <v>4579</v>
      </c>
      <c s="36" t="s">
        <v>294</v>
      </c>
      <c s="37">
        <v>111.629</v>
      </c>
      <c s="36">
        <v>0</v>
      </c>
      <c s="36">
        <f>ROUND(G104*H104,6)</f>
      </c>
      <c r="L104" s="38">
        <v>0</v>
      </c>
      <c s="32">
        <f>ROUND(ROUND(L104,2)*ROUND(G104,3),2)</f>
      </c>
      <c s="36" t="s">
        <v>4532</v>
      </c>
      <c>
        <f>(M104*21)/100</f>
      </c>
      <c t="s">
        <v>27</v>
      </c>
    </row>
    <row r="105" spans="1:5" ht="12.75">
      <c r="A105" s="35" t="s">
        <v>54</v>
      </c>
      <c r="E105" s="39" t="s">
        <v>5</v>
      </c>
    </row>
    <row r="106" spans="1:5" ht="12.75">
      <c r="A106" s="35" t="s">
        <v>55</v>
      </c>
      <c r="E106" s="40" t="s">
        <v>5</v>
      </c>
    </row>
    <row r="107" spans="1:5" ht="12.75">
      <c r="A107" t="s">
        <v>56</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4597</v>
      </c>
      <c s="41">
        <f>Rekapitulace!C101</f>
      </c>
      <c s="20" t="s">
        <v>0</v>
      </c>
      <c t="s">
        <v>23</v>
      </c>
      <c t="s">
        <v>27</v>
      </c>
    </row>
    <row r="4" spans="1:16" ht="32" customHeight="1">
      <c r="A4" s="24" t="s">
        <v>20</v>
      </c>
      <c s="25" t="s">
        <v>28</v>
      </c>
      <c s="27" t="s">
        <v>4597</v>
      </c>
      <c r="E4" s="26" t="s">
        <v>4598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25.5">
      <c r="A8" t="s">
        <v>44</v>
      </c>
      <c r="C8" s="28" t="s">
        <v>4661</v>
      </c>
      <c r="E8" s="30" t="s">
        <v>4660</v>
      </c>
      <c r="J8" s="29">
        <f>0+J9+J22</f>
      </c>
      <c s="29">
        <f>0+K9+K22</f>
      </c>
      <c s="29">
        <f>0+L9+L22</f>
      </c>
      <c s="29">
        <f>0+M9+M22</f>
      </c>
    </row>
    <row r="9" spans="1:13" ht="12.75">
      <c r="A9" t="s">
        <v>46</v>
      </c>
      <c r="C9" s="31" t="s">
        <v>47</v>
      </c>
      <c r="E9" s="33" t="s">
        <v>4662</v>
      </c>
      <c r="J9" s="32">
        <f>0</f>
      </c>
      <c s="32">
        <f>0</f>
      </c>
      <c s="32">
        <f>0+L10+L14+L18</f>
      </c>
      <c s="32">
        <f>0+M10+M14+M18</f>
      </c>
    </row>
    <row r="10" spans="1:16" ht="25.5">
      <c r="A10" t="s">
        <v>49</v>
      </c>
      <c s="34" t="s">
        <v>47</v>
      </c>
      <c s="34" t="s">
        <v>4663</v>
      </c>
      <c s="35" t="s">
        <v>5</v>
      </c>
      <c s="6" t="s">
        <v>4664</v>
      </c>
      <c s="36" t="s">
        <v>1550</v>
      </c>
      <c s="37">
        <v>1</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51">
      <c r="A13" t="s">
        <v>56</v>
      </c>
      <c r="E13" s="39" t="s">
        <v>4665</v>
      </c>
    </row>
    <row r="14" spans="1:16" ht="12.75">
      <c r="A14" t="s">
        <v>49</v>
      </c>
      <c s="34" t="s">
        <v>27</v>
      </c>
      <c s="34" t="s">
        <v>4666</v>
      </c>
      <c s="35" t="s">
        <v>5</v>
      </c>
      <c s="6" t="s">
        <v>4667</v>
      </c>
      <c s="36" t="s">
        <v>1550</v>
      </c>
      <c s="37">
        <v>1</v>
      </c>
      <c s="36">
        <v>0</v>
      </c>
      <c s="36">
        <f>ROUND(G14*H14,6)</f>
      </c>
      <c r="L14" s="38">
        <v>0</v>
      </c>
      <c s="32">
        <f>ROUND(ROUND(L14,2)*ROUND(G14,3),2)</f>
      </c>
      <c s="36" t="s">
        <v>196</v>
      </c>
      <c>
        <f>(M14*21)/100</f>
      </c>
      <c t="s">
        <v>27</v>
      </c>
    </row>
    <row r="15" spans="1:5" ht="12.75">
      <c r="A15" s="35" t="s">
        <v>54</v>
      </c>
      <c r="E15" s="39" t="s">
        <v>5</v>
      </c>
    </row>
    <row r="16" spans="1:5" ht="12.75">
      <c r="A16" s="35" t="s">
        <v>55</v>
      </c>
      <c r="E16" s="40" t="s">
        <v>5</v>
      </c>
    </row>
    <row r="17" spans="1:5" ht="51">
      <c r="A17" t="s">
        <v>56</v>
      </c>
      <c r="E17" s="39" t="s">
        <v>4665</v>
      </c>
    </row>
    <row r="18" spans="1:16" ht="12.75">
      <c r="A18" t="s">
        <v>49</v>
      </c>
      <c s="34" t="s">
        <v>26</v>
      </c>
      <c s="34" t="s">
        <v>4668</v>
      </c>
      <c s="35" t="s">
        <v>5</v>
      </c>
      <c s="6" t="s">
        <v>4669</v>
      </c>
      <c s="36" t="s">
        <v>1550</v>
      </c>
      <c s="37">
        <v>1</v>
      </c>
      <c s="36">
        <v>0</v>
      </c>
      <c s="36">
        <f>ROUND(G18*H18,6)</f>
      </c>
      <c r="L18" s="38">
        <v>0</v>
      </c>
      <c s="32">
        <f>ROUND(ROUND(L18,2)*ROUND(G18,3),2)</f>
      </c>
      <c s="36" t="s">
        <v>196</v>
      </c>
      <c>
        <f>(M18*21)/100</f>
      </c>
      <c t="s">
        <v>27</v>
      </c>
    </row>
    <row r="19" spans="1:5" ht="12.75">
      <c r="A19" s="35" t="s">
        <v>54</v>
      </c>
      <c r="E19" s="39" t="s">
        <v>5</v>
      </c>
    </row>
    <row r="20" spans="1:5" ht="12.75">
      <c r="A20" s="35" t="s">
        <v>55</v>
      </c>
      <c r="E20" s="40" t="s">
        <v>5</v>
      </c>
    </row>
    <row r="21" spans="1:5" ht="51">
      <c r="A21" t="s">
        <v>56</v>
      </c>
      <c r="E21" s="39" t="s">
        <v>4665</v>
      </c>
    </row>
    <row r="22" spans="1:13" ht="12.75">
      <c r="A22" t="s">
        <v>46</v>
      </c>
      <c r="C22" s="31" t="s">
        <v>27</v>
      </c>
      <c r="E22" s="33" t="s">
        <v>4670</v>
      </c>
      <c r="J22" s="32">
        <f>0</f>
      </c>
      <c s="32">
        <f>0</f>
      </c>
      <c s="32">
        <f>0+L23+L27+L31+L35+L39+L43+L47+L51+L55+L59+L63+L67+L71+L75+L79+L83</f>
      </c>
      <c s="32">
        <f>0+M23+M27+M31+M35+M39+M43+M47+M51+M55+M59+M63+M67+M71+M75+M79+M83</f>
      </c>
    </row>
    <row r="23" spans="1:16" ht="38.25">
      <c r="A23" t="s">
        <v>49</v>
      </c>
      <c s="34" t="s">
        <v>67</v>
      </c>
      <c s="34" t="s">
        <v>4671</v>
      </c>
      <c s="35" t="s">
        <v>5</v>
      </c>
      <c s="6" t="s">
        <v>4672</v>
      </c>
      <c s="36" t="s">
        <v>1550</v>
      </c>
      <c s="37">
        <v>1</v>
      </c>
      <c s="36">
        <v>0</v>
      </c>
      <c s="36">
        <f>ROUND(G23*H23,6)</f>
      </c>
      <c r="L23" s="38">
        <v>0</v>
      </c>
      <c s="32">
        <f>ROUND(ROUND(L23,2)*ROUND(G23,3),2)</f>
      </c>
      <c s="36" t="s">
        <v>196</v>
      </c>
      <c>
        <f>(M23*21)/100</f>
      </c>
      <c t="s">
        <v>27</v>
      </c>
    </row>
    <row r="24" spans="1:5" ht="25.5">
      <c r="A24" s="35" t="s">
        <v>54</v>
      </c>
      <c r="E24" s="39" t="s">
        <v>4673</v>
      </c>
    </row>
    <row r="25" spans="1:5" ht="12.75">
      <c r="A25" s="35" t="s">
        <v>55</v>
      </c>
      <c r="E25" s="40" t="s">
        <v>5</v>
      </c>
    </row>
    <row r="26" spans="1:5" ht="51">
      <c r="A26" t="s">
        <v>56</v>
      </c>
      <c r="E26" s="39" t="s">
        <v>4665</v>
      </c>
    </row>
    <row r="27" spans="1:16" ht="38.25">
      <c r="A27" t="s">
        <v>49</v>
      </c>
      <c s="34" t="s">
        <v>72</v>
      </c>
      <c s="34" t="s">
        <v>4674</v>
      </c>
      <c s="35" t="s">
        <v>5</v>
      </c>
      <c s="6" t="s">
        <v>4675</v>
      </c>
      <c s="36" t="s">
        <v>1550</v>
      </c>
      <c s="37">
        <v>1</v>
      </c>
      <c s="36">
        <v>0</v>
      </c>
      <c s="36">
        <f>ROUND(G27*H27,6)</f>
      </c>
      <c r="L27" s="38">
        <v>0</v>
      </c>
      <c s="32">
        <f>ROUND(ROUND(L27,2)*ROUND(G27,3),2)</f>
      </c>
      <c s="36" t="s">
        <v>196</v>
      </c>
      <c>
        <f>(M27*21)/100</f>
      </c>
      <c t="s">
        <v>27</v>
      </c>
    </row>
    <row r="28" spans="1:5" ht="12.75">
      <c r="A28" s="35" t="s">
        <v>54</v>
      </c>
      <c r="E28" s="39" t="s">
        <v>5</v>
      </c>
    </row>
    <row r="29" spans="1:5" ht="12.75">
      <c r="A29" s="35" t="s">
        <v>55</v>
      </c>
      <c r="E29" s="40" t="s">
        <v>5</v>
      </c>
    </row>
    <row r="30" spans="1:5" ht="51">
      <c r="A30" t="s">
        <v>56</v>
      </c>
      <c r="E30" s="39" t="s">
        <v>4665</v>
      </c>
    </row>
    <row r="31" spans="1:16" ht="38.25">
      <c r="A31" t="s">
        <v>49</v>
      </c>
      <c s="34" t="s">
        <v>77</v>
      </c>
      <c s="34" t="s">
        <v>4676</v>
      </c>
      <c s="35" t="s">
        <v>5</v>
      </c>
      <c s="6" t="s">
        <v>4677</v>
      </c>
      <c s="36" t="s">
        <v>226</v>
      </c>
      <c s="37">
        <v>1</v>
      </c>
      <c s="36">
        <v>0</v>
      </c>
      <c s="36">
        <f>ROUND(G31*H31,6)</f>
      </c>
      <c r="L31" s="38">
        <v>0</v>
      </c>
      <c s="32">
        <f>ROUND(ROUND(L31,2)*ROUND(G31,3),2)</f>
      </c>
      <c s="36" t="s">
        <v>196</v>
      </c>
      <c>
        <f>(M31*21)/100</f>
      </c>
      <c t="s">
        <v>27</v>
      </c>
    </row>
    <row r="32" spans="1:5" ht="25.5">
      <c r="A32" s="35" t="s">
        <v>54</v>
      </c>
      <c r="E32" s="39" t="s">
        <v>4678</v>
      </c>
    </row>
    <row r="33" spans="1:5" ht="12.75">
      <c r="A33" s="35" t="s">
        <v>55</v>
      </c>
      <c r="E33" s="40" t="s">
        <v>5</v>
      </c>
    </row>
    <row r="34" spans="1:5" ht="51">
      <c r="A34" t="s">
        <v>56</v>
      </c>
      <c r="E34" s="39" t="s">
        <v>4665</v>
      </c>
    </row>
    <row r="35" spans="1:16" ht="25.5">
      <c r="A35" t="s">
        <v>49</v>
      </c>
      <c s="34" t="s">
        <v>65</v>
      </c>
      <c s="34" t="s">
        <v>4679</v>
      </c>
      <c s="35" t="s">
        <v>5</v>
      </c>
      <c s="6" t="s">
        <v>4680</v>
      </c>
      <c s="36" t="s">
        <v>1550</v>
      </c>
      <c s="37">
        <v>1</v>
      </c>
      <c s="36">
        <v>0</v>
      </c>
      <c s="36">
        <f>ROUND(G35*H35,6)</f>
      </c>
      <c r="L35" s="38">
        <v>0</v>
      </c>
      <c s="32">
        <f>ROUND(ROUND(L35,2)*ROUND(G35,3),2)</f>
      </c>
      <c s="36" t="s">
        <v>196</v>
      </c>
      <c>
        <f>(M35*21)/100</f>
      </c>
      <c t="s">
        <v>27</v>
      </c>
    </row>
    <row r="36" spans="1:5" ht="12.75">
      <c r="A36" s="35" t="s">
        <v>54</v>
      </c>
      <c r="E36" s="39" t="s">
        <v>5</v>
      </c>
    </row>
    <row r="37" spans="1:5" ht="12.75">
      <c r="A37" s="35" t="s">
        <v>55</v>
      </c>
      <c r="E37" s="40" t="s">
        <v>5</v>
      </c>
    </row>
    <row r="38" spans="1:5" ht="51">
      <c r="A38" t="s">
        <v>56</v>
      </c>
      <c r="E38" s="39" t="s">
        <v>4665</v>
      </c>
    </row>
    <row r="39" spans="1:16" ht="25.5">
      <c r="A39" t="s">
        <v>49</v>
      </c>
      <c s="34" t="s">
        <v>82</v>
      </c>
      <c s="34" t="s">
        <v>4681</v>
      </c>
      <c s="35" t="s">
        <v>5</v>
      </c>
      <c s="6" t="s">
        <v>4682</v>
      </c>
      <c s="36" t="s">
        <v>4683</v>
      </c>
      <c s="37">
        <v>20</v>
      </c>
      <c s="36">
        <v>0</v>
      </c>
      <c s="36">
        <f>ROUND(G39*H39,6)</f>
      </c>
      <c r="L39" s="38">
        <v>0</v>
      </c>
      <c s="32">
        <f>ROUND(ROUND(L39,2)*ROUND(G39,3),2)</f>
      </c>
      <c s="36" t="s">
        <v>196</v>
      </c>
      <c>
        <f>(M39*21)/100</f>
      </c>
      <c t="s">
        <v>27</v>
      </c>
    </row>
    <row r="40" spans="1:5" ht="12.75">
      <c r="A40" s="35" t="s">
        <v>54</v>
      </c>
      <c r="E40" s="39" t="s">
        <v>5</v>
      </c>
    </row>
    <row r="41" spans="1:5" ht="12.75">
      <c r="A41" s="35" t="s">
        <v>55</v>
      </c>
      <c r="E41" s="40" t="s">
        <v>5</v>
      </c>
    </row>
    <row r="42" spans="1:5" ht="51">
      <c r="A42" t="s">
        <v>56</v>
      </c>
      <c r="E42" s="39" t="s">
        <v>4665</v>
      </c>
    </row>
    <row r="43" spans="1:16" ht="12.75">
      <c r="A43" t="s">
        <v>49</v>
      </c>
      <c s="34" t="s">
        <v>86</v>
      </c>
      <c s="34" t="s">
        <v>4684</v>
      </c>
      <c s="35" t="s">
        <v>5</v>
      </c>
      <c s="6" t="s">
        <v>4685</v>
      </c>
      <c s="36" t="s">
        <v>4683</v>
      </c>
      <c s="37">
        <v>13</v>
      </c>
      <c s="36">
        <v>0</v>
      </c>
      <c s="36">
        <f>ROUND(G43*H43,6)</f>
      </c>
      <c r="L43" s="38">
        <v>0</v>
      </c>
      <c s="32">
        <f>ROUND(ROUND(L43,2)*ROUND(G43,3),2)</f>
      </c>
      <c s="36" t="s">
        <v>196</v>
      </c>
      <c>
        <f>(M43*21)/100</f>
      </c>
      <c t="s">
        <v>27</v>
      </c>
    </row>
    <row r="44" spans="1:5" ht="12.75">
      <c r="A44" s="35" t="s">
        <v>54</v>
      </c>
      <c r="E44" s="39" t="s">
        <v>5</v>
      </c>
    </row>
    <row r="45" spans="1:5" ht="12.75">
      <c r="A45" s="35" t="s">
        <v>55</v>
      </c>
      <c r="E45" s="40" t="s">
        <v>5</v>
      </c>
    </row>
    <row r="46" spans="1:5" ht="51">
      <c r="A46" t="s">
        <v>56</v>
      </c>
      <c r="E46" s="39" t="s">
        <v>4665</v>
      </c>
    </row>
    <row r="47" spans="1:16" ht="25.5">
      <c r="A47" t="s">
        <v>49</v>
      </c>
      <c s="34" t="s">
        <v>90</v>
      </c>
      <c s="34" t="s">
        <v>4686</v>
      </c>
      <c s="35" t="s">
        <v>5</v>
      </c>
      <c s="6" t="s">
        <v>4687</v>
      </c>
      <c s="36" t="s">
        <v>1550</v>
      </c>
      <c s="37">
        <v>1</v>
      </c>
      <c s="36">
        <v>0</v>
      </c>
      <c s="36">
        <f>ROUND(G47*H47,6)</f>
      </c>
      <c r="L47" s="38">
        <v>0</v>
      </c>
      <c s="32">
        <f>ROUND(ROUND(L47,2)*ROUND(G47,3),2)</f>
      </c>
      <c s="36" t="s">
        <v>196</v>
      </c>
      <c>
        <f>(M47*21)/100</f>
      </c>
      <c t="s">
        <v>27</v>
      </c>
    </row>
    <row r="48" spans="1:5" ht="12.75">
      <c r="A48" s="35" t="s">
        <v>54</v>
      </c>
      <c r="E48" s="39" t="s">
        <v>5</v>
      </c>
    </row>
    <row r="49" spans="1:5" ht="12.75">
      <c r="A49" s="35" t="s">
        <v>55</v>
      </c>
      <c r="E49" s="40" t="s">
        <v>5</v>
      </c>
    </row>
    <row r="50" spans="1:5" ht="51">
      <c r="A50" t="s">
        <v>56</v>
      </c>
      <c r="E50" s="39" t="s">
        <v>4665</v>
      </c>
    </row>
    <row r="51" spans="1:16" ht="12.75">
      <c r="A51" t="s">
        <v>49</v>
      </c>
      <c s="34" t="s">
        <v>94</v>
      </c>
      <c s="34" t="s">
        <v>4688</v>
      </c>
      <c s="35" t="s">
        <v>5</v>
      </c>
      <c s="6" t="s">
        <v>4689</v>
      </c>
      <c s="36" t="s">
        <v>1550</v>
      </c>
      <c s="37">
        <v>1</v>
      </c>
      <c s="36">
        <v>0</v>
      </c>
      <c s="36">
        <f>ROUND(G51*H51,6)</f>
      </c>
      <c r="L51" s="38">
        <v>0</v>
      </c>
      <c s="32">
        <f>ROUND(ROUND(L51,2)*ROUND(G51,3),2)</f>
      </c>
      <c s="36" t="s">
        <v>196</v>
      </c>
      <c>
        <f>(M51*21)/100</f>
      </c>
      <c t="s">
        <v>27</v>
      </c>
    </row>
    <row r="52" spans="1:5" ht="12.75">
      <c r="A52" s="35" t="s">
        <v>54</v>
      </c>
      <c r="E52" s="39" t="s">
        <v>5</v>
      </c>
    </row>
    <row r="53" spans="1:5" ht="12.75">
      <c r="A53" s="35" t="s">
        <v>55</v>
      </c>
      <c r="E53" s="40" t="s">
        <v>5</v>
      </c>
    </row>
    <row r="54" spans="1:5" ht="51">
      <c r="A54" t="s">
        <v>56</v>
      </c>
      <c r="E54" s="39" t="s">
        <v>4665</v>
      </c>
    </row>
    <row r="55" spans="1:16" ht="12.75">
      <c r="A55" t="s">
        <v>49</v>
      </c>
      <c s="34" t="s">
        <v>99</v>
      </c>
      <c s="34" t="s">
        <v>4690</v>
      </c>
      <c s="35" t="s">
        <v>5</v>
      </c>
      <c s="6" t="s">
        <v>4691</v>
      </c>
      <c s="36" t="s">
        <v>165</v>
      </c>
      <c s="37">
        <v>3</v>
      </c>
      <c s="36">
        <v>0</v>
      </c>
      <c s="36">
        <f>ROUND(G55*H55,6)</f>
      </c>
      <c r="L55" s="38">
        <v>0</v>
      </c>
      <c s="32">
        <f>ROUND(ROUND(L55,2)*ROUND(G55,3),2)</f>
      </c>
      <c s="36" t="s">
        <v>196</v>
      </c>
      <c>
        <f>(M55*21)/100</f>
      </c>
      <c t="s">
        <v>27</v>
      </c>
    </row>
    <row r="56" spans="1:5" ht="12.75">
      <c r="A56" s="35" t="s">
        <v>54</v>
      </c>
      <c r="E56" s="39" t="s">
        <v>5</v>
      </c>
    </row>
    <row r="57" spans="1:5" ht="12.75">
      <c r="A57" s="35" t="s">
        <v>55</v>
      </c>
      <c r="E57" s="40" t="s">
        <v>5</v>
      </c>
    </row>
    <row r="58" spans="1:5" ht="51">
      <c r="A58" t="s">
        <v>56</v>
      </c>
      <c r="E58" s="39" t="s">
        <v>4665</v>
      </c>
    </row>
    <row r="59" spans="1:16" ht="12.75">
      <c r="A59" t="s">
        <v>49</v>
      </c>
      <c s="34" t="s">
        <v>102</v>
      </c>
      <c s="34" t="s">
        <v>4692</v>
      </c>
      <c s="35" t="s">
        <v>5</v>
      </c>
      <c s="6" t="s">
        <v>4693</v>
      </c>
      <c s="36" t="s">
        <v>165</v>
      </c>
      <c s="37">
        <v>3</v>
      </c>
      <c s="36">
        <v>0</v>
      </c>
      <c s="36">
        <f>ROUND(G59*H59,6)</f>
      </c>
      <c r="L59" s="38">
        <v>0</v>
      </c>
      <c s="32">
        <f>ROUND(ROUND(L59,2)*ROUND(G59,3),2)</f>
      </c>
      <c s="36" t="s">
        <v>196</v>
      </c>
      <c>
        <f>(M59*21)/100</f>
      </c>
      <c t="s">
        <v>27</v>
      </c>
    </row>
    <row r="60" spans="1:5" ht="12.75">
      <c r="A60" s="35" t="s">
        <v>54</v>
      </c>
      <c r="E60" s="39" t="s">
        <v>5</v>
      </c>
    </row>
    <row r="61" spans="1:5" ht="12.75">
      <c r="A61" s="35" t="s">
        <v>55</v>
      </c>
      <c r="E61" s="40" t="s">
        <v>5</v>
      </c>
    </row>
    <row r="62" spans="1:5" ht="51">
      <c r="A62" t="s">
        <v>56</v>
      </c>
      <c r="E62" s="39" t="s">
        <v>4665</v>
      </c>
    </row>
    <row r="63" spans="1:16" ht="12.75">
      <c r="A63" t="s">
        <v>49</v>
      </c>
      <c s="34" t="s">
        <v>106</v>
      </c>
      <c s="34" t="s">
        <v>4694</v>
      </c>
      <c s="35" t="s">
        <v>5</v>
      </c>
      <c s="6" t="s">
        <v>4695</v>
      </c>
      <c s="36" t="s">
        <v>70</v>
      </c>
      <c s="37">
        <v>5</v>
      </c>
      <c s="36">
        <v>0</v>
      </c>
      <c s="36">
        <f>ROUND(G63*H63,6)</f>
      </c>
      <c r="L63" s="38">
        <v>0</v>
      </c>
      <c s="32">
        <f>ROUND(ROUND(L63,2)*ROUND(G63,3),2)</f>
      </c>
      <c s="36" t="s">
        <v>196</v>
      </c>
      <c>
        <f>(M63*21)/100</f>
      </c>
      <c t="s">
        <v>27</v>
      </c>
    </row>
    <row r="64" spans="1:5" ht="12.75">
      <c r="A64" s="35" t="s">
        <v>54</v>
      </c>
      <c r="E64" s="39" t="s">
        <v>5</v>
      </c>
    </row>
    <row r="65" spans="1:5" ht="12.75">
      <c r="A65" s="35" t="s">
        <v>55</v>
      </c>
      <c r="E65" s="40" t="s">
        <v>5</v>
      </c>
    </row>
    <row r="66" spans="1:5" ht="51">
      <c r="A66" t="s">
        <v>56</v>
      </c>
      <c r="E66" s="39" t="s">
        <v>4665</v>
      </c>
    </row>
    <row r="67" spans="1:16" ht="12.75">
      <c r="A67" t="s">
        <v>49</v>
      </c>
      <c s="34" t="s">
        <v>110</v>
      </c>
      <c s="34" t="s">
        <v>4696</v>
      </c>
      <c s="35" t="s">
        <v>5</v>
      </c>
      <c s="6" t="s">
        <v>4697</v>
      </c>
      <c s="36" t="s">
        <v>226</v>
      </c>
      <c s="37">
        <v>1</v>
      </c>
      <c s="36">
        <v>0</v>
      </c>
      <c s="36">
        <f>ROUND(G67*H67,6)</f>
      </c>
      <c r="L67" s="38">
        <v>0</v>
      </c>
      <c s="32">
        <f>ROUND(ROUND(L67,2)*ROUND(G67,3),2)</f>
      </c>
      <c s="36" t="s">
        <v>196</v>
      </c>
      <c>
        <f>(M67*21)/100</f>
      </c>
      <c t="s">
        <v>27</v>
      </c>
    </row>
    <row r="68" spans="1:5" ht="12.75">
      <c r="A68" s="35" t="s">
        <v>54</v>
      </c>
      <c r="E68" s="39" t="s">
        <v>5</v>
      </c>
    </row>
    <row r="69" spans="1:5" ht="12.75">
      <c r="A69" s="35" t="s">
        <v>55</v>
      </c>
      <c r="E69" s="40" t="s">
        <v>5</v>
      </c>
    </row>
    <row r="70" spans="1:5" ht="51">
      <c r="A70" t="s">
        <v>56</v>
      </c>
      <c r="E70" s="39" t="s">
        <v>4665</v>
      </c>
    </row>
    <row r="71" spans="1:16" ht="12.75">
      <c r="A71" t="s">
        <v>49</v>
      </c>
      <c s="34" t="s">
        <v>114</v>
      </c>
      <c s="34" t="s">
        <v>4698</v>
      </c>
      <c s="35" t="s">
        <v>5</v>
      </c>
      <c s="6" t="s">
        <v>4699</v>
      </c>
      <c s="36" t="s">
        <v>226</v>
      </c>
      <c s="37">
        <v>1</v>
      </c>
      <c s="36">
        <v>0</v>
      </c>
      <c s="36">
        <f>ROUND(G71*H71,6)</f>
      </c>
      <c r="L71" s="38">
        <v>0</v>
      </c>
      <c s="32">
        <f>ROUND(ROUND(L71,2)*ROUND(G71,3),2)</f>
      </c>
      <c s="36" t="s">
        <v>196</v>
      </c>
      <c>
        <f>(M71*21)/100</f>
      </c>
      <c t="s">
        <v>27</v>
      </c>
    </row>
    <row r="72" spans="1:5" ht="12.75">
      <c r="A72" s="35" t="s">
        <v>54</v>
      </c>
      <c r="E72" s="39" t="s">
        <v>5</v>
      </c>
    </row>
    <row r="73" spans="1:5" ht="12.75">
      <c r="A73" s="35" t="s">
        <v>55</v>
      </c>
      <c r="E73" s="40" t="s">
        <v>5</v>
      </c>
    </row>
    <row r="74" spans="1:5" ht="51">
      <c r="A74" t="s">
        <v>56</v>
      </c>
      <c r="E74" s="39" t="s">
        <v>4665</v>
      </c>
    </row>
    <row r="75" spans="1:16" ht="25.5">
      <c r="A75" t="s">
        <v>49</v>
      </c>
      <c s="34" t="s">
        <v>118</v>
      </c>
      <c s="34" t="s">
        <v>4700</v>
      </c>
      <c s="35" t="s">
        <v>5</v>
      </c>
      <c s="6" t="s">
        <v>4701</v>
      </c>
      <c s="36" t="s">
        <v>1550</v>
      </c>
      <c s="37">
        <v>1</v>
      </c>
      <c s="36">
        <v>0</v>
      </c>
      <c s="36">
        <f>ROUND(G75*H75,6)</f>
      </c>
      <c r="L75" s="38">
        <v>0</v>
      </c>
      <c s="32">
        <f>ROUND(ROUND(L75,2)*ROUND(G75,3),2)</f>
      </c>
      <c s="36" t="s">
        <v>196</v>
      </c>
      <c>
        <f>(M75*21)/100</f>
      </c>
      <c t="s">
        <v>27</v>
      </c>
    </row>
    <row r="76" spans="1:5" ht="12.75">
      <c r="A76" s="35" t="s">
        <v>54</v>
      </c>
      <c r="E76" s="39" t="s">
        <v>5</v>
      </c>
    </row>
    <row r="77" spans="1:5" ht="12.75">
      <c r="A77" s="35" t="s">
        <v>55</v>
      </c>
      <c r="E77" s="40" t="s">
        <v>5</v>
      </c>
    </row>
    <row r="78" spans="1:5" ht="51">
      <c r="A78" t="s">
        <v>56</v>
      </c>
      <c r="E78" s="39" t="s">
        <v>4665</v>
      </c>
    </row>
    <row r="79" spans="1:16" ht="12.75">
      <c r="A79" t="s">
        <v>49</v>
      </c>
      <c s="34" t="s">
        <v>122</v>
      </c>
      <c s="34" t="s">
        <v>4702</v>
      </c>
      <c s="35" t="s">
        <v>5</v>
      </c>
      <c s="6" t="s">
        <v>4703</v>
      </c>
      <c s="36" t="s">
        <v>4704</v>
      </c>
      <c s="37">
        <v>1</v>
      </c>
      <c s="36">
        <v>0</v>
      </c>
      <c s="36">
        <f>ROUND(G79*H79,6)</f>
      </c>
      <c r="L79" s="38">
        <v>0</v>
      </c>
      <c s="32">
        <f>ROUND(ROUND(L79,2)*ROUND(G79,3),2)</f>
      </c>
      <c s="36" t="s">
        <v>196</v>
      </c>
      <c>
        <f>(M79*21)/100</f>
      </c>
      <c t="s">
        <v>27</v>
      </c>
    </row>
    <row r="80" spans="1:5" ht="12.75">
      <c r="A80" s="35" t="s">
        <v>54</v>
      </c>
      <c r="E80" s="39" t="s">
        <v>5</v>
      </c>
    </row>
    <row r="81" spans="1:5" ht="12.75">
      <c r="A81" s="35" t="s">
        <v>55</v>
      </c>
      <c r="E81" s="40" t="s">
        <v>5</v>
      </c>
    </row>
    <row r="82" spans="1:5" ht="51">
      <c r="A82" t="s">
        <v>56</v>
      </c>
      <c r="E82" s="39" t="s">
        <v>4665</v>
      </c>
    </row>
    <row r="83" spans="1:16" ht="12.75">
      <c r="A83" t="s">
        <v>49</v>
      </c>
      <c s="34" t="s">
        <v>126</v>
      </c>
      <c s="34" t="s">
        <v>4705</v>
      </c>
      <c s="35" t="s">
        <v>5</v>
      </c>
      <c s="6" t="s">
        <v>4706</v>
      </c>
      <c s="36" t="s">
        <v>1550</v>
      </c>
      <c s="37">
        <v>2</v>
      </c>
      <c s="36">
        <v>0</v>
      </c>
      <c s="36">
        <f>ROUND(G83*H83,6)</f>
      </c>
      <c r="L83" s="38">
        <v>0</v>
      </c>
      <c s="32">
        <f>ROUND(ROUND(L83,2)*ROUND(G83,3),2)</f>
      </c>
      <c s="36" t="s">
        <v>196</v>
      </c>
      <c>
        <f>(M83*21)/100</f>
      </c>
      <c t="s">
        <v>27</v>
      </c>
    </row>
    <row r="84" spans="1:5" ht="12.75">
      <c r="A84" s="35" t="s">
        <v>54</v>
      </c>
      <c r="E84" s="39" t="s">
        <v>5</v>
      </c>
    </row>
    <row r="85" spans="1:5" ht="12.75">
      <c r="A85" s="35" t="s">
        <v>55</v>
      </c>
      <c r="E85" s="40" t="s">
        <v>5</v>
      </c>
    </row>
    <row r="86" spans="1:5" ht="51">
      <c r="A86" t="s">
        <v>56</v>
      </c>
      <c r="E86" s="39" t="s">
        <v>4665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6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4597</v>
      </c>
      <c s="41">
        <f>Rekapitulace!C101</f>
      </c>
      <c s="20" t="s">
        <v>0</v>
      </c>
      <c t="s">
        <v>23</v>
      </c>
      <c t="s">
        <v>27</v>
      </c>
    </row>
    <row r="4" spans="1:16" ht="32" customHeight="1">
      <c r="A4" s="24" t="s">
        <v>20</v>
      </c>
      <c s="25" t="s">
        <v>28</v>
      </c>
      <c s="27" t="s">
        <v>4597</v>
      </c>
      <c r="E4" s="26" t="s">
        <v>4598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COUNTIFS(L8:L685,"=0",A8:A685,"P")+COUNTIFS(L8:L685,"",A8:A685,"P")+SUM(Q8:Q685)</f>
      </c>
    </row>
    <row r="8" spans="1:13" ht="12.75">
      <c r="A8" t="s">
        <v>44</v>
      </c>
      <c r="C8" s="28" t="s">
        <v>4709</v>
      </c>
      <c r="E8" s="30" t="s">
        <v>4708</v>
      </c>
      <c r="J8" s="29">
        <f>0+J9+J30+J39+J64+J209+J238+J283+J288+J297+J302+J343+J412+J445+J498+J531+J564+J569+J578+J591+J644+J665+J670+J675+J680</f>
      </c>
      <c s="29">
        <f>0+K9+K30+K39+K64+K209+K238+K283+K288+K297+K302+K343+K412+K445+K498+K531+K564+K569+K578+K591+K644+K665+K670+K675+K680</f>
      </c>
      <c s="29">
        <f>0+L9+L30+L39+L64+L209+L238+L283+L288+L297+L302+L343+L412+L445+L498+L531+L564+L569+L578+L591+L644+L665+L670+L675+L680</f>
      </c>
      <c s="29">
        <f>0+M9+M30+M39+M64+M209+M238+M283+M288+M297+M302+M343+M412+M445+M498+M531+M564+M569+M578+M591+M644+M665+M670+M675+M680</f>
      </c>
    </row>
    <row r="9" spans="1:13" ht="12.75">
      <c r="A9" t="s">
        <v>46</v>
      </c>
      <c r="C9" s="31" t="s">
        <v>47</v>
      </c>
      <c r="E9" s="33" t="s">
        <v>48</v>
      </c>
      <c r="J9" s="32">
        <f>0</f>
      </c>
      <c s="32">
        <f>0</f>
      </c>
      <c s="32">
        <f>0+L10+L14+L18+L22+L26</f>
      </c>
      <c s="32">
        <f>0+M10+M14+M18+M22+M26</f>
      </c>
    </row>
    <row r="10" spans="1:16" ht="12.75">
      <c r="A10" t="s">
        <v>49</v>
      </c>
      <c s="34" t="s">
        <v>47</v>
      </c>
      <c s="34" t="s">
        <v>4710</v>
      </c>
      <c s="35" t="s">
        <v>5</v>
      </c>
      <c s="6" t="s">
        <v>4711</v>
      </c>
      <c s="36" t="s">
        <v>63</v>
      </c>
      <c s="37">
        <v>26.55</v>
      </c>
      <c s="36">
        <v>0</v>
      </c>
      <c s="36">
        <f>ROUND(G10*H10,6)</f>
      </c>
      <c r="L10" s="38">
        <v>0</v>
      </c>
      <c s="32">
        <f>ROUND(ROUND(L10,2)*ROUND(G10,3),2)</f>
      </c>
      <c s="36" t="s">
        <v>196</v>
      </c>
      <c>
        <f>(M10*21)/100</f>
      </c>
      <c t="s">
        <v>27</v>
      </c>
    </row>
    <row r="11" spans="1:5" ht="12.75">
      <c r="A11" s="35" t="s">
        <v>54</v>
      </c>
      <c r="E11" s="39" t="s">
        <v>5</v>
      </c>
    </row>
    <row r="12" spans="1:5" ht="38.25">
      <c r="A12" s="35" t="s">
        <v>55</v>
      </c>
      <c r="E12" s="40" t="s">
        <v>4712</v>
      </c>
    </row>
    <row r="13" spans="1:5" ht="12.75">
      <c r="A13" t="s">
        <v>56</v>
      </c>
      <c r="E13" s="39" t="s">
        <v>5</v>
      </c>
    </row>
    <row r="14" spans="1:16" ht="25.5">
      <c r="A14" t="s">
        <v>49</v>
      </c>
      <c s="34" t="s">
        <v>27</v>
      </c>
      <c s="34" t="s">
        <v>4713</v>
      </c>
      <c s="35" t="s">
        <v>5</v>
      </c>
      <c s="6" t="s">
        <v>4714</v>
      </c>
      <c s="36" t="s">
        <v>52</v>
      </c>
      <c s="37">
        <v>21.24</v>
      </c>
      <c s="36">
        <v>0</v>
      </c>
      <c s="36">
        <f>ROUND(G14*H14,6)</f>
      </c>
      <c r="L14" s="38">
        <v>0</v>
      </c>
      <c s="32">
        <f>ROUND(ROUND(L14,2)*ROUND(G14,3),2)</f>
      </c>
      <c s="36" t="s">
        <v>196</v>
      </c>
      <c>
        <f>(M14*21)/100</f>
      </c>
      <c t="s">
        <v>27</v>
      </c>
    </row>
    <row r="15" spans="1:5" ht="12.75">
      <c r="A15" s="35" t="s">
        <v>54</v>
      </c>
      <c r="E15" s="39" t="s">
        <v>5</v>
      </c>
    </row>
    <row r="16" spans="1:5" ht="38.25">
      <c r="A16" s="35" t="s">
        <v>55</v>
      </c>
      <c r="E16" s="40" t="s">
        <v>4715</v>
      </c>
    </row>
    <row r="17" spans="1:5" ht="12.75">
      <c r="A17" t="s">
        <v>56</v>
      </c>
      <c r="E17" s="39" t="s">
        <v>5</v>
      </c>
    </row>
    <row r="18" spans="1:16" ht="25.5">
      <c r="A18" t="s">
        <v>49</v>
      </c>
      <c s="34" t="s">
        <v>26</v>
      </c>
      <c s="34" t="s">
        <v>2036</v>
      </c>
      <c s="35" t="s">
        <v>5</v>
      </c>
      <c s="6" t="s">
        <v>4716</v>
      </c>
      <c s="36" t="s">
        <v>52</v>
      </c>
      <c s="37">
        <v>21.24</v>
      </c>
      <c s="36">
        <v>0</v>
      </c>
      <c s="36">
        <f>ROUND(G18*H18,6)</f>
      </c>
      <c r="L18" s="38">
        <v>0</v>
      </c>
      <c s="32">
        <f>ROUND(ROUND(L18,2)*ROUND(G18,3),2)</f>
      </c>
      <c s="36" t="s">
        <v>196</v>
      </c>
      <c>
        <f>(M18*21)/100</f>
      </c>
      <c t="s">
        <v>27</v>
      </c>
    </row>
    <row r="19" spans="1:5" ht="12.75">
      <c r="A19" s="35" t="s">
        <v>54</v>
      </c>
      <c r="E19" s="39" t="s">
        <v>5</v>
      </c>
    </row>
    <row r="20" spans="1:5" ht="38.25">
      <c r="A20" s="35" t="s">
        <v>55</v>
      </c>
      <c r="E20" s="40" t="s">
        <v>4715</v>
      </c>
    </row>
    <row r="21" spans="1:5" ht="12.75">
      <c r="A21" t="s">
        <v>56</v>
      </c>
      <c r="E21" s="39" t="s">
        <v>5</v>
      </c>
    </row>
    <row r="22" spans="1:16" ht="12.75">
      <c r="A22" t="s">
        <v>49</v>
      </c>
      <c s="34" t="s">
        <v>67</v>
      </c>
      <c s="34" t="s">
        <v>4717</v>
      </c>
      <c s="35" t="s">
        <v>5</v>
      </c>
      <c s="6" t="s">
        <v>4718</v>
      </c>
      <c s="36" t="s">
        <v>52</v>
      </c>
      <c s="37">
        <v>21.24</v>
      </c>
      <c s="36">
        <v>0</v>
      </c>
      <c s="36">
        <f>ROUND(G22*H22,6)</f>
      </c>
      <c r="L22" s="38">
        <v>0</v>
      </c>
      <c s="32">
        <f>ROUND(ROUND(L22,2)*ROUND(G22,3),2)</f>
      </c>
      <c s="36" t="s">
        <v>196</v>
      </c>
      <c>
        <f>(M22*21)/100</f>
      </c>
      <c t="s">
        <v>27</v>
      </c>
    </row>
    <row r="23" spans="1:5" ht="12.75">
      <c r="A23" s="35" t="s">
        <v>54</v>
      </c>
      <c r="E23" s="39" t="s">
        <v>5</v>
      </c>
    </row>
    <row r="24" spans="1:5" ht="38.25">
      <c r="A24" s="35" t="s">
        <v>55</v>
      </c>
      <c r="E24" s="40" t="s">
        <v>4719</v>
      </c>
    </row>
    <row r="25" spans="1:5" ht="12.75">
      <c r="A25" t="s">
        <v>56</v>
      </c>
      <c r="E25" s="39" t="s">
        <v>5</v>
      </c>
    </row>
    <row r="26" spans="1:16" ht="12.75">
      <c r="A26" t="s">
        <v>49</v>
      </c>
      <c s="34" t="s">
        <v>72</v>
      </c>
      <c s="34" t="s">
        <v>4720</v>
      </c>
      <c s="35" t="s">
        <v>5</v>
      </c>
      <c s="6" t="s">
        <v>4721</v>
      </c>
      <c s="36" t="s">
        <v>52</v>
      </c>
      <c s="37">
        <v>21.24</v>
      </c>
      <c s="36">
        <v>0</v>
      </c>
      <c s="36">
        <f>ROUND(G26*H26,6)</f>
      </c>
      <c r="L26" s="38">
        <v>0</v>
      </c>
      <c s="32">
        <f>ROUND(ROUND(L26,2)*ROUND(G26,3),2)</f>
      </c>
      <c s="36" t="s">
        <v>196</v>
      </c>
      <c>
        <f>(M26*21)/100</f>
      </c>
      <c t="s">
        <v>27</v>
      </c>
    </row>
    <row r="27" spans="1:5" ht="12.75">
      <c r="A27" s="35" t="s">
        <v>54</v>
      </c>
      <c r="E27" s="39" t="s">
        <v>5</v>
      </c>
    </row>
    <row r="28" spans="1:5" ht="63.75">
      <c r="A28" s="35" t="s">
        <v>55</v>
      </c>
      <c r="E28" s="40" t="s">
        <v>4722</v>
      </c>
    </row>
    <row r="29" spans="1:5" ht="12.75">
      <c r="A29" t="s">
        <v>56</v>
      </c>
      <c r="E29" s="39" t="s">
        <v>5</v>
      </c>
    </row>
    <row r="30" spans="1:13" ht="12.75">
      <c r="A30" t="s">
        <v>46</v>
      </c>
      <c r="C30" s="31" t="s">
        <v>26</v>
      </c>
      <c r="E30" s="33" t="s">
        <v>3069</v>
      </c>
      <c r="J30" s="32">
        <f>0</f>
      </c>
      <c s="32">
        <f>0</f>
      </c>
      <c s="32">
        <f>0+L31+L35</f>
      </c>
      <c s="32">
        <f>0+M31+M35</f>
      </c>
    </row>
    <row r="31" spans="1:16" ht="12.75">
      <c r="A31" t="s">
        <v>49</v>
      </c>
      <c s="34" t="s">
        <v>77</v>
      </c>
      <c s="34" t="s">
        <v>4723</v>
      </c>
      <c s="35" t="s">
        <v>5</v>
      </c>
      <c s="6" t="s">
        <v>4724</v>
      </c>
      <c s="36" t="s">
        <v>63</v>
      </c>
      <c s="37">
        <v>13.508</v>
      </c>
      <c s="36">
        <v>0.33293</v>
      </c>
      <c s="36">
        <f>ROUND(G31*H31,6)</f>
      </c>
      <c r="L31" s="38">
        <v>0</v>
      </c>
      <c s="32">
        <f>ROUND(ROUND(L31,2)*ROUND(G31,3),2)</f>
      </c>
      <c s="36" t="s">
        <v>196</v>
      </c>
      <c>
        <f>(M31*21)/100</f>
      </c>
      <c t="s">
        <v>27</v>
      </c>
    </row>
    <row r="32" spans="1:5" ht="12.75">
      <c r="A32" s="35" t="s">
        <v>54</v>
      </c>
      <c r="E32" s="39" t="s">
        <v>5</v>
      </c>
    </row>
    <row r="33" spans="1:5" ht="63.75">
      <c r="A33" s="35" t="s">
        <v>55</v>
      </c>
      <c r="E33" s="40" t="s">
        <v>4725</v>
      </c>
    </row>
    <row r="34" spans="1:5" ht="12.75">
      <c r="A34" t="s">
        <v>56</v>
      </c>
      <c r="E34" s="39" t="s">
        <v>5</v>
      </c>
    </row>
    <row r="35" spans="1:16" ht="12.75">
      <c r="A35" t="s">
        <v>49</v>
      </c>
      <c s="34" t="s">
        <v>65</v>
      </c>
      <c s="34" t="s">
        <v>4726</v>
      </c>
      <c s="35" t="s">
        <v>5</v>
      </c>
      <c s="6" t="s">
        <v>4727</v>
      </c>
      <c s="36" t="s">
        <v>63</v>
      </c>
      <c s="37">
        <v>10.8</v>
      </c>
      <c s="36">
        <v>0.10863</v>
      </c>
      <c s="36">
        <f>ROUND(G35*H35,6)</f>
      </c>
      <c r="L35" s="38">
        <v>0</v>
      </c>
      <c s="32">
        <f>ROUND(ROUND(L35,2)*ROUND(G35,3),2)</f>
      </c>
      <c s="36" t="s">
        <v>196</v>
      </c>
      <c>
        <f>(M35*21)/100</f>
      </c>
      <c t="s">
        <v>27</v>
      </c>
    </row>
    <row r="36" spans="1:5" ht="12.75">
      <c r="A36" s="35" t="s">
        <v>54</v>
      </c>
      <c r="E36" s="39" t="s">
        <v>5</v>
      </c>
    </row>
    <row r="37" spans="1:5" ht="38.25">
      <c r="A37" s="35" t="s">
        <v>55</v>
      </c>
      <c r="E37" s="40" t="s">
        <v>4728</v>
      </c>
    </row>
    <row r="38" spans="1:5" ht="12.75">
      <c r="A38" t="s">
        <v>56</v>
      </c>
      <c r="E38" s="39" t="s">
        <v>5</v>
      </c>
    </row>
    <row r="39" spans="1:13" ht="12.75">
      <c r="A39" t="s">
        <v>46</v>
      </c>
      <c r="C39" s="31" t="s">
        <v>72</v>
      </c>
      <c r="E39" s="33" t="s">
        <v>1497</v>
      </c>
      <c r="J39" s="32">
        <f>0</f>
      </c>
      <c s="32">
        <f>0</f>
      </c>
      <c s="32">
        <f>0+L40+L44+L48+L52+L56+L60</f>
      </c>
      <c s="32">
        <f>0+M40+M44+M48+M52+M56+M60</f>
      </c>
    </row>
    <row r="40" spans="1:16" ht="12.75">
      <c r="A40" t="s">
        <v>49</v>
      </c>
      <c s="34" t="s">
        <v>82</v>
      </c>
      <c s="34" t="s">
        <v>4729</v>
      </c>
      <c s="35" t="s">
        <v>5</v>
      </c>
      <c s="6" t="s">
        <v>4730</v>
      </c>
      <c s="36" t="s">
        <v>63</v>
      </c>
      <c s="37">
        <v>26.55</v>
      </c>
      <c s="36">
        <v>0</v>
      </c>
      <c s="36">
        <f>ROUND(G40*H40,6)</f>
      </c>
      <c r="L40" s="38">
        <v>0</v>
      </c>
      <c s="32">
        <f>ROUND(ROUND(L40,2)*ROUND(G40,3),2)</f>
      </c>
      <c s="36" t="s">
        <v>196</v>
      </c>
      <c>
        <f>(M40*21)/100</f>
      </c>
      <c t="s">
        <v>27</v>
      </c>
    </row>
    <row r="41" spans="1:5" ht="12.75">
      <c r="A41" s="35" t="s">
        <v>54</v>
      </c>
      <c r="E41" s="39" t="s">
        <v>5</v>
      </c>
    </row>
    <row r="42" spans="1:5" ht="38.25">
      <c r="A42" s="35" t="s">
        <v>55</v>
      </c>
      <c r="E42" s="40" t="s">
        <v>4731</v>
      </c>
    </row>
    <row r="43" spans="1:5" ht="12.75">
      <c r="A43" t="s">
        <v>56</v>
      </c>
      <c r="E43" s="39" t="s">
        <v>5</v>
      </c>
    </row>
    <row r="44" spans="1:16" ht="12.75">
      <c r="A44" t="s">
        <v>49</v>
      </c>
      <c s="34" t="s">
        <v>86</v>
      </c>
      <c s="34" t="s">
        <v>4732</v>
      </c>
      <c s="35" t="s">
        <v>5</v>
      </c>
      <c s="6" t="s">
        <v>4733</v>
      </c>
      <c s="36" t="s">
        <v>63</v>
      </c>
      <c s="37">
        <v>26.55</v>
      </c>
      <c s="36">
        <v>0</v>
      </c>
      <c s="36">
        <f>ROUND(G44*H44,6)</f>
      </c>
      <c r="L44" s="38">
        <v>0</v>
      </c>
      <c s="32">
        <f>ROUND(ROUND(L44,2)*ROUND(G44,3),2)</f>
      </c>
      <c s="36" t="s">
        <v>196</v>
      </c>
      <c>
        <f>(M44*21)/100</f>
      </c>
      <c t="s">
        <v>27</v>
      </c>
    </row>
    <row r="45" spans="1:5" ht="12.75">
      <c r="A45" s="35" t="s">
        <v>54</v>
      </c>
      <c r="E45" s="39" t="s">
        <v>5</v>
      </c>
    </row>
    <row r="46" spans="1:5" ht="38.25">
      <c r="A46" s="35" t="s">
        <v>55</v>
      </c>
      <c r="E46" s="40" t="s">
        <v>4731</v>
      </c>
    </row>
    <row r="47" spans="1:5" ht="12.75">
      <c r="A47" t="s">
        <v>56</v>
      </c>
      <c r="E47" s="39" t="s">
        <v>5</v>
      </c>
    </row>
    <row r="48" spans="1:16" ht="12.75">
      <c r="A48" t="s">
        <v>49</v>
      </c>
      <c s="34" t="s">
        <v>90</v>
      </c>
      <c s="34" t="s">
        <v>4734</v>
      </c>
      <c s="35" t="s">
        <v>5</v>
      </c>
      <c s="6" t="s">
        <v>4735</v>
      </c>
      <c s="36" t="s">
        <v>63</v>
      </c>
      <c s="37">
        <v>3.983</v>
      </c>
      <c s="36">
        <v>0</v>
      </c>
      <c s="36">
        <f>ROUND(G48*H48,6)</f>
      </c>
      <c r="L48" s="38">
        <v>0</v>
      </c>
      <c s="32">
        <f>ROUND(ROUND(L48,2)*ROUND(G48,3),2)</f>
      </c>
      <c s="36" t="s">
        <v>196</v>
      </c>
      <c>
        <f>(M48*21)/100</f>
      </c>
      <c t="s">
        <v>27</v>
      </c>
    </row>
    <row r="49" spans="1:5" ht="12.75">
      <c r="A49" s="35" t="s">
        <v>54</v>
      </c>
      <c r="E49" s="39" t="s">
        <v>5</v>
      </c>
    </row>
    <row r="50" spans="1:5" ht="38.25">
      <c r="A50" s="35" t="s">
        <v>55</v>
      </c>
      <c r="E50" s="40" t="s">
        <v>4736</v>
      </c>
    </row>
    <row r="51" spans="1:5" ht="12.75">
      <c r="A51" t="s">
        <v>56</v>
      </c>
      <c r="E51" s="39" t="s">
        <v>5</v>
      </c>
    </row>
    <row r="52" spans="1:16" ht="12.75">
      <c r="A52" t="s">
        <v>49</v>
      </c>
      <c s="34" t="s">
        <v>94</v>
      </c>
      <c s="34" t="s">
        <v>4737</v>
      </c>
      <c s="35" t="s">
        <v>5</v>
      </c>
      <c s="6" t="s">
        <v>4738</v>
      </c>
      <c s="36" t="s">
        <v>63</v>
      </c>
      <c s="37">
        <v>30.533</v>
      </c>
      <c s="36">
        <v>0.108</v>
      </c>
      <c s="36">
        <f>ROUND(G52*H52,6)</f>
      </c>
      <c r="L52" s="38">
        <v>0</v>
      </c>
      <c s="32">
        <f>ROUND(ROUND(L52,2)*ROUND(G52,3),2)</f>
      </c>
      <c s="36" t="s">
        <v>196</v>
      </c>
      <c>
        <f>(M52*21)/100</f>
      </c>
      <c t="s">
        <v>27</v>
      </c>
    </row>
    <row r="53" spans="1:5" ht="12.75">
      <c r="A53" s="35" t="s">
        <v>54</v>
      </c>
      <c r="E53" s="39" t="s">
        <v>5</v>
      </c>
    </row>
    <row r="54" spans="1:5" ht="25.5">
      <c r="A54" s="35" t="s">
        <v>55</v>
      </c>
      <c r="E54" s="40" t="s">
        <v>4739</v>
      </c>
    </row>
    <row r="55" spans="1:5" ht="12.75">
      <c r="A55" t="s">
        <v>56</v>
      </c>
      <c r="E55" s="39" t="s">
        <v>5</v>
      </c>
    </row>
    <row r="56" spans="1:16" ht="25.5">
      <c r="A56" t="s">
        <v>49</v>
      </c>
      <c s="34" t="s">
        <v>99</v>
      </c>
      <c s="34" t="s">
        <v>4740</v>
      </c>
      <c s="35" t="s">
        <v>5</v>
      </c>
      <c s="6" t="s">
        <v>4741</v>
      </c>
      <c s="36" t="s">
        <v>63</v>
      </c>
      <c s="37">
        <v>26.55</v>
      </c>
      <c s="36">
        <v>0.101</v>
      </c>
      <c s="36">
        <f>ROUND(G56*H56,6)</f>
      </c>
      <c r="L56" s="38">
        <v>0</v>
      </c>
      <c s="32">
        <f>ROUND(ROUND(L56,2)*ROUND(G56,3),2)</f>
      </c>
      <c s="36" t="s">
        <v>196</v>
      </c>
      <c>
        <f>(M56*21)/100</f>
      </c>
      <c t="s">
        <v>27</v>
      </c>
    </row>
    <row r="57" spans="1:5" ht="12.75">
      <c r="A57" s="35" t="s">
        <v>54</v>
      </c>
      <c r="E57" s="39" t="s">
        <v>5</v>
      </c>
    </row>
    <row r="58" spans="1:5" ht="38.25">
      <c r="A58" s="35" t="s">
        <v>55</v>
      </c>
      <c r="E58" s="40" t="s">
        <v>4731</v>
      </c>
    </row>
    <row r="59" spans="1:5" ht="12.75">
      <c r="A59" t="s">
        <v>56</v>
      </c>
      <c r="E59" s="39" t="s">
        <v>5</v>
      </c>
    </row>
    <row r="60" spans="1:16" ht="12.75">
      <c r="A60" t="s">
        <v>49</v>
      </c>
      <c s="34" t="s">
        <v>102</v>
      </c>
      <c s="34" t="s">
        <v>4742</v>
      </c>
      <c s="35" t="s">
        <v>5</v>
      </c>
      <c s="6" t="s">
        <v>4743</v>
      </c>
      <c s="36" t="s">
        <v>63</v>
      </c>
      <c s="37">
        <v>26.55</v>
      </c>
      <c s="36">
        <v>0.00501</v>
      </c>
      <c s="36">
        <f>ROUND(G60*H60,6)</f>
      </c>
      <c r="L60" s="38">
        <v>0</v>
      </c>
      <c s="32">
        <f>ROUND(ROUND(L60,2)*ROUND(G60,3),2)</f>
      </c>
      <c s="36" t="s">
        <v>196</v>
      </c>
      <c>
        <f>(M60*21)/100</f>
      </c>
      <c t="s">
        <v>27</v>
      </c>
    </row>
    <row r="61" spans="1:5" ht="12.75">
      <c r="A61" s="35" t="s">
        <v>54</v>
      </c>
      <c r="E61" s="39" t="s">
        <v>5</v>
      </c>
    </row>
    <row r="62" spans="1:5" ht="38.25">
      <c r="A62" s="35" t="s">
        <v>55</v>
      </c>
      <c r="E62" s="40" t="s">
        <v>4731</v>
      </c>
    </row>
    <row r="63" spans="1:5" ht="12.75">
      <c r="A63" t="s">
        <v>56</v>
      </c>
      <c r="E63" s="39" t="s">
        <v>5</v>
      </c>
    </row>
    <row r="64" spans="1:13" ht="12.75">
      <c r="A64" t="s">
        <v>46</v>
      </c>
      <c r="C64" s="31" t="s">
        <v>77</v>
      </c>
      <c r="E64" s="33" t="s">
        <v>3328</v>
      </c>
      <c r="J64" s="32">
        <f>0</f>
      </c>
      <c s="32">
        <f>0</f>
      </c>
      <c s="32">
        <f>0+L65+L69+L73+L77+L81+L85+L89+L93+L97+L101+L105+L109+L113+L117+L121+L125+L129+L133+L137+L141+L145+L149+L153+L157+L161+L165+L169+L173+L177+L181+L185+L189+L193+L197+L201+L205</f>
      </c>
      <c s="32">
        <f>0+M65+M69+M73+M77+M81+M85+M89+M93+M97+M101+M105+M109+M113+M117+M121+M125+M129+M133+M137+M141+M145+M149+M153+M157+M161+M165+M169+M173+M177+M181+M185+M189+M193+M197+M201+M205</f>
      </c>
    </row>
    <row r="65" spans="1:16" ht="12.75">
      <c r="A65" t="s">
        <v>49</v>
      </c>
      <c s="34" t="s">
        <v>106</v>
      </c>
      <c s="34" t="s">
        <v>4744</v>
      </c>
      <c s="35" t="s">
        <v>5</v>
      </c>
      <c s="6" t="s">
        <v>4745</v>
      </c>
      <c s="36" t="s">
        <v>70</v>
      </c>
      <c s="37">
        <v>235.4</v>
      </c>
      <c s="36">
        <v>4E-05</v>
      </c>
      <c s="36">
        <f>ROUND(G65*H65,6)</f>
      </c>
      <c r="L65" s="38">
        <v>0</v>
      </c>
      <c s="32">
        <f>ROUND(ROUND(L65,2)*ROUND(G65,3),2)</f>
      </c>
      <c s="36" t="s">
        <v>196</v>
      </c>
      <c>
        <f>(M65*21)/100</f>
      </c>
      <c t="s">
        <v>27</v>
      </c>
    </row>
    <row r="66" spans="1:5" ht="12.75">
      <c r="A66" s="35" t="s">
        <v>54</v>
      </c>
      <c r="E66" s="39" t="s">
        <v>5</v>
      </c>
    </row>
    <row r="67" spans="1:5" ht="357">
      <c r="A67" s="35" t="s">
        <v>55</v>
      </c>
      <c r="E67" s="40" t="s">
        <v>4746</v>
      </c>
    </row>
    <row r="68" spans="1:5" ht="12.75">
      <c r="A68" t="s">
        <v>56</v>
      </c>
      <c r="E68" s="39" t="s">
        <v>5</v>
      </c>
    </row>
    <row r="69" spans="1:16" ht="25.5">
      <c r="A69" t="s">
        <v>49</v>
      </c>
      <c s="34" t="s">
        <v>110</v>
      </c>
      <c s="34" t="s">
        <v>4747</v>
      </c>
      <c s="35" t="s">
        <v>5</v>
      </c>
      <c s="6" t="s">
        <v>4748</v>
      </c>
      <c s="36" t="s">
        <v>70</v>
      </c>
      <c s="37">
        <v>58.41</v>
      </c>
      <c s="36">
        <v>0.0005</v>
      </c>
      <c s="36">
        <f>ROUND(G69*H69,6)</f>
      </c>
      <c r="L69" s="38">
        <v>0</v>
      </c>
      <c s="32">
        <f>ROUND(ROUND(L69,2)*ROUND(G69,3),2)</f>
      </c>
      <c s="36" t="s">
        <v>196</v>
      </c>
      <c>
        <f>(M69*21)/100</f>
      </c>
      <c t="s">
        <v>27</v>
      </c>
    </row>
    <row r="70" spans="1:5" ht="12.75">
      <c r="A70" s="35" t="s">
        <v>54</v>
      </c>
      <c r="E70" s="39" t="s">
        <v>5</v>
      </c>
    </row>
    <row r="71" spans="1:5" ht="12.75">
      <c r="A71" s="35" t="s">
        <v>55</v>
      </c>
      <c r="E71" s="40" t="s">
        <v>4749</v>
      </c>
    </row>
    <row r="72" spans="1:5" ht="12.75">
      <c r="A72" t="s">
        <v>56</v>
      </c>
      <c r="E72" s="39" t="s">
        <v>5</v>
      </c>
    </row>
    <row r="73" spans="1:16" ht="12.75">
      <c r="A73" t="s">
        <v>49</v>
      </c>
      <c s="34" t="s">
        <v>114</v>
      </c>
      <c s="34" t="s">
        <v>4750</v>
      </c>
      <c s="35" t="s">
        <v>5</v>
      </c>
      <c s="6" t="s">
        <v>4751</v>
      </c>
      <c s="36" t="s">
        <v>63</v>
      </c>
      <c s="37">
        <v>36.639</v>
      </c>
      <c s="36">
        <v>0.0041</v>
      </c>
      <c s="36">
        <f>ROUND(G73*H73,6)</f>
      </c>
      <c r="L73" s="38">
        <v>0</v>
      </c>
      <c s="32">
        <f>ROUND(ROUND(L73,2)*ROUND(G73,3),2)</f>
      </c>
      <c s="36" t="s">
        <v>196</v>
      </c>
      <c>
        <f>(M73*21)/100</f>
      </c>
      <c t="s">
        <v>27</v>
      </c>
    </row>
    <row r="74" spans="1:5" ht="12.75">
      <c r="A74" s="35" t="s">
        <v>54</v>
      </c>
      <c r="E74" s="39" t="s">
        <v>5</v>
      </c>
    </row>
    <row r="75" spans="1:5" ht="12.75">
      <c r="A75" s="35" t="s">
        <v>55</v>
      </c>
      <c r="E75" s="40" t="s">
        <v>4752</v>
      </c>
    </row>
    <row r="76" spans="1:5" ht="12.75">
      <c r="A76" t="s">
        <v>56</v>
      </c>
      <c r="E76" s="39" t="s">
        <v>5</v>
      </c>
    </row>
    <row r="77" spans="1:16" ht="12.75">
      <c r="A77" t="s">
        <v>49</v>
      </c>
      <c s="34" t="s">
        <v>118</v>
      </c>
      <c s="34" t="s">
        <v>4753</v>
      </c>
      <c s="35" t="s">
        <v>5</v>
      </c>
      <c s="6" t="s">
        <v>4754</v>
      </c>
      <c s="36" t="s">
        <v>63</v>
      </c>
      <c s="37">
        <v>8.431</v>
      </c>
      <c s="36">
        <v>0.0015</v>
      </c>
      <c s="36">
        <f>ROUND(G77*H77,6)</f>
      </c>
      <c r="L77" s="38">
        <v>0</v>
      </c>
      <c s="32">
        <f>ROUND(ROUND(L77,2)*ROUND(G77,3),2)</f>
      </c>
      <c s="36" t="s">
        <v>196</v>
      </c>
      <c>
        <f>(M77*21)/100</f>
      </c>
      <c t="s">
        <v>27</v>
      </c>
    </row>
    <row r="78" spans="1:5" ht="12.75">
      <c r="A78" s="35" t="s">
        <v>54</v>
      </c>
      <c r="E78" s="39" t="s">
        <v>5</v>
      </c>
    </row>
    <row r="79" spans="1:5" ht="51">
      <c r="A79" s="35" t="s">
        <v>55</v>
      </c>
      <c r="E79" s="40" t="s">
        <v>4755</v>
      </c>
    </row>
    <row r="80" spans="1:5" ht="12.75">
      <c r="A80" t="s">
        <v>56</v>
      </c>
      <c r="E80" s="39" t="s">
        <v>5</v>
      </c>
    </row>
    <row r="81" spans="1:16" ht="12.75">
      <c r="A81" t="s">
        <v>49</v>
      </c>
      <c s="34" t="s">
        <v>122</v>
      </c>
      <c s="34" t="s">
        <v>4756</v>
      </c>
      <c s="35" t="s">
        <v>5</v>
      </c>
      <c s="6" t="s">
        <v>4757</v>
      </c>
      <c s="36" t="s">
        <v>70</v>
      </c>
      <c s="37">
        <v>120.406</v>
      </c>
      <c s="36">
        <v>3E-05</v>
      </c>
      <c s="36">
        <f>ROUND(G81*H81,6)</f>
      </c>
      <c r="L81" s="38">
        <v>0</v>
      </c>
      <c s="32">
        <f>ROUND(ROUND(L81,2)*ROUND(G81,3),2)</f>
      </c>
      <c s="36" t="s">
        <v>196</v>
      </c>
      <c>
        <f>(M81*21)/100</f>
      </c>
      <c t="s">
        <v>27</v>
      </c>
    </row>
    <row r="82" spans="1:5" ht="12.75">
      <c r="A82" s="35" t="s">
        <v>54</v>
      </c>
      <c r="E82" s="39" t="s">
        <v>5</v>
      </c>
    </row>
    <row r="83" spans="1:5" ht="357">
      <c r="A83" s="35" t="s">
        <v>55</v>
      </c>
      <c r="E83" s="40" t="s">
        <v>4758</v>
      </c>
    </row>
    <row r="84" spans="1:5" ht="12.75">
      <c r="A84" t="s">
        <v>56</v>
      </c>
      <c r="E84" s="39" t="s">
        <v>5</v>
      </c>
    </row>
    <row r="85" spans="1:16" ht="12.75">
      <c r="A85" t="s">
        <v>49</v>
      </c>
      <c s="34" t="s">
        <v>126</v>
      </c>
      <c s="34" t="s">
        <v>4759</v>
      </c>
      <c s="35" t="s">
        <v>5</v>
      </c>
      <c s="6" t="s">
        <v>4760</v>
      </c>
      <c s="36" t="s">
        <v>70</v>
      </c>
      <c s="37">
        <v>29.744</v>
      </c>
      <c s="36">
        <v>0.0003</v>
      </c>
      <c s="36">
        <f>ROUND(G85*H85,6)</f>
      </c>
      <c r="L85" s="38">
        <v>0</v>
      </c>
      <c s="32">
        <f>ROUND(ROUND(L85,2)*ROUND(G85,3),2)</f>
      </c>
      <c s="36" t="s">
        <v>196</v>
      </c>
      <c>
        <f>(M85*21)/100</f>
      </c>
      <c t="s">
        <v>27</v>
      </c>
    </row>
    <row r="86" spans="1:5" ht="12.75">
      <c r="A86" s="35" t="s">
        <v>54</v>
      </c>
      <c r="E86" s="39" t="s">
        <v>5</v>
      </c>
    </row>
    <row r="87" spans="1:5" ht="318.75">
      <c r="A87" s="35" t="s">
        <v>55</v>
      </c>
      <c r="E87" s="40" t="s">
        <v>4761</v>
      </c>
    </row>
    <row r="88" spans="1:5" ht="12.75">
      <c r="A88" t="s">
        <v>56</v>
      </c>
      <c r="E88" s="39" t="s">
        <v>5</v>
      </c>
    </row>
    <row r="89" spans="1:16" ht="12.75">
      <c r="A89" t="s">
        <v>49</v>
      </c>
      <c s="34" t="s">
        <v>130</v>
      </c>
      <c s="34" t="s">
        <v>4762</v>
      </c>
      <c s="35" t="s">
        <v>5</v>
      </c>
      <c s="6" t="s">
        <v>4763</v>
      </c>
      <c s="36" t="s">
        <v>70</v>
      </c>
      <c s="37">
        <v>29.744</v>
      </c>
      <c s="36">
        <v>0.0002</v>
      </c>
      <c s="36">
        <f>ROUND(G89*H89,6)</f>
      </c>
      <c r="L89" s="38">
        <v>0</v>
      </c>
      <c s="32">
        <f>ROUND(ROUND(L89,2)*ROUND(G89,3),2)</f>
      </c>
      <c s="36" t="s">
        <v>196</v>
      </c>
      <c>
        <f>(M89*21)/100</f>
      </c>
      <c t="s">
        <v>27</v>
      </c>
    </row>
    <row r="90" spans="1:5" ht="12.75">
      <c r="A90" s="35" t="s">
        <v>54</v>
      </c>
      <c r="E90" s="39" t="s">
        <v>5</v>
      </c>
    </row>
    <row r="91" spans="1:5" ht="12.75">
      <c r="A91" s="35" t="s">
        <v>55</v>
      </c>
      <c r="E91" s="40" t="s">
        <v>4764</v>
      </c>
    </row>
    <row r="92" spans="1:5" ht="12.75">
      <c r="A92" t="s">
        <v>56</v>
      </c>
      <c r="E92" s="39" t="s">
        <v>5</v>
      </c>
    </row>
    <row r="93" spans="1:16" ht="12.75">
      <c r="A93" t="s">
        <v>49</v>
      </c>
      <c s="34" t="s">
        <v>134</v>
      </c>
      <c s="34" t="s">
        <v>4765</v>
      </c>
      <c s="35" t="s">
        <v>5</v>
      </c>
      <c s="6" t="s">
        <v>4766</v>
      </c>
      <c s="36" t="s">
        <v>70</v>
      </c>
      <c s="37">
        <v>58.41</v>
      </c>
      <c s="36">
        <v>0.0006</v>
      </c>
      <c s="36">
        <f>ROUND(G93*H93,6)</f>
      </c>
      <c r="L93" s="38">
        <v>0</v>
      </c>
      <c s="32">
        <f>ROUND(ROUND(L93,2)*ROUND(G93,3),2)</f>
      </c>
      <c s="36" t="s">
        <v>196</v>
      </c>
      <c>
        <f>(M93*21)/100</f>
      </c>
      <c t="s">
        <v>27</v>
      </c>
    </row>
    <row r="94" spans="1:5" ht="12.75">
      <c r="A94" s="35" t="s">
        <v>54</v>
      </c>
      <c r="E94" s="39" t="s">
        <v>5</v>
      </c>
    </row>
    <row r="95" spans="1:5" ht="12.75">
      <c r="A95" s="35" t="s">
        <v>55</v>
      </c>
      <c r="E95" s="40" t="s">
        <v>4749</v>
      </c>
    </row>
    <row r="96" spans="1:5" ht="12.75">
      <c r="A96" t="s">
        <v>56</v>
      </c>
      <c r="E96" s="39" t="s">
        <v>5</v>
      </c>
    </row>
    <row r="97" spans="1:16" ht="12.75">
      <c r="A97" t="s">
        <v>49</v>
      </c>
      <c s="34" t="s">
        <v>138</v>
      </c>
      <c s="34" t="s">
        <v>4767</v>
      </c>
      <c s="35" t="s">
        <v>5</v>
      </c>
      <c s="6" t="s">
        <v>4768</v>
      </c>
      <c s="36" t="s">
        <v>63</v>
      </c>
      <c s="37">
        <v>17.28</v>
      </c>
      <c s="36">
        <v>0</v>
      </c>
      <c s="36">
        <f>ROUND(G97*H97,6)</f>
      </c>
      <c r="L97" s="38">
        <v>0</v>
      </c>
      <c s="32">
        <f>ROUND(ROUND(L97,2)*ROUND(G97,3),2)</f>
      </c>
      <c s="36" t="s">
        <v>196</v>
      </c>
      <c>
        <f>(M97*21)/100</f>
      </c>
      <c t="s">
        <v>27</v>
      </c>
    </row>
    <row r="98" spans="1:5" ht="12.75">
      <c r="A98" s="35" t="s">
        <v>54</v>
      </c>
      <c r="E98" s="39" t="s">
        <v>5</v>
      </c>
    </row>
    <row r="99" spans="1:5" ht="12.75">
      <c r="A99" s="35" t="s">
        <v>55</v>
      </c>
      <c r="E99" s="40" t="s">
        <v>5</v>
      </c>
    </row>
    <row r="100" spans="1:5" ht="12.75">
      <c r="A100" t="s">
        <v>56</v>
      </c>
      <c r="E100" s="39" t="s">
        <v>5</v>
      </c>
    </row>
    <row r="101" spans="1:16" ht="12.75">
      <c r="A101" t="s">
        <v>49</v>
      </c>
      <c s="34" t="s">
        <v>142</v>
      </c>
      <c s="34" t="s">
        <v>4769</v>
      </c>
      <c s="35" t="s">
        <v>5</v>
      </c>
      <c s="6" t="s">
        <v>4770</v>
      </c>
      <c s="36" t="s">
        <v>63</v>
      </c>
      <c s="37">
        <v>17.28</v>
      </c>
      <c s="36">
        <v>0.00026</v>
      </c>
      <c s="36">
        <f>ROUND(G101*H101,6)</f>
      </c>
      <c r="L101" s="38">
        <v>0</v>
      </c>
      <c s="32">
        <f>ROUND(ROUND(L101,2)*ROUND(G101,3),2)</f>
      </c>
      <c s="36" t="s">
        <v>196</v>
      </c>
      <c>
        <f>(M101*21)/100</f>
      </c>
      <c t="s">
        <v>27</v>
      </c>
    </row>
    <row r="102" spans="1:5" ht="12.75">
      <c r="A102" s="35" t="s">
        <v>54</v>
      </c>
      <c r="E102" s="39" t="s">
        <v>5</v>
      </c>
    </row>
    <row r="103" spans="1:5" ht="12.75">
      <c r="A103" s="35" t="s">
        <v>55</v>
      </c>
      <c r="E103" s="40" t="s">
        <v>5</v>
      </c>
    </row>
    <row r="104" spans="1:5" ht="12.75">
      <c r="A104" t="s">
        <v>56</v>
      </c>
      <c r="E104" s="39" t="s">
        <v>5</v>
      </c>
    </row>
    <row r="105" spans="1:16" ht="12.75">
      <c r="A105" t="s">
        <v>49</v>
      </c>
      <c s="34" t="s">
        <v>146</v>
      </c>
      <c s="34" t="s">
        <v>4771</v>
      </c>
      <c s="35" t="s">
        <v>5</v>
      </c>
      <c s="6" t="s">
        <v>4772</v>
      </c>
      <c s="36" t="s">
        <v>63</v>
      </c>
      <c s="37">
        <v>17.28</v>
      </c>
      <c s="36">
        <v>0.00438</v>
      </c>
      <c s="36">
        <f>ROUND(G105*H105,6)</f>
      </c>
      <c r="L105" s="38">
        <v>0</v>
      </c>
      <c s="32">
        <f>ROUND(ROUND(L105,2)*ROUND(G105,3),2)</f>
      </c>
      <c s="36" t="s">
        <v>196</v>
      </c>
      <c>
        <f>(M105*21)/100</f>
      </c>
      <c t="s">
        <v>27</v>
      </c>
    </row>
    <row r="106" spans="1:5" ht="12.75">
      <c r="A106" s="35" t="s">
        <v>54</v>
      </c>
      <c r="E106" s="39" t="s">
        <v>5</v>
      </c>
    </row>
    <row r="107" spans="1:5" ht="12.75">
      <c r="A107" s="35" t="s">
        <v>55</v>
      </c>
      <c r="E107" s="40" t="s">
        <v>5</v>
      </c>
    </row>
    <row r="108" spans="1:5" ht="12.75">
      <c r="A108" t="s">
        <v>56</v>
      </c>
      <c r="E108" s="39" t="s">
        <v>5</v>
      </c>
    </row>
    <row r="109" spans="1:16" ht="25.5">
      <c r="A109" t="s">
        <v>49</v>
      </c>
      <c s="34" t="s">
        <v>150</v>
      </c>
      <c s="34" t="s">
        <v>4773</v>
      </c>
      <c s="35" t="s">
        <v>5</v>
      </c>
      <c s="6" t="s">
        <v>4774</v>
      </c>
      <c s="36" t="s">
        <v>63</v>
      </c>
      <c s="37">
        <v>17.28</v>
      </c>
      <c s="36">
        <v>0.01838</v>
      </c>
      <c s="36">
        <f>ROUND(G109*H109,6)</f>
      </c>
      <c r="L109" s="38">
        <v>0</v>
      </c>
      <c s="32">
        <f>ROUND(ROUND(L109,2)*ROUND(G109,3),2)</f>
      </c>
      <c s="36" t="s">
        <v>196</v>
      </c>
      <c>
        <f>(M109*21)/100</f>
      </c>
      <c t="s">
        <v>27</v>
      </c>
    </row>
    <row r="110" spans="1:5" ht="12.75">
      <c r="A110" s="35" t="s">
        <v>54</v>
      </c>
      <c r="E110" s="39" t="s">
        <v>5</v>
      </c>
    </row>
    <row r="111" spans="1:5" ht="38.25">
      <c r="A111" s="35" t="s">
        <v>55</v>
      </c>
      <c r="E111" s="40" t="s">
        <v>4775</v>
      </c>
    </row>
    <row r="112" spans="1:5" ht="12.75">
      <c r="A112" t="s">
        <v>56</v>
      </c>
      <c r="E112" s="39" t="s">
        <v>5</v>
      </c>
    </row>
    <row r="113" spans="1:16" ht="12.75">
      <c r="A113" t="s">
        <v>49</v>
      </c>
      <c s="34" t="s">
        <v>154</v>
      </c>
      <c s="34" t="s">
        <v>4776</v>
      </c>
      <c s="35" t="s">
        <v>5</v>
      </c>
      <c s="6" t="s">
        <v>4777</v>
      </c>
      <c s="36" t="s">
        <v>63</v>
      </c>
      <c s="37">
        <v>356.136</v>
      </c>
      <c s="36">
        <v>0.00735</v>
      </c>
      <c s="36">
        <f>ROUND(G113*H113,6)</f>
      </c>
      <c r="L113" s="38">
        <v>0</v>
      </c>
      <c s="32">
        <f>ROUND(ROUND(L113,2)*ROUND(G113,3),2)</f>
      </c>
      <c s="36" t="s">
        <v>196</v>
      </c>
      <c>
        <f>(M113*21)/100</f>
      </c>
      <c t="s">
        <v>27</v>
      </c>
    </row>
    <row r="114" spans="1:5" ht="12.75">
      <c r="A114" s="35" t="s">
        <v>54</v>
      </c>
      <c r="E114" s="39" t="s">
        <v>5</v>
      </c>
    </row>
    <row r="115" spans="1:5" ht="12.75">
      <c r="A115" s="35" t="s">
        <v>55</v>
      </c>
      <c r="E115" s="40" t="s">
        <v>5</v>
      </c>
    </row>
    <row r="116" spans="1:5" ht="12.75">
      <c r="A116" t="s">
        <v>56</v>
      </c>
      <c r="E116" s="39" t="s">
        <v>5</v>
      </c>
    </row>
    <row r="117" spans="1:16" ht="12.75">
      <c r="A117" t="s">
        <v>49</v>
      </c>
      <c s="34" t="s">
        <v>158</v>
      </c>
      <c s="34" t="s">
        <v>4778</v>
      </c>
      <c s="35" t="s">
        <v>5</v>
      </c>
      <c s="6" t="s">
        <v>4779</v>
      </c>
      <c s="36" t="s">
        <v>63</v>
      </c>
      <c s="37">
        <v>83.8</v>
      </c>
      <c s="36">
        <v>0.00026</v>
      </c>
      <c s="36">
        <f>ROUND(G117*H117,6)</f>
      </c>
      <c r="L117" s="38">
        <v>0</v>
      </c>
      <c s="32">
        <f>ROUND(ROUND(L117,2)*ROUND(G117,3),2)</f>
      </c>
      <c s="36" t="s">
        <v>196</v>
      </c>
      <c>
        <f>(M117*21)/100</f>
      </c>
      <c t="s">
        <v>27</v>
      </c>
    </row>
    <row r="118" spans="1:5" ht="12.75">
      <c r="A118" s="35" t="s">
        <v>54</v>
      </c>
      <c r="E118" s="39" t="s">
        <v>5</v>
      </c>
    </row>
    <row r="119" spans="1:5" ht="63.75">
      <c r="A119" s="35" t="s">
        <v>55</v>
      </c>
      <c r="E119" s="40" t="s">
        <v>4780</v>
      </c>
    </row>
    <row r="120" spans="1:5" ht="12.75">
      <c r="A120" t="s">
        <v>56</v>
      </c>
      <c r="E120" s="39" t="s">
        <v>5</v>
      </c>
    </row>
    <row r="121" spans="1:16" ht="12.75">
      <c r="A121" t="s">
        <v>49</v>
      </c>
      <c s="34" t="s">
        <v>162</v>
      </c>
      <c s="34" t="s">
        <v>4781</v>
      </c>
      <c s="35" t="s">
        <v>5</v>
      </c>
      <c s="6" t="s">
        <v>4782</v>
      </c>
      <c s="36" t="s">
        <v>63</v>
      </c>
      <c s="37">
        <v>83.8</v>
      </c>
      <c s="36">
        <v>0.00438</v>
      </c>
      <c s="36">
        <f>ROUND(G121*H121,6)</f>
      </c>
      <c r="L121" s="38">
        <v>0</v>
      </c>
      <c s="32">
        <f>ROUND(ROUND(L121,2)*ROUND(G121,3),2)</f>
      </c>
      <c s="36" t="s">
        <v>196</v>
      </c>
      <c>
        <f>(M121*21)/100</f>
      </c>
      <c t="s">
        <v>27</v>
      </c>
    </row>
    <row r="122" spans="1:5" ht="12.75">
      <c r="A122" s="35" t="s">
        <v>54</v>
      </c>
      <c r="E122" s="39" t="s">
        <v>5</v>
      </c>
    </row>
    <row r="123" spans="1:5" ht="12.75">
      <c r="A123" s="35" t="s">
        <v>55</v>
      </c>
      <c r="E123" s="40" t="s">
        <v>5</v>
      </c>
    </row>
    <row r="124" spans="1:5" ht="12.75">
      <c r="A124" t="s">
        <v>56</v>
      </c>
      <c r="E124" s="39" t="s">
        <v>5</v>
      </c>
    </row>
    <row r="125" spans="1:16" ht="12.75">
      <c r="A125" t="s">
        <v>49</v>
      </c>
      <c s="34" t="s">
        <v>167</v>
      </c>
      <c s="34" t="s">
        <v>4783</v>
      </c>
      <c s="35" t="s">
        <v>5</v>
      </c>
      <c s="6" t="s">
        <v>4784</v>
      </c>
      <c s="36" t="s">
        <v>63</v>
      </c>
      <c s="37">
        <v>83.8</v>
      </c>
      <c s="36">
        <v>0.01838</v>
      </c>
      <c s="36">
        <f>ROUND(G125*H125,6)</f>
      </c>
      <c r="L125" s="38">
        <v>0</v>
      </c>
      <c s="32">
        <f>ROUND(ROUND(L125,2)*ROUND(G125,3),2)</f>
      </c>
      <c s="36" t="s">
        <v>196</v>
      </c>
      <c>
        <f>(M125*21)/100</f>
      </c>
      <c t="s">
        <v>27</v>
      </c>
    </row>
    <row r="126" spans="1:5" ht="12.75">
      <c r="A126" s="35" t="s">
        <v>54</v>
      </c>
      <c r="E126" s="39" t="s">
        <v>5</v>
      </c>
    </row>
    <row r="127" spans="1:5" ht="25.5">
      <c r="A127" s="35" t="s">
        <v>55</v>
      </c>
      <c r="E127" s="40" t="s">
        <v>4785</v>
      </c>
    </row>
    <row r="128" spans="1:5" ht="12.75">
      <c r="A128" t="s">
        <v>56</v>
      </c>
      <c r="E128" s="39" t="s">
        <v>5</v>
      </c>
    </row>
    <row r="129" spans="1:16" ht="12.75">
      <c r="A129" t="s">
        <v>49</v>
      </c>
      <c s="34" t="s">
        <v>171</v>
      </c>
      <c s="34" t="s">
        <v>4786</v>
      </c>
      <c s="35" t="s">
        <v>5</v>
      </c>
      <c s="6" t="s">
        <v>4787</v>
      </c>
      <c s="36" t="s">
        <v>63</v>
      </c>
      <c s="37">
        <v>35.31</v>
      </c>
      <c s="36">
        <v>0.03358</v>
      </c>
      <c s="36">
        <f>ROUND(G129*H129,6)</f>
      </c>
      <c r="L129" s="38">
        <v>0</v>
      </c>
      <c s="32">
        <f>ROUND(ROUND(L129,2)*ROUND(G129,3),2)</f>
      </c>
      <c s="36" t="s">
        <v>196</v>
      </c>
      <c>
        <f>(M129*21)/100</f>
      </c>
      <c t="s">
        <v>27</v>
      </c>
    </row>
    <row r="130" spans="1:5" ht="12.75">
      <c r="A130" s="35" t="s">
        <v>54</v>
      </c>
      <c r="E130" s="39" t="s">
        <v>5</v>
      </c>
    </row>
    <row r="131" spans="1:5" ht="280.5">
      <c r="A131" s="35" t="s">
        <v>55</v>
      </c>
      <c r="E131" s="40" t="s">
        <v>4788</v>
      </c>
    </row>
    <row r="132" spans="1:5" ht="12.75">
      <c r="A132" t="s">
        <v>56</v>
      </c>
      <c r="E132" s="39" t="s">
        <v>5</v>
      </c>
    </row>
    <row r="133" spans="1:16" ht="12.75">
      <c r="A133" t="s">
        <v>49</v>
      </c>
      <c s="34" t="s">
        <v>175</v>
      </c>
      <c s="34" t="s">
        <v>4789</v>
      </c>
      <c s="35" t="s">
        <v>5</v>
      </c>
      <c s="6" t="s">
        <v>4790</v>
      </c>
      <c s="36" t="s">
        <v>63</v>
      </c>
      <c s="37">
        <v>356.136</v>
      </c>
      <c s="36">
        <v>0.00026</v>
      </c>
      <c s="36">
        <f>ROUND(G133*H133,6)</f>
      </c>
      <c r="L133" s="38">
        <v>0</v>
      </c>
      <c s="32">
        <f>ROUND(ROUND(L133,2)*ROUND(G133,3),2)</f>
      </c>
      <c s="36" t="s">
        <v>196</v>
      </c>
      <c>
        <f>(M133*21)/100</f>
      </c>
      <c t="s">
        <v>27</v>
      </c>
    </row>
    <row r="134" spans="1:5" ht="12.75">
      <c r="A134" s="35" t="s">
        <v>54</v>
      </c>
      <c r="E134" s="39" t="s">
        <v>5</v>
      </c>
    </row>
    <row r="135" spans="1:5" ht="12.75">
      <c r="A135" s="35" t="s">
        <v>55</v>
      </c>
      <c r="E135" s="40" t="s">
        <v>5</v>
      </c>
    </row>
    <row r="136" spans="1:5" ht="12.75">
      <c r="A136" t="s">
        <v>56</v>
      </c>
      <c r="E136" s="39" t="s">
        <v>5</v>
      </c>
    </row>
    <row r="137" spans="1:16" ht="12.75">
      <c r="A137" t="s">
        <v>49</v>
      </c>
      <c s="34" t="s">
        <v>179</v>
      </c>
      <c s="34" t="s">
        <v>4791</v>
      </c>
      <c s="35" t="s">
        <v>5</v>
      </c>
      <c s="6" t="s">
        <v>4792</v>
      </c>
      <c s="36" t="s">
        <v>63</v>
      </c>
      <c s="37">
        <v>356.136</v>
      </c>
      <c s="36">
        <v>0.0273</v>
      </c>
      <c s="36">
        <f>ROUND(G137*H137,6)</f>
      </c>
      <c r="L137" s="38">
        <v>0</v>
      </c>
      <c s="32">
        <f>ROUND(ROUND(L137,2)*ROUND(G137,3),2)</f>
      </c>
      <c s="36" t="s">
        <v>196</v>
      </c>
      <c>
        <f>(M137*21)/100</f>
      </c>
      <c t="s">
        <v>27</v>
      </c>
    </row>
    <row r="138" spans="1:5" ht="12.75">
      <c r="A138" s="35" t="s">
        <v>54</v>
      </c>
      <c r="E138" s="39" t="s">
        <v>5</v>
      </c>
    </row>
    <row r="139" spans="1:5" ht="89.25">
      <c r="A139" s="35" t="s">
        <v>55</v>
      </c>
      <c r="E139" s="40" t="s">
        <v>4793</v>
      </c>
    </row>
    <row r="140" spans="1:5" ht="12.75">
      <c r="A140" t="s">
        <v>56</v>
      </c>
      <c r="E140" s="39" t="s">
        <v>5</v>
      </c>
    </row>
    <row r="141" spans="1:16" ht="12.75">
      <c r="A141" t="s">
        <v>49</v>
      </c>
      <c s="34" t="s">
        <v>183</v>
      </c>
      <c s="34" t="s">
        <v>4794</v>
      </c>
      <c s="35" t="s">
        <v>5</v>
      </c>
      <c s="6" t="s">
        <v>4795</v>
      </c>
      <c s="36" t="s">
        <v>63</v>
      </c>
      <c s="37">
        <v>356.136</v>
      </c>
      <c s="36">
        <v>0.00546</v>
      </c>
      <c s="36">
        <f>ROUND(G141*H141,6)</f>
      </c>
      <c r="L141" s="38">
        <v>0</v>
      </c>
      <c s="32">
        <f>ROUND(ROUND(L141,2)*ROUND(G141,3),2)</f>
      </c>
      <c s="36" t="s">
        <v>196</v>
      </c>
      <c>
        <f>(M141*21)/100</f>
      </c>
      <c t="s">
        <v>27</v>
      </c>
    </row>
    <row r="142" spans="1:5" ht="12.75">
      <c r="A142" s="35" t="s">
        <v>54</v>
      </c>
      <c r="E142" s="39" t="s">
        <v>5</v>
      </c>
    </row>
    <row r="143" spans="1:5" ht="63.75">
      <c r="A143" s="35" t="s">
        <v>55</v>
      </c>
      <c r="E143" s="40" t="s">
        <v>4796</v>
      </c>
    </row>
    <row r="144" spans="1:5" ht="12.75">
      <c r="A144" t="s">
        <v>56</v>
      </c>
      <c r="E144" s="39" t="s">
        <v>5</v>
      </c>
    </row>
    <row r="145" spans="1:16" ht="12.75">
      <c r="A145" t="s">
        <v>49</v>
      </c>
      <c s="34" t="s">
        <v>187</v>
      </c>
      <c s="34" t="s">
        <v>4797</v>
      </c>
      <c s="35" t="s">
        <v>5</v>
      </c>
      <c s="6" t="s">
        <v>4798</v>
      </c>
      <c s="36" t="s">
        <v>63</v>
      </c>
      <c s="37">
        <v>712.272</v>
      </c>
      <c s="36">
        <v>0.0083</v>
      </c>
      <c s="36">
        <f>ROUND(G145*H145,6)</f>
      </c>
      <c r="L145" s="38">
        <v>0</v>
      </c>
      <c s="32">
        <f>ROUND(ROUND(L145,2)*ROUND(G145,3),2)</f>
      </c>
      <c s="36" t="s">
        <v>196</v>
      </c>
      <c>
        <f>(M145*21)/100</f>
      </c>
      <c t="s">
        <v>27</v>
      </c>
    </row>
    <row r="146" spans="1:5" ht="12.75">
      <c r="A146" s="35" t="s">
        <v>54</v>
      </c>
      <c r="E146" s="39" t="s">
        <v>5</v>
      </c>
    </row>
    <row r="147" spans="1:5" ht="89.25">
      <c r="A147" s="35" t="s">
        <v>55</v>
      </c>
      <c r="E147" s="40" t="s">
        <v>4799</v>
      </c>
    </row>
    <row r="148" spans="1:5" ht="12.75">
      <c r="A148" t="s">
        <v>56</v>
      </c>
      <c r="E148" s="39" t="s">
        <v>5</v>
      </c>
    </row>
    <row r="149" spans="1:16" ht="12.75">
      <c r="A149" t="s">
        <v>49</v>
      </c>
      <c s="34" t="s">
        <v>193</v>
      </c>
      <c s="34" t="s">
        <v>4800</v>
      </c>
      <c s="35" t="s">
        <v>5</v>
      </c>
      <c s="6" t="s">
        <v>4801</v>
      </c>
      <c s="36" t="s">
        <v>63</v>
      </c>
      <c s="37">
        <v>26.55</v>
      </c>
      <c s="36">
        <v>0.00438</v>
      </c>
      <c s="36">
        <f>ROUND(G149*H149,6)</f>
      </c>
      <c r="L149" s="38">
        <v>0</v>
      </c>
      <c s="32">
        <f>ROUND(ROUND(L149,2)*ROUND(G149,3),2)</f>
      </c>
      <c s="36" t="s">
        <v>196</v>
      </c>
      <c>
        <f>(M149*21)/100</f>
      </c>
      <c t="s">
        <v>27</v>
      </c>
    </row>
    <row r="150" spans="1:5" ht="12.75">
      <c r="A150" s="35" t="s">
        <v>54</v>
      </c>
      <c r="E150" s="39" t="s">
        <v>5</v>
      </c>
    </row>
    <row r="151" spans="1:5" ht="38.25">
      <c r="A151" s="35" t="s">
        <v>55</v>
      </c>
      <c r="E151" s="40" t="s">
        <v>4802</v>
      </c>
    </row>
    <row r="152" spans="1:5" ht="12.75">
      <c r="A152" t="s">
        <v>56</v>
      </c>
      <c r="E152" s="39" t="s">
        <v>5</v>
      </c>
    </row>
    <row r="153" spans="1:16" ht="12.75">
      <c r="A153" t="s">
        <v>49</v>
      </c>
      <c s="34" t="s">
        <v>270</v>
      </c>
      <c s="34" t="s">
        <v>4803</v>
      </c>
      <c s="35" t="s">
        <v>5</v>
      </c>
      <c s="6" t="s">
        <v>4804</v>
      </c>
      <c s="36" t="s">
        <v>63</v>
      </c>
      <c s="37">
        <v>356.136</v>
      </c>
      <c s="36">
        <v>0.00025</v>
      </c>
      <c s="36">
        <f>ROUND(G153*H153,6)</f>
      </c>
      <c r="L153" s="38">
        <v>0</v>
      </c>
      <c s="32">
        <f>ROUND(ROUND(L153,2)*ROUND(G153,3),2)</f>
      </c>
      <c s="36" t="s">
        <v>196</v>
      </c>
      <c>
        <f>(M153*21)/100</f>
      </c>
      <c t="s">
        <v>27</v>
      </c>
    </row>
    <row r="154" spans="1:5" ht="12.75">
      <c r="A154" s="35" t="s">
        <v>54</v>
      </c>
      <c r="E154" s="39" t="s">
        <v>5</v>
      </c>
    </row>
    <row r="155" spans="1:5" ht="12.75">
      <c r="A155" s="35" t="s">
        <v>55</v>
      </c>
      <c r="E155" s="40" t="s">
        <v>5</v>
      </c>
    </row>
    <row r="156" spans="1:5" ht="12.75">
      <c r="A156" t="s">
        <v>56</v>
      </c>
      <c r="E156" s="39" t="s">
        <v>5</v>
      </c>
    </row>
    <row r="157" spans="1:16" ht="25.5">
      <c r="A157" t="s">
        <v>49</v>
      </c>
      <c s="34" t="s">
        <v>271</v>
      </c>
      <c s="34" t="s">
        <v>4805</v>
      </c>
      <c s="35" t="s">
        <v>5</v>
      </c>
      <c s="6" t="s">
        <v>4806</v>
      </c>
      <c s="36" t="s">
        <v>63</v>
      </c>
      <c s="37">
        <v>7.081</v>
      </c>
      <c s="36">
        <v>0.00835</v>
      </c>
      <c s="36">
        <f>ROUND(G157*H157,6)</f>
      </c>
      <c r="L157" s="38">
        <v>0</v>
      </c>
      <c s="32">
        <f>ROUND(ROUND(L157,2)*ROUND(G157,3),2)</f>
      </c>
      <c s="36" t="s">
        <v>196</v>
      </c>
      <c>
        <f>(M157*21)/100</f>
      </c>
      <c t="s">
        <v>27</v>
      </c>
    </row>
    <row r="158" spans="1:5" ht="12.75">
      <c r="A158" s="35" t="s">
        <v>54</v>
      </c>
      <c r="E158" s="39" t="s">
        <v>5</v>
      </c>
    </row>
    <row r="159" spans="1:5" ht="51">
      <c r="A159" s="35" t="s">
        <v>55</v>
      </c>
      <c r="E159" s="40" t="s">
        <v>4807</v>
      </c>
    </row>
    <row r="160" spans="1:5" ht="12.75">
      <c r="A160" t="s">
        <v>56</v>
      </c>
      <c r="E160" s="39" t="s">
        <v>5</v>
      </c>
    </row>
    <row r="161" spans="1:16" ht="25.5">
      <c r="A161" t="s">
        <v>49</v>
      </c>
      <c s="34" t="s">
        <v>272</v>
      </c>
      <c s="34" t="s">
        <v>4808</v>
      </c>
      <c s="35" t="s">
        <v>5</v>
      </c>
      <c s="6" t="s">
        <v>4809</v>
      </c>
      <c s="36" t="s">
        <v>63</v>
      </c>
      <c s="37">
        <v>31.86</v>
      </c>
      <c s="36">
        <v>0.0086</v>
      </c>
      <c s="36">
        <f>ROUND(G161*H161,6)</f>
      </c>
      <c r="L161" s="38">
        <v>0</v>
      </c>
      <c s="32">
        <f>ROUND(ROUND(L161,2)*ROUND(G161,3),2)</f>
      </c>
      <c s="36" t="s">
        <v>196</v>
      </c>
      <c>
        <f>(M161*21)/100</f>
      </c>
      <c t="s">
        <v>27</v>
      </c>
    </row>
    <row r="162" spans="1:5" ht="12.75">
      <c r="A162" s="35" t="s">
        <v>54</v>
      </c>
      <c r="E162" s="39" t="s">
        <v>5</v>
      </c>
    </row>
    <row r="163" spans="1:5" ht="63.75">
      <c r="A163" s="35" t="s">
        <v>55</v>
      </c>
      <c r="E163" s="40" t="s">
        <v>4810</v>
      </c>
    </row>
    <row r="164" spans="1:5" ht="12.75">
      <c r="A164" t="s">
        <v>56</v>
      </c>
      <c r="E164" s="39" t="s">
        <v>5</v>
      </c>
    </row>
    <row r="165" spans="1:16" ht="25.5">
      <c r="A165" t="s">
        <v>49</v>
      </c>
      <c s="34" t="s">
        <v>273</v>
      </c>
      <c s="34" t="s">
        <v>4811</v>
      </c>
      <c s="35" t="s">
        <v>5</v>
      </c>
      <c s="6" t="s">
        <v>4812</v>
      </c>
      <c s="36" t="s">
        <v>63</v>
      </c>
      <c s="37">
        <v>324.276</v>
      </c>
      <c s="36">
        <v>0.0116</v>
      </c>
      <c s="36">
        <f>ROUND(G165*H165,6)</f>
      </c>
      <c r="L165" s="38">
        <v>0</v>
      </c>
      <c s="32">
        <f>ROUND(ROUND(L165,2)*ROUND(G165,3),2)</f>
      </c>
      <c s="36" t="s">
        <v>196</v>
      </c>
      <c>
        <f>(M165*21)/100</f>
      </c>
      <c t="s">
        <v>27</v>
      </c>
    </row>
    <row r="166" spans="1:5" ht="12.75">
      <c r="A166" s="35" t="s">
        <v>54</v>
      </c>
      <c r="E166" s="39" t="s">
        <v>5</v>
      </c>
    </row>
    <row r="167" spans="1:5" ht="293.25">
      <c r="A167" s="35" t="s">
        <v>55</v>
      </c>
      <c r="E167" s="40" t="s">
        <v>4813</v>
      </c>
    </row>
    <row r="168" spans="1:5" ht="12.75">
      <c r="A168" t="s">
        <v>56</v>
      </c>
      <c r="E168" s="39" t="s">
        <v>5</v>
      </c>
    </row>
    <row r="169" spans="1:16" ht="25.5">
      <c r="A169" t="s">
        <v>49</v>
      </c>
      <c s="34" t="s">
        <v>274</v>
      </c>
      <c s="34" t="s">
        <v>4814</v>
      </c>
      <c s="35" t="s">
        <v>5</v>
      </c>
      <c s="6" t="s">
        <v>4815</v>
      </c>
      <c s="36" t="s">
        <v>70</v>
      </c>
      <c s="37">
        <v>117.7</v>
      </c>
      <c s="36">
        <v>0.00176</v>
      </c>
      <c s="36">
        <f>ROUND(G169*H169,6)</f>
      </c>
      <c r="L169" s="38">
        <v>0</v>
      </c>
      <c s="32">
        <f>ROUND(ROUND(L169,2)*ROUND(G169,3),2)</f>
      </c>
      <c s="36" t="s">
        <v>196</v>
      </c>
      <c>
        <f>(M169*21)/100</f>
      </c>
      <c t="s">
        <v>27</v>
      </c>
    </row>
    <row r="170" spans="1:5" ht="12.75">
      <c r="A170" s="35" t="s">
        <v>54</v>
      </c>
      <c r="E170" s="39" t="s">
        <v>5</v>
      </c>
    </row>
    <row r="171" spans="1:5" ht="280.5">
      <c r="A171" s="35" t="s">
        <v>55</v>
      </c>
      <c r="E171" s="40" t="s">
        <v>4816</v>
      </c>
    </row>
    <row r="172" spans="1:5" ht="12.75">
      <c r="A172" t="s">
        <v>56</v>
      </c>
      <c r="E172" s="39" t="s">
        <v>5</v>
      </c>
    </row>
    <row r="173" spans="1:16" ht="25.5">
      <c r="A173" t="s">
        <v>49</v>
      </c>
      <c s="34" t="s">
        <v>278</v>
      </c>
      <c s="34" t="s">
        <v>4817</v>
      </c>
      <c s="35" t="s">
        <v>5</v>
      </c>
      <c s="6" t="s">
        <v>4818</v>
      </c>
      <c s="36" t="s">
        <v>63</v>
      </c>
      <c s="37">
        <v>356.136</v>
      </c>
      <c s="36">
        <v>8E-05</v>
      </c>
      <c s="36">
        <f>ROUND(G173*H173,6)</f>
      </c>
      <c r="L173" s="38">
        <v>0</v>
      </c>
      <c s="32">
        <f>ROUND(ROUND(L173,2)*ROUND(G173,3),2)</f>
      </c>
      <c s="36" t="s">
        <v>196</v>
      </c>
      <c>
        <f>(M173*21)/100</f>
      </c>
      <c t="s">
        <v>27</v>
      </c>
    </row>
    <row r="174" spans="1:5" ht="12.75">
      <c r="A174" s="35" t="s">
        <v>54</v>
      </c>
      <c r="E174" s="39" t="s">
        <v>5</v>
      </c>
    </row>
    <row r="175" spans="1:5" ht="63.75">
      <c r="A175" s="35" t="s">
        <v>55</v>
      </c>
      <c r="E175" s="40" t="s">
        <v>4796</v>
      </c>
    </row>
    <row r="176" spans="1:5" ht="12.75">
      <c r="A176" t="s">
        <v>56</v>
      </c>
      <c r="E176" s="39" t="s">
        <v>5</v>
      </c>
    </row>
    <row r="177" spans="1:16" ht="12.75">
      <c r="A177" t="s">
        <v>49</v>
      </c>
      <c s="34" t="s">
        <v>279</v>
      </c>
      <c s="34" t="s">
        <v>4819</v>
      </c>
      <c s="35" t="s">
        <v>5</v>
      </c>
      <c s="6" t="s">
        <v>4820</v>
      </c>
      <c s="36" t="s">
        <v>70</v>
      </c>
      <c s="37">
        <v>53.1</v>
      </c>
      <c s="36">
        <v>3E-05</v>
      </c>
      <c s="36">
        <f>ROUND(G177*H177,6)</f>
      </c>
      <c r="L177" s="38">
        <v>0</v>
      </c>
      <c s="32">
        <f>ROUND(ROUND(L177,2)*ROUND(G177,3),2)</f>
      </c>
      <c s="36" t="s">
        <v>196</v>
      </c>
      <c>
        <f>(M177*21)/100</f>
      </c>
      <c t="s">
        <v>27</v>
      </c>
    </row>
    <row r="178" spans="1:5" ht="12.75">
      <c r="A178" s="35" t="s">
        <v>54</v>
      </c>
      <c r="E178" s="39" t="s">
        <v>5</v>
      </c>
    </row>
    <row r="179" spans="1:5" ht="38.25">
      <c r="A179" s="35" t="s">
        <v>55</v>
      </c>
      <c r="E179" s="40" t="s">
        <v>4821</v>
      </c>
    </row>
    <row r="180" spans="1:5" ht="12.75">
      <c r="A180" t="s">
        <v>56</v>
      </c>
      <c r="E180" s="39" t="s">
        <v>5</v>
      </c>
    </row>
    <row r="181" spans="1:16" ht="12.75">
      <c r="A181" t="s">
        <v>49</v>
      </c>
      <c s="34" t="s">
        <v>280</v>
      </c>
      <c s="34" t="s">
        <v>4822</v>
      </c>
      <c s="35" t="s">
        <v>5</v>
      </c>
      <c s="6" t="s">
        <v>4823</v>
      </c>
      <c s="36" t="s">
        <v>70</v>
      </c>
      <c s="37">
        <v>415.294</v>
      </c>
      <c s="36">
        <v>0</v>
      </c>
      <c s="36">
        <f>ROUND(G181*H181,6)</f>
      </c>
      <c r="L181" s="38">
        <v>0</v>
      </c>
      <c s="32">
        <f>ROUND(ROUND(L181,2)*ROUND(G181,3),2)</f>
      </c>
      <c s="36" t="s">
        <v>196</v>
      </c>
      <c>
        <f>(M181*21)/100</f>
      </c>
      <c t="s">
        <v>27</v>
      </c>
    </row>
    <row r="182" spans="1:5" ht="12.75">
      <c r="A182" s="35" t="s">
        <v>54</v>
      </c>
      <c r="E182" s="39" t="s">
        <v>5</v>
      </c>
    </row>
    <row r="183" spans="1:5" ht="25.5">
      <c r="A183" s="35" t="s">
        <v>55</v>
      </c>
      <c r="E183" s="40" t="s">
        <v>4824</v>
      </c>
    </row>
    <row r="184" spans="1:5" ht="12.75">
      <c r="A184" t="s">
        <v>56</v>
      </c>
      <c r="E184" s="39" t="s">
        <v>5</v>
      </c>
    </row>
    <row r="185" spans="1:16" ht="12.75">
      <c r="A185" t="s">
        <v>49</v>
      </c>
      <c s="34" t="s">
        <v>284</v>
      </c>
      <c s="34" t="s">
        <v>4825</v>
      </c>
      <c s="35" t="s">
        <v>5</v>
      </c>
      <c s="6" t="s">
        <v>4826</v>
      </c>
      <c s="36" t="s">
        <v>63</v>
      </c>
      <c s="37">
        <v>356.136</v>
      </c>
      <c s="36">
        <v>0.00285</v>
      </c>
      <c s="36">
        <f>ROUND(G185*H185,6)</f>
      </c>
      <c r="L185" s="38">
        <v>0</v>
      </c>
      <c s="32">
        <f>ROUND(ROUND(L185,2)*ROUND(G185,3),2)</f>
      </c>
      <c s="36" t="s">
        <v>196</v>
      </c>
      <c>
        <f>(M185*21)/100</f>
      </c>
      <c t="s">
        <v>27</v>
      </c>
    </row>
    <row r="186" spans="1:5" ht="12.75">
      <c r="A186" s="35" t="s">
        <v>54</v>
      </c>
      <c r="E186" s="39" t="s">
        <v>5</v>
      </c>
    </row>
    <row r="187" spans="1:5" ht="63.75">
      <c r="A187" s="35" t="s">
        <v>55</v>
      </c>
      <c r="E187" s="40" t="s">
        <v>4796</v>
      </c>
    </row>
    <row r="188" spans="1:5" ht="12.75">
      <c r="A188" t="s">
        <v>56</v>
      </c>
      <c r="E188" s="39" t="s">
        <v>5</v>
      </c>
    </row>
    <row r="189" spans="1:16" ht="12.75">
      <c r="A189" t="s">
        <v>49</v>
      </c>
      <c s="34" t="s">
        <v>290</v>
      </c>
      <c s="34" t="s">
        <v>4827</v>
      </c>
      <c s="35" t="s">
        <v>5</v>
      </c>
      <c s="6" t="s">
        <v>4828</v>
      </c>
      <c s="36" t="s">
        <v>70</v>
      </c>
      <c s="37">
        <v>25.332</v>
      </c>
      <c s="36">
        <v>0.02065</v>
      </c>
      <c s="36">
        <f>ROUND(G189*H189,6)</f>
      </c>
      <c r="L189" s="38">
        <v>0</v>
      </c>
      <c s="32">
        <f>ROUND(ROUND(L189,2)*ROUND(G189,3),2)</f>
      </c>
      <c s="36" t="s">
        <v>196</v>
      </c>
      <c>
        <f>(M189*21)/100</f>
      </c>
      <c t="s">
        <v>27</v>
      </c>
    </row>
    <row r="190" spans="1:5" ht="12.75">
      <c r="A190" s="35" t="s">
        <v>54</v>
      </c>
      <c r="E190" s="39" t="s">
        <v>5</v>
      </c>
    </row>
    <row r="191" spans="1:5" ht="280.5">
      <c r="A191" s="35" t="s">
        <v>55</v>
      </c>
      <c r="E191" s="40" t="s">
        <v>4829</v>
      </c>
    </row>
    <row r="192" spans="1:5" ht="12.75">
      <c r="A192" t="s">
        <v>56</v>
      </c>
      <c r="E192" s="39" t="s">
        <v>5</v>
      </c>
    </row>
    <row r="193" spans="1:16" ht="12.75">
      <c r="A193" t="s">
        <v>49</v>
      </c>
      <c s="34" t="s">
        <v>297</v>
      </c>
      <c s="34" t="s">
        <v>4830</v>
      </c>
      <c s="35" t="s">
        <v>5</v>
      </c>
      <c s="6" t="s">
        <v>4831</v>
      </c>
      <c s="36" t="s">
        <v>63</v>
      </c>
      <c s="37">
        <v>58.104</v>
      </c>
      <c s="36">
        <v>0</v>
      </c>
      <c s="36">
        <f>ROUND(G193*H193,6)</f>
      </c>
      <c r="L193" s="38">
        <v>0</v>
      </c>
      <c s="32">
        <f>ROUND(ROUND(L193,2)*ROUND(G193,3),2)</f>
      </c>
      <c s="36" t="s">
        <v>196</v>
      </c>
      <c>
        <f>(M193*21)/100</f>
      </c>
      <c t="s">
        <v>27</v>
      </c>
    </row>
    <row r="194" spans="1:5" ht="12.75">
      <c r="A194" s="35" t="s">
        <v>54</v>
      </c>
      <c r="E194" s="39" t="s">
        <v>5</v>
      </c>
    </row>
    <row r="195" spans="1:5" ht="255">
      <c r="A195" s="35" t="s">
        <v>55</v>
      </c>
      <c r="E195" s="40" t="s">
        <v>4832</v>
      </c>
    </row>
    <row r="196" spans="1:5" ht="12.75">
      <c r="A196" t="s">
        <v>56</v>
      </c>
      <c r="E196" s="39" t="s">
        <v>5</v>
      </c>
    </row>
    <row r="197" spans="1:16" ht="12.75">
      <c r="A197" t="s">
        <v>49</v>
      </c>
      <c s="34" t="s">
        <v>300</v>
      </c>
      <c s="34" t="s">
        <v>4833</v>
      </c>
      <c s="35" t="s">
        <v>5</v>
      </c>
      <c s="6" t="s">
        <v>4834</v>
      </c>
      <c s="36" t="s">
        <v>63</v>
      </c>
      <c s="37">
        <v>356.136</v>
      </c>
      <c s="36">
        <v>0</v>
      </c>
      <c s="36">
        <f>ROUND(G197*H197,6)</f>
      </c>
      <c r="L197" s="38">
        <v>0</v>
      </c>
      <c s="32">
        <f>ROUND(ROUND(L197,2)*ROUND(G197,3),2)</f>
      </c>
      <c s="36" t="s">
        <v>196</v>
      </c>
      <c>
        <f>(M197*21)/100</f>
      </c>
      <c t="s">
        <v>27</v>
      </c>
    </row>
    <row r="198" spans="1:5" ht="12.75">
      <c r="A198" s="35" t="s">
        <v>54</v>
      </c>
      <c r="E198" s="39" t="s">
        <v>5</v>
      </c>
    </row>
    <row r="199" spans="1:5" ht="63.75">
      <c r="A199" s="35" t="s">
        <v>55</v>
      </c>
      <c r="E199" s="40" t="s">
        <v>4796</v>
      </c>
    </row>
    <row r="200" spans="1:5" ht="12.75">
      <c r="A200" t="s">
        <v>56</v>
      </c>
      <c r="E200" s="39" t="s">
        <v>5</v>
      </c>
    </row>
    <row r="201" spans="1:16" ht="12.75">
      <c r="A201" t="s">
        <v>49</v>
      </c>
      <c s="34" t="s">
        <v>304</v>
      </c>
      <c s="34" t="s">
        <v>4835</v>
      </c>
      <c s="35" t="s">
        <v>5</v>
      </c>
      <c s="6" t="s">
        <v>4836</v>
      </c>
      <c s="36" t="s">
        <v>63</v>
      </c>
      <c s="37">
        <v>23.54</v>
      </c>
      <c s="36">
        <v>0.006</v>
      </c>
      <c s="36">
        <f>ROUND(G201*H201,6)</f>
      </c>
      <c r="L201" s="38">
        <v>0</v>
      </c>
      <c s="32">
        <f>ROUND(ROUND(L201,2)*ROUND(G201,3),2)</f>
      </c>
      <c s="36" t="s">
        <v>196</v>
      </c>
      <c>
        <f>(M201*21)/100</f>
      </c>
      <c t="s">
        <v>27</v>
      </c>
    </row>
    <row r="202" spans="1:5" ht="12.75">
      <c r="A202" s="35" t="s">
        <v>54</v>
      </c>
      <c r="E202" s="39" t="s">
        <v>5</v>
      </c>
    </row>
    <row r="203" spans="1:5" ht="25.5">
      <c r="A203" s="35" t="s">
        <v>55</v>
      </c>
      <c r="E203" s="40" t="s">
        <v>4837</v>
      </c>
    </row>
    <row r="204" spans="1:5" ht="12.75">
      <c r="A204" t="s">
        <v>56</v>
      </c>
      <c r="E204" s="39" t="s">
        <v>5</v>
      </c>
    </row>
    <row r="205" spans="1:16" ht="12.75">
      <c r="A205" t="s">
        <v>49</v>
      </c>
      <c s="34" t="s">
        <v>308</v>
      </c>
      <c s="34" t="s">
        <v>4838</v>
      </c>
      <c s="35" t="s">
        <v>5</v>
      </c>
      <c s="6" t="s">
        <v>4839</v>
      </c>
      <c s="36" t="s">
        <v>63</v>
      </c>
      <c s="37">
        <v>372.917</v>
      </c>
      <c s="36">
        <v>0.018</v>
      </c>
      <c s="36">
        <f>ROUND(G205*H205,6)</f>
      </c>
      <c r="L205" s="38">
        <v>0</v>
      </c>
      <c s="32">
        <f>ROUND(ROUND(L205,2)*ROUND(G205,3),2)</f>
      </c>
      <c s="36" t="s">
        <v>196</v>
      </c>
      <c>
        <f>(M205*21)/100</f>
      </c>
      <c t="s">
        <v>27</v>
      </c>
    </row>
    <row r="206" spans="1:5" ht="12.75">
      <c r="A206" s="35" t="s">
        <v>54</v>
      </c>
      <c r="E206" s="39" t="s">
        <v>5</v>
      </c>
    </row>
    <row r="207" spans="1:5" ht="12.75">
      <c r="A207" s="35" t="s">
        <v>55</v>
      </c>
      <c r="E207" s="40" t="s">
        <v>4840</v>
      </c>
    </row>
    <row r="208" spans="1:5" ht="12.75">
      <c r="A208" t="s">
        <v>56</v>
      </c>
      <c r="E208" s="39" t="s">
        <v>5</v>
      </c>
    </row>
    <row r="209" spans="1:13" ht="12.75">
      <c r="A209" t="s">
        <v>46</v>
      </c>
      <c r="C209" s="31" t="s">
        <v>2086</v>
      </c>
      <c r="E209" s="33" t="s">
        <v>2087</v>
      </c>
      <c r="J209" s="32">
        <f>0</f>
      </c>
      <c s="32">
        <f>0</f>
      </c>
      <c s="32">
        <f>0+L210+L214+L218+L222+L226+L230+L234</f>
      </c>
      <c s="32">
        <f>0+M210+M214+M218+M222+M226+M230+M234</f>
      </c>
    </row>
    <row r="210" spans="1:16" ht="12.75">
      <c r="A210" t="s">
        <v>49</v>
      </c>
      <c s="34" t="s">
        <v>714</v>
      </c>
      <c s="34" t="s">
        <v>4841</v>
      </c>
      <c s="35" t="s">
        <v>5</v>
      </c>
      <c s="6" t="s">
        <v>4842</v>
      </c>
      <c s="36" t="s">
        <v>294</v>
      </c>
      <c s="37">
        <v>0.024</v>
      </c>
      <c s="36">
        <v>1</v>
      </c>
      <c s="36">
        <f>ROUND(G210*H210,6)</f>
      </c>
      <c r="L210" s="38">
        <v>0</v>
      </c>
      <c s="32">
        <f>ROUND(ROUND(L210,2)*ROUND(G210,3),2)</f>
      </c>
      <c s="36" t="s">
        <v>196</v>
      </c>
      <c>
        <f>(M210*21)/100</f>
      </c>
      <c t="s">
        <v>27</v>
      </c>
    </row>
    <row r="211" spans="1:5" ht="12.75">
      <c r="A211" s="35" t="s">
        <v>54</v>
      </c>
      <c r="E211" s="39" t="s">
        <v>5</v>
      </c>
    </row>
    <row r="212" spans="1:5" ht="63.75">
      <c r="A212" s="35" t="s">
        <v>55</v>
      </c>
      <c r="E212" s="40" t="s">
        <v>4843</v>
      </c>
    </row>
    <row r="213" spans="1:5" ht="12.75">
      <c r="A213" t="s">
        <v>56</v>
      </c>
      <c r="E213" s="39" t="s">
        <v>5</v>
      </c>
    </row>
    <row r="214" spans="1:16" ht="25.5">
      <c r="A214" t="s">
        <v>49</v>
      </c>
      <c s="34" t="s">
        <v>715</v>
      </c>
      <c s="34" t="s">
        <v>4844</v>
      </c>
      <c s="35" t="s">
        <v>5</v>
      </c>
      <c s="6" t="s">
        <v>4845</v>
      </c>
      <c s="36" t="s">
        <v>63</v>
      </c>
      <c s="37">
        <v>61.065</v>
      </c>
      <c s="36">
        <v>0.0053</v>
      </c>
      <c s="36">
        <f>ROUND(G214*H214,6)</f>
      </c>
      <c r="L214" s="38">
        <v>0</v>
      </c>
      <c s="32">
        <f>ROUND(ROUND(L214,2)*ROUND(G214,3),2)</f>
      </c>
      <c s="36" t="s">
        <v>196</v>
      </c>
      <c>
        <f>(M214*21)/100</f>
      </c>
      <c t="s">
        <v>27</v>
      </c>
    </row>
    <row r="215" spans="1:5" ht="12.75">
      <c r="A215" s="35" t="s">
        <v>54</v>
      </c>
      <c r="E215" s="39" t="s">
        <v>5</v>
      </c>
    </row>
    <row r="216" spans="1:5" ht="63.75">
      <c r="A216" s="35" t="s">
        <v>55</v>
      </c>
      <c r="E216" s="40" t="s">
        <v>4846</v>
      </c>
    </row>
    <row r="217" spans="1:5" ht="12.75">
      <c r="A217" t="s">
        <v>56</v>
      </c>
      <c r="E217" s="39" t="s">
        <v>5</v>
      </c>
    </row>
    <row r="218" spans="1:16" ht="12.75">
      <c r="A218" t="s">
        <v>49</v>
      </c>
      <c s="34" t="s">
        <v>716</v>
      </c>
      <c s="34" t="s">
        <v>2095</v>
      </c>
      <c s="35" t="s">
        <v>5</v>
      </c>
      <c s="6" t="s">
        <v>4847</v>
      </c>
      <c s="36" t="s">
        <v>63</v>
      </c>
      <c s="37">
        <v>53.1</v>
      </c>
      <c s="36">
        <v>0</v>
      </c>
      <c s="36">
        <f>ROUND(G218*H218,6)</f>
      </c>
      <c r="L218" s="38">
        <v>0</v>
      </c>
      <c s="32">
        <f>ROUND(ROUND(L218,2)*ROUND(G218,3),2)</f>
      </c>
      <c s="36" t="s">
        <v>196</v>
      </c>
      <c>
        <f>(M218*21)/100</f>
      </c>
      <c t="s">
        <v>27</v>
      </c>
    </row>
    <row r="219" spans="1:5" ht="12.75">
      <c r="A219" s="35" t="s">
        <v>54</v>
      </c>
      <c r="E219" s="39" t="s">
        <v>5</v>
      </c>
    </row>
    <row r="220" spans="1:5" ht="63.75">
      <c r="A220" s="35" t="s">
        <v>55</v>
      </c>
      <c r="E220" s="40" t="s">
        <v>4848</v>
      </c>
    </row>
    <row r="221" spans="1:5" ht="12.75">
      <c r="A221" t="s">
        <v>56</v>
      </c>
      <c r="E221" s="39" t="s">
        <v>5</v>
      </c>
    </row>
    <row r="222" spans="1:16" ht="12.75">
      <c r="A222" t="s">
        <v>49</v>
      </c>
      <c s="34" t="s">
        <v>719</v>
      </c>
      <c s="34" t="s">
        <v>4849</v>
      </c>
      <c s="35" t="s">
        <v>5</v>
      </c>
      <c s="6" t="s">
        <v>4850</v>
      </c>
      <c s="36" t="s">
        <v>63</v>
      </c>
      <c s="37">
        <v>53.1</v>
      </c>
      <c s="36">
        <v>0.0004</v>
      </c>
      <c s="36">
        <f>ROUND(G222*H222,6)</f>
      </c>
      <c r="L222" s="38">
        <v>0</v>
      </c>
      <c s="32">
        <f>ROUND(ROUND(L222,2)*ROUND(G222,3),2)</f>
      </c>
      <c s="36" t="s">
        <v>196</v>
      </c>
      <c>
        <f>(M222*21)/100</f>
      </c>
      <c t="s">
        <v>27</v>
      </c>
    </row>
    <row r="223" spans="1:5" ht="12.75">
      <c r="A223" s="35" t="s">
        <v>54</v>
      </c>
      <c r="E223" s="39" t="s">
        <v>5</v>
      </c>
    </row>
    <row r="224" spans="1:5" ht="63.75">
      <c r="A224" s="35" t="s">
        <v>55</v>
      </c>
      <c r="E224" s="40" t="s">
        <v>4851</v>
      </c>
    </row>
    <row r="225" spans="1:5" ht="12.75">
      <c r="A225" t="s">
        <v>56</v>
      </c>
      <c r="E225" s="39" t="s">
        <v>5</v>
      </c>
    </row>
    <row r="226" spans="1:16" ht="12.75">
      <c r="A226" t="s">
        <v>49</v>
      </c>
      <c s="34" t="s">
        <v>723</v>
      </c>
      <c s="34" t="s">
        <v>4852</v>
      </c>
      <c s="35" t="s">
        <v>5</v>
      </c>
      <c s="6" t="s">
        <v>4853</v>
      </c>
      <c s="36" t="s">
        <v>63</v>
      </c>
      <c s="37">
        <v>53.1</v>
      </c>
      <c s="36">
        <v>0.0004</v>
      </c>
      <c s="36">
        <f>ROUND(G226*H226,6)</f>
      </c>
      <c r="L226" s="38">
        <v>0</v>
      </c>
      <c s="32">
        <f>ROUND(ROUND(L226,2)*ROUND(G226,3),2)</f>
      </c>
      <c s="36" t="s">
        <v>196</v>
      </c>
      <c>
        <f>(M226*21)/100</f>
      </c>
      <c t="s">
        <v>27</v>
      </c>
    </row>
    <row r="227" spans="1:5" ht="12.75">
      <c r="A227" s="35" t="s">
        <v>54</v>
      </c>
      <c r="E227" s="39" t="s">
        <v>5</v>
      </c>
    </row>
    <row r="228" spans="1:5" ht="38.25">
      <c r="A228" s="35" t="s">
        <v>55</v>
      </c>
      <c r="E228" s="40" t="s">
        <v>4854</v>
      </c>
    </row>
    <row r="229" spans="1:5" ht="12.75">
      <c r="A229" t="s">
        <v>56</v>
      </c>
      <c r="E229" s="39" t="s">
        <v>5</v>
      </c>
    </row>
    <row r="230" spans="1:16" ht="12.75">
      <c r="A230" t="s">
        <v>49</v>
      </c>
      <c s="34" t="s">
        <v>726</v>
      </c>
      <c s="34" t="s">
        <v>4855</v>
      </c>
      <c s="35" t="s">
        <v>5</v>
      </c>
      <c s="6" t="s">
        <v>4856</v>
      </c>
      <c s="36" t="s">
        <v>70</v>
      </c>
      <c s="37">
        <v>53.1</v>
      </c>
      <c s="36">
        <v>0.00016</v>
      </c>
      <c s="36">
        <f>ROUND(G230*H230,6)</f>
      </c>
      <c r="L230" s="38">
        <v>0</v>
      </c>
      <c s="32">
        <f>ROUND(ROUND(L230,2)*ROUND(G230,3),2)</f>
      </c>
      <c s="36" t="s">
        <v>196</v>
      </c>
      <c>
        <f>(M230*21)/100</f>
      </c>
      <c t="s">
        <v>27</v>
      </c>
    </row>
    <row r="231" spans="1:5" ht="12.75">
      <c r="A231" s="35" t="s">
        <v>54</v>
      </c>
      <c r="E231" s="39" t="s">
        <v>5</v>
      </c>
    </row>
    <row r="232" spans="1:5" ht="38.25">
      <c r="A232" s="35" t="s">
        <v>55</v>
      </c>
      <c r="E232" s="40" t="s">
        <v>4857</v>
      </c>
    </row>
    <row r="233" spans="1:5" ht="12.75">
      <c r="A233" t="s">
        <v>56</v>
      </c>
      <c r="E233" s="39" t="s">
        <v>5</v>
      </c>
    </row>
    <row r="234" spans="1:16" ht="25.5">
      <c r="A234" t="s">
        <v>49</v>
      </c>
      <c s="34" t="s">
        <v>730</v>
      </c>
      <c s="34" t="s">
        <v>4858</v>
      </c>
      <c s="35" t="s">
        <v>5</v>
      </c>
      <c s="6" t="s">
        <v>4859</v>
      </c>
      <c s="36" t="s">
        <v>294</v>
      </c>
      <c s="37">
        <v>0.399</v>
      </c>
      <c s="36">
        <v>0</v>
      </c>
      <c s="36">
        <f>ROUND(G234*H234,6)</f>
      </c>
      <c r="L234" s="38">
        <v>0</v>
      </c>
      <c s="32">
        <f>ROUND(ROUND(L234,2)*ROUND(G234,3),2)</f>
      </c>
      <c s="36" t="s">
        <v>196</v>
      </c>
      <c>
        <f>(M234*21)/100</f>
      </c>
      <c t="s">
        <v>27</v>
      </c>
    </row>
    <row r="235" spans="1:5" ht="12.75">
      <c r="A235" s="35" t="s">
        <v>54</v>
      </c>
      <c r="E235" s="39" t="s">
        <v>5</v>
      </c>
    </row>
    <row r="236" spans="1:5" ht="12.75">
      <c r="A236" s="35" t="s">
        <v>55</v>
      </c>
      <c r="E236" s="40" t="s">
        <v>5</v>
      </c>
    </row>
    <row r="237" spans="1:5" ht="12.75">
      <c r="A237" t="s">
        <v>56</v>
      </c>
      <c r="E237" s="39" t="s">
        <v>5</v>
      </c>
    </row>
    <row r="238" spans="1:13" ht="12.75">
      <c r="A238" t="s">
        <v>46</v>
      </c>
      <c r="C238" s="31" t="s">
        <v>4860</v>
      </c>
      <c r="E238" s="33" t="s">
        <v>4861</v>
      </c>
      <c r="J238" s="32">
        <f>0</f>
      </c>
      <c s="32">
        <f>0</f>
      </c>
      <c s="32">
        <f>0+L239+L243+L247+L251+L255+L259+L263+L267+L271+L275+L279</f>
      </c>
      <c s="32">
        <f>0+M239+M243+M247+M251+M255+M259+M263+M267+M271+M275+M279</f>
      </c>
    </row>
    <row r="239" spans="1:16" ht="12.75">
      <c r="A239" t="s">
        <v>49</v>
      </c>
      <c s="34" t="s">
        <v>860</v>
      </c>
      <c s="34" t="s">
        <v>4862</v>
      </c>
      <c s="35" t="s">
        <v>5</v>
      </c>
      <c s="6" t="s">
        <v>4863</v>
      </c>
      <c s="36" t="s">
        <v>63</v>
      </c>
      <c s="37">
        <v>149.565</v>
      </c>
      <c s="36">
        <v>0.0049</v>
      </c>
      <c s="36">
        <f>ROUND(G239*H239,6)</f>
      </c>
      <c r="L239" s="38">
        <v>0</v>
      </c>
      <c s="32">
        <f>ROUND(ROUND(L239,2)*ROUND(G239,3),2)</f>
      </c>
      <c s="36" t="s">
        <v>196</v>
      </c>
      <c>
        <f>(M239*21)/100</f>
      </c>
      <c t="s">
        <v>27</v>
      </c>
    </row>
    <row r="240" spans="1:5" ht="12.75">
      <c r="A240" s="35" t="s">
        <v>54</v>
      </c>
      <c r="E240" s="39" t="s">
        <v>5</v>
      </c>
    </row>
    <row r="241" spans="1:5" ht="89.25">
      <c r="A241" s="35" t="s">
        <v>55</v>
      </c>
      <c r="E241" s="40" t="s">
        <v>4864</v>
      </c>
    </row>
    <row r="242" spans="1:5" ht="12.75">
      <c r="A242" t="s">
        <v>56</v>
      </c>
      <c r="E242" s="39" t="s">
        <v>5</v>
      </c>
    </row>
    <row r="243" spans="1:16" ht="12.75">
      <c r="A243" t="s">
        <v>49</v>
      </c>
      <c s="34" t="s">
        <v>863</v>
      </c>
      <c s="34" t="s">
        <v>4865</v>
      </c>
      <c s="35" t="s">
        <v>5</v>
      </c>
      <c s="6" t="s">
        <v>4866</v>
      </c>
      <c s="36" t="s">
        <v>63</v>
      </c>
      <c s="37">
        <v>149.565</v>
      </c>
      <c s="36">
        <v>0.0056</v>
      </c>
      <c s="36">
        <f>ROUND(G243*H243,6)</f>
      </c>
      <c r="L243" s="38">
        <v>0</v>
      </c>
      <c s="32">
        <f>ROUND(ROUND(L243,2)*ROUND(G243,3),2)</f>
      </c>
      <c s="36" t="s">
        <v>196</v>
      </c>
      <c>
        <f>(M243*21)/100</f>
      </c>
      <c t="s">
        <v>27</v>
      </c>
    </row>
    <row r="244" spans="1:5" ht="12.75">
      <c r="A244" s="35" t="s">
        <v>54</v>
      </c>
      <c r="E244" s="39" t="s">
        <v>5</v>
      </c>
    </row>
    <row r="245" spans="1:5" ht="89.25">
      <c r="A245" s="35" t="s">
        <v>55</v>
      </c>
      <c r="E245" s="40" t="s">
        <v>4864</v>
      </c>
    </row>
    <row r="246" spans="1:5" ht="12.75">
      <c r="A246" t="s">
        <v>56</v>
      </c>
      <c r="E246" s="39" t="s">
        <v>5</v>
      </c>
    </row>
    <row r="247" spans="1:16" ht="12.75">
      <c r="A247" t="s">
        <v>49</v>
      </c>
      <c s="34" t="s">
        <v>867</v>
      </c>
      <c s="34" t="s">
        <v>4867</v>
      </c>
      <c s="35" t="s">
        <v>5</v>
      </c>
      <c s="6" t="s">
        <v>4868</v>
      </c>
      <c s="36" t="s">
        <v>63</v>
      </c>
      <c s="37">
        <v>211.597</v>
      </c>
      <c s="36">
        <v>0.008</v>
      </c>
      <c s="36">
        <f>ROUND(G247*H247,6)</f>
      </c>
      <c r="L247" s="38">
        <v>0</v>
      </c>
      <c s="32">
        <f>ROUND(ROUND(L247,2)*ROUND(G247,3),2)</f>
      </c>
      <c s="36" t="s">
        <v>196</v>
      </c>
      <c>
        <f>(M247*21)/100</f>
      </c>
      <c t="s">
        <v>27</v>
      </c>
    </row>
    <row r="248" spans="1:5" ht="12.75">
      <c r="A248" s="35" t="s">
        <v>54</v>
      </c>
      <c r="E248" s="39" t="s">
        <v>5</v>
      </c>
    </row>
    <row r="249" spans="1:5" ht="12.75">
      <c r="A249" s="35" t="s">
        <v>55</v>
      </c>
      <c r="E249" s="40" t="s">
        <v>4869</v>
      </c>
    </row>
    <row r="250" spans="1:5" ht="12.75">
      <c r="A250" t="s">
        <v>56</v>
      </c>
      <c r="E250" s="39" t="s">
        <v>5</v>
      </c>
    </row>
    <row r="251" spans="1:16" ht="25.5">
      <c r="A251" t="s">
        <v>49</v>
      </c>
      <c s="34" t="s">
        <v>872</v>
      </c>
      <c s="34" t="s">
        <v>4870</v>
      </c>
      <c s="35" t="s">
        <v>5</v>
      </c>
      <c s="6" t="s">
        <v>4871</v>
      </c>
      <c s="36" t="s">
        <v>63</v>
      </c>
      <c s="37">
        <v>149.565</v>
      </c>
      <c s="36">
        <v>0.0002</v>
      </c>
      <c s="36">
        <f>ROUND(G251*H251,6)</f>
      </c>
      <c r="L251" s="38">
        <v>0</v>
      </c>
      <c s="32">
        <f>ROUND(ROUND(L251,2)*ROUND(G251,3),2)</f>
      </c>
      <c s="36" t="s">
        <v>196</v>
      </c>
      <c>
        <f>(M251*21)/100</f>
      </c>
      <c t="s">
        <v>27</v>
      </c>
    </row>
    <row r="252" spans="1:5" ht="12.75">
      <c r="A252" s="35" t="s">
        <v>54</v>
      </c>
      <c r="E252" s="39" t="s">
        <v>5</v>
      </c>
    </row>
    <row r="253" spans="1:5" ht="12.75">
      <c r="A253" s="35" t="s">
        <v>55</v>
      </c>
      <c r="E253" s="40" t="s">
        <v>4872</v>
      </c>
    </row>
    <row r="254" spans="1:5" ht="12.75">
      <c r="A254" t="s">
        <v>56</v>
      </c>
      <c r="E254" s="39" t="s">
        <v>5</v>
      </c>
    </row>
    <row r="255" spans="1:16" ht="25.5">
      <c r="A255" t="s">
        <v>49</v>
      </c>
      <c s="34" t="s">
        <v>877</v>
      </c>
      <c s="34" t="s">
        <v>4873</v>
      </c>
      <c s="35" t="s">
        <v>5</v>
      </c>
      <c s="6" t="s">
        <v>4874</v>
      </c>
      <c s="36" t="s">
        <v>63</v>
      </c>
      <c s="37">
        <v>271.935</v>
      </c>
      <c s="36">
        <v>0</v>
      </c>
      <c s="36">
        <f>ROUND(G255*H255,6)</f>
      </c>
      <c r="L255" s="38">
        <v>0</v>
      </c>
      <c s="32">
        <f>ROUND(ROUND(L255,2)*ROUND(G255,3),2)</f>
      </c>
      <c s="36" t="s">
        <v>196</v>
      </c>
      <c>
        <f>(M255*21)/100</f>
      </c>
      <c t="s">
        <v>27</v>
      </c>
    </row>
    <row r="256" spans="1:5" ht="12.75">
      <c r="A256" s="35" t="s">
        <v>54</v>
      </c>
      <c r="E256" s="39" t="s">
        <v>5</v>
      </c>
    </row>
    <row r="257" spans="1:5" ht="76.5">
      <c r="A257" s="35" t="s">
        <v>55</v>
      </c>
      <c r="E257" s="40" t="s">
        <v>4875</v>
      </c>
    </row>
    <row r="258" spans="1:5" ht="12.75">
      <c r="A258" t="s">
        <v>56</v>
      </c>
      <c r="E258" s="39" t="s">
        <v>5</v>
      </c>
    </row>
    <row r="259" spans="1:16" ht="12.75">
      <c r="A259" t="s">
        <v>49</v>
      </c>
      <c s="34" t="s">
        <v>880</v>
      </c>
      <c s="34" t="s">
        <v>4876</v>
      </c>
      <c s="35" t="s">
        <v>5</v>
      </c>
      <c s="6" t="s">
        <v>4877</v>
      </c>
      <c s="36" t="s">
        <v>63</v>
      </c>
      <c s="37">
        <v>135.968</v>
      </c>
      <c s="36">
        <v>0.00081</v>
      </c>
      <c s="36">
        <f>ROUND(G259*H259,6)</f>
      </c>
      <c r="L259" s="38">
        <v>0</v>
      </c>
      <c s="32">
        <f>ROUND(ROUND(L259,2)*ROUND(G259,3),2)</f>
      </c>
      <c s="36" t="s">
        <v>196</v>
      </c>
      <c>
        <f>(M259*21)/100</f>
      </c>
      <c t="s">
        <v>27</v>
      </c>
    </row>
    <row r="260" spans="1:5" ht="12.75">
      <c r="A260" s="35" t="s">
        <v>54</v>
      </c>
      <c r="E260" s="39" t="s">
        <v>5</v>
      </c>
    </row>
    <row r="261" spans="1:5" ht="89.25">
      <c r="A261" s="35" t="s">
        <v>55</v>
      </c>
      <c r="E261" s="40" t="s">
        <v>4878</v>
      </c>
    </row>
    <row r="262" spans="1:5" ht="12.75">
      <c r="A262" t="s">
        <v>56</v>
      </c>
      <c r="E262" s="39" t="s">
        <v>5</v>
      </c>
    </row>
    <row r="263" spans="1:16" ht="12.75">
      <c r="A263" t="s">
        <v>49</v>
      </c>
      <c s="34" t="s">
        <v>885</v>
      </c>
      <c s="34" t="s">
        <v>4879</v>
      </c>
      <c s="35" t="s">
        <v>5</v>
      </c>
      <c s="6" t="s">
        <v>4880</v>
      </c>
      <c s="36" t="s">
        <v>63</v>
      </c>
      <c s="37">
        <v>21.6</v>
      </c>
      <c s="36">
        <v>0.00081</v>
      </c>
      <c s="36">
        <f>ROUND(G263*H263,6)</f>
      </c>
      <c r="L263" s="38">
        <v>0</v>
      </c>
      <c s="32">
        <f>ROUND(ROUND(L263,2)*ROUND(G263,3),2)</f>
      </c>
      <c s="36" t="s">
        <v>196</v>
      </c>
      <c>
        <f>(M263*21)/100</f>
      </c>
      <c t="s">
        <v>27</v>
      </c>
    </row>
    <row r="264" spans="1:5" ht="12.75">
      <c r="A264" s="35" t="s">
        <v>54</v>
      </c>
      <c r="E264" s="39" t="s">
        <v>5</v>
      </c>
    </row>
    <row r="265" spans="1:5" ht="102">
      <c r="A265" s="35" t="s">
        <v>55</v>
      </c>
      <c r="E265" s="40" t="s">
        <v>4881</v>
      </c>
    </row>
    <row r="266" spans="1:5" ht="12.75">
      <c r="A266" t="s">
        <v>56</v>
      </c>
      <c r="E266" s="39" t="s">
        <v>5</v>
      </c>
    </row>
    <row r="267" spans="1:16" ht="25.5">
      <c r="A267" t="s">
        <v>49</v>
      </c>
      <c s="34" t="s">
        <v>889</v>
      </c>
      <c s="34" t="s">
        <v>4882</v>
      </c>
      <c s="35" t="s">
        <v>5</v>
      </c>
      <c s="6" t="s">
        <v>4883</v>
      </c>
      <c s="36" t="s">
        <v>63</v>
      </c>
      <c s="37">
        <v>192.361</v>
      </c>
      <c s="36">
        <v>0</v>
      </c>
      <c s="36">
        <f>ROUND(G267*H267,6)</f>
      </c>
      <c r="L267" s="38">
        <v>0</v>
      </c>
      <c s="32">
        <f>ROUND(ROUND(L267,2)*ROUND(G267,3),2)</f>
      </c>
      <c s="36" t="s">
        <v>196</v>
      </c>
      <c>
        <f>(M267*21)/100</f>
      </c>
      <c t="s">
        <v>27</v>
      </c>
    </row>
    <row r="268" spans="1:5" ht="12.75">
      <c r="A268" s="35" t="s">
        <v>54</v>
      </c>
      <c r="E268" s="39" t="s">
        <v>5</v>
      </c>
    </row>
    <row r="269" spans="1:5" ht="89.25">
      <c r="A269" s="35" t="s">
        <v>55</v>
      </c>
      <c r="E269" s="40" t="s">
        <v>4884</v>
      </c>
    </row>
    <row r="270" spans="1:5" ht="12.75">
      <c r="A270" t="s">
        <v>56</v>
      </c>
      <c r="E270" s="39" t="s">
        <v>5</v>
      </c>
    </row>
    <row r="271" spans="1:16" ht="25.5">
      <c r="A271" t="s">
        <v>49</v>
      </c>
      <c s="34" t="s">
        <v>894</v>
      </c>
      <c s="34" t="s">
        <v>4885</v>
      </c>
      <c s="35" t="s">
        <v>5</v>
      </c>
      <c s="6" t="s">
        <v>4886</v>
      </c>
      <c s="36" t="s">
        <v>63</v>
      </c>
      <c s="37">
        <v>135.968</v>
      </c>
      <c s="36">
        <v>0</v>
      </c>
      <c s="36">
        <f>ROUND(G271*H271,6)</f>
      </c>
      <c r="L271" s="38">
        <v>0</v>
      </c>
      <c s="32">
        <f>ROUND(ROUND(L271,2)*ROUND(G271,3),2)</f>
      </c>
      <c s="36" t="s">
        <v>196</v>
      </c>
      <c>
        <f>(M271*21)/100</f>
      </c>
      <c t="s">
        <v>27</v>
      </c>
    </row>
    <row r="272" spans="1:5" ht="12.75">
      <c r="A272" s="35" t="s">
        <v>54</v>
      </c>
      <c r="E272" s="39" t="s">
        <v>5</v>
      </c>
    </row>
    <row r="273" spans="1:5" ht="89.25">
      <c r="A273" s="35" t="s">
        <v>55</v>
      </c>
      <c r="E273" s="40" t="s">
        <v>4887</v>
      </c>
    </row>
    <row r="274" spans="1:5" ht="12.75">
      <c r="A274" t="s">
        <v>56</v>
      </c>
      <c r="E274" s="39" t="s">
        <v>5</v>
      </c>
    </row>
    <row r="275" spans="1:16" ht="12.75">
      <c r="A275" t="s">
        <v>49</v>
      </c>
      <c s="34" t="s">
        <v>898</v>
      </c>
      <c s="34" t="s">
        <v>4888</v>
      </c>
      <c s="35" t="s">
        <v>5</v>
      </c>
      <c s="6" t="s">
        <v>4889</v>
      </c>
      <c s="36" t="s">
        <v>70</v>
      </c>
      <c s="37">
        <v>72</v>
      </c>
      <c s="36">
        <v>0.0002</v>
      </c>
      <c s="36">
        <f>ROUND(G275*H275,6)</f>
      </c>
      <c r="L275" s="38">
        <v>0</v>
      </c>
      <c s="32">
        <f>ROUND(ROUND(L275,2)*ROUND(G275,3),2)</f>
      </c>
      <c s="36" t="s">
        <v>196</v>
      </c>
      <c>
        <f>(M275*21)/100</f>
      </c>
      <c t="s">
        <v>27</v>
      </c>
    </row>
    <row r="276" spans="1:5" ht="12.75">
      <c r="A276" s="35" t="s">
        <v>54</v>
      </c>
      <c r="E276" s="39" t="s">
        <v>5</v>
      </c>
    </row>
    <row r="277" spans="1:5" ht="102">
      <c r="A277" s="35" t="s">
        <v>55</v>
      </c>
      <c r="E277" s="40" t="s">
        <v>4890</v>
      </c>
    </row>
    <row r="278" spans="1:5" ht="12.75">
      <c r="A278" t="s">
        <v>56</v>
      </c>
      <c r="E278" s="39" t="s">
        <v>5</v>
      </c>
    </row>
    <row r="279" spans="1:16" ht="12.75">
      <c r="A279" t="s">
        <v>49</v>
      </c>
      <c s="34" t="s">
        <v>902</v>
      </c>
      <c s="34" t="s">
        <v>4891</v>
      </c>
      <c s="35" t="s">
        <v>5</v>
      </c>
      <c s="6" t="s">
        <v>4892</v>
      </c>
      <c s="36" t="s">
        <v>294</v>
      </c>
      <c s="37">
        <v>3.435</v>
      </c>
      <c s="36">
        <v>0</v>
      </c>
      <c s="36">
        <f>ROUND(G279*H279,6)</f>
      </c>
      <c r="L279" s="38">
        <v>0</v>
      </c>
      <c s="32">
        <f>ROUND(ROUND(L279,2)*ROUND(G279,3),2)</f>
      </c>
      <c s="36" t="s">
        <v>196</v>
      </c>
      <c>
        <f>(M279*21)/100</f>
      </c>
      <c t="s">
        <v>27</v>
      </c>
    </row>
    <row r="280" spans="1:5" ht="12.75">
      <c r="A280" s="35" t="s">
        <v>54</v>
      </c>
      <c r="E280" s="39" t="s">
        <v>5</v>
      </c>
    </row>
    <row r="281" spans="1:5" ht="12.75">
      <c r="A281" s="35" t="s">
        <v>55</v>
      </c>
      <c r="E281" s="40" t="s">
        <v>5</v>
      </c>
    </row>
    <row r="282" spans="1:5" ht="12.75">
      <c r="A282" t="s">
        <v>56</v>
      </c>
      <c r="E282" s="39" t="s">
        <v>5</v>
      </c>
    </row>
    <row r="283" spans="1:13" ht="12.75">
      <c r="A283" t="s">
        <v>46</v>
      </c>
      <c r="C283" s="31" t="s">
        <v>4893</v>
      </c>
      <c r="E283" s="33" t="s">
        <v>4894</v>
      </c>
      <c r="J283" s="32">
        <f>0</f>
      </c>
      <c s="32">
        <f>0</f>
      </c>
      <c s="32">
        <f>0+L284</f>
      </c>
      <c s="32">
        <f>0+M284</f>
      </c>
    </row>
    <row r="284" spans="1:16" ht="12.75">
      <c r="A284" t="s">
        <v>49</v>
      </c>
      <c s="34" t="s">
        <v>905</v>
      </c>
      <c s="34" t="s">
        <v>4895</v>
      </c>
      <c s="35" t="s">
        <v>5</v>
      </c>
      <c s="6" t="s">
        <v>4896</v>
      </c>
      <c s="36" t="s">
        <v>97</v>
      </c>
      <c s="37">
        <v>6</v>
      </c>
      <c s="36">
        <v>0.02652</v>
      </c>
      <c s="36">
        <f>ROUND(G284*H284,6)</f>
      </c>
      <c r="L284" s="38">
        <v>0</v>
      </c>
      <c s="32">
        <f>ROUND(ROUND(L284,2)*ROUND(G284,3),2)</f>
      </c>
      <c s="36" t="s">
        <v>196</v>
      </c>
      <c>
        <f>(M284*21)/100</f>
      </c>
      <c t="s">
        <v>27</v>
      </c>
    </row>
    <row r="285" spans="1:5" ht="12.75">
      <c r="A285" s="35" t="s">
        <v>54</v>
      </c>
      <c r="E285" s="39" t="s">
        <v>5</v>
      </c>
    </row>
    <row r="286" spans="1:5" ht="38.25">
      <c r="A286" s="35" t="s">
        <v>55</v>
      </c>
      <c r="E286" s="40" t="s">
        <v>4897</v>
      </c>
    </row>
    <row r="287" spans="1:5" ht="12.75">
      <c r="A287" t="s">
        <v>56</v>
      </c>
      <c r="E287" s="39" t="s">
        <v>5</v>
      </c>
    </row>
    <row r="288" spans="1:13" ht="12.75">
      <c r="A288" t="s">
        <v>46</v>
      </c>
      <c r="C288" s="31" t="s">
        <v>1177</v>
      </c>
      <c r="E288" s="33" t="s">
        <v>3862</v>
      </c>
      <c r="J288" s="32">
        <f>0</f>
      </c>
      <c s="32">
        <f>0</f>
      </c>
      <c s="32">
        <f>0+L289+L293</f>
      </c>
      <c s="32">
        <f>0+M289+M293</f>
      </c>
    </row>
    <row r="289" spans="1:16" ht="12.75">
      <c r="A289" t="s">
        <v>49</v>
      </c>
      <c s="34" t="s">
        <v>909</v>
      </c>
      <c s="34" t="s">
        <v>4898</v>
      </c>
      <c s="35" t="s">
        <v>5</v>
      </c>
      <c s="6" t="s">
        <v>4899</v>
      </c>
      <c s="36" t="s">
        <v>4900</v>
      </c>
      <c s="37">
        <v>1</v>
      </c>
      <c s="36">
        <v>0</v>
      </c>
      <c s="36">
        <f>ROUND(G289*H289,6)</f>
      </c>
      <c r="L289" s="38">
        <v>0</v>
      </c>
      <c s="32">
        <f>ROUND(ROUND(L289,2)*ROUND(G289,3),2)</f>
      </c>
      <c s="36" t="s">
        <v>196</v>
      </c>
      <c>
        <f>(M289*21)/100</f>
      </c>
      <c t="s">
        <v>27</v>
      </c>
    </row>
    <row r="290" spans="1:5" ht="12.75">
      <c r="A290" s="35" t="s">
        <v>54</v>
      </c>
      <c r="E290" s="39" t="s">
        <v>5</v>
      </c>
    </row>
    <row r="291" spans="1:5" ht="12.75">
      <c r="A291" s="35" t="s">
        <v>55</v>
      </c>
      <c r="E291" s="40" t="s">
        <v>5</v>
      </c>
    </row>
    <row r="292" spans="1:5" ht="12.75">
      <c r="A292" t="s">
        <v>56</v>
      </c>
      <c r="E292" s="39" t="s">
        <v>5</v>
      </c>
    </row>
    <row r="293" spans="1:16" ht="12.75">
      <c r="A293" t="s">
        <v>49</v>
      </c>
      <c s="34" t="s">
        <v>913</v>
      </c>
      <c s="34" t="s">
        <v>4901</v>
      </c>
      <c s="35" t="s">
        <v>5</v>
      </c>
      <c s="6" t="s">
        <v>4902</v>
      </c>
      <c s="36" t="s">
        <v>4900</v>
      </c>
      <c s="37">
        <v>1</v>
      </c>
      <c s="36">
        <v>0</v>
      </c>
      <c s="36">
        <f>ROUND(G293*H293,6)</f>
      </c>
      <c r="L293" s="38">
        <v>0</v>
      </c>
      <c s="32">
        <f>ROUND(ROUND(L293,2)*ROUND(G293,3),2)</f>
      </c>
      <c s="36" t="s">
        <v>196</v>
      </c>
      <c>
        <f>(M293*21)/100</f>
      </c>
      <c t="s">
        <v>27</v>
      </c>
    </row>
    <row r="294" spans="1:5" ht="12.75">
      <c r="A294" s="35" t="s">
        <v>54</v>
      </c>
      <c r="E294" s="39" t="s">
        <v>5</v>
      </c>
    </row>
    <row r="295" spans="1:5" ht="12.75">
      <c r="A295" s="35" t="s">
        <v>55</v>
      </c>
      <c r="E295" s="40" t="s">
        <v>5</v>
      </c>
    </row>
    <row r="296" spans="1:5" ht="12.75">
      <c r="A296" t="s">
        <v>56</v>
      </c>
      <c r="E296" s="39" t="s">
        <v>5</v>
      </c>
    </row>
    <row r="297" spans="1:13" ht="12.75">
      <c r="A297" t="s">
        <v>46</v>
      </c>
      <c r="C297" s="31" t="s">
        <v>4903</v>
      </c>
      <c r="E297" s="33" t="s">
        <v>4904</v>
      </c>
      <c r="J297" s="32">
        <f>0</f>
      </c>
      <c s="32">
        <f>0</f>
      </c>
      <c s="32">
        <f>0+L298</f>
      </c>
      <c s="32">
        <f>0+M298</f>
      </c>
    </row>
    <row r="298" spans="1:16" ht="12.75">
      <c r="A298" t="s">
        <v>49</v>
      </c>
      <c s="34" t="s">
        <v>917</v>
      </c>
      <c s="34" t="s">
        <v>4905</v>
      </c>
      <c s="35" t="s">
        <v>5</v>
      </c>
      <c s="6" t="s">
        <v>4906</v>
      </c>
      <c s="36" t="s">
        <v>4900</v>
      </c>
      <c s="37">
        <v>1</v>
      </c>
      <c s="36">
        <v>0</v>
      </c>
      <c s="36">
        <f>ROUND(G298*H298,6)</f>
      </c>
      <c r="L298" s="38">
        <v>0</v>
      </c>
      <c s="32">
        <f>ROUND(ROUND(L298,2)*ROUND(G298,3),2)</f>
      </c>
      <c s="36" t="s">
        <v>4532</v>
      </c>
      <c>
        <f>(M298*21)/100</f>
      </c>
      <c t="s">
        <v>27</v>
      </c>
    </row>
    <row r="299" spans="1:5" ht="12.75">
      <c r="A299" s="35" t="s">
        <v>54</v>
      </c>
      <c r="E299" s="39" t="s">
        <v>5</v>
      </c>
    </row>
    <row r="300" spans="1:5" ht="12.75">
      <c r="A300" s="35" t="s">
        <v>55</v>
      </c>
      <c r="E300" s="40" t="s">
        <v>5</v>
      </c>
    </row>
    <row r="301" spans="1:5" ht="12.75">
      <c r="A301" t="s">
        <v>56</v>
      </c>
      <c r="E301" s="39" t="s">
        <v>5</v>
      </c>
    </row>
    <row r="302" spans="1:13" ht="12.75">
      <c r="A302" t="s">
        <v>46</v>
      </c>
      <c r="C302" s="31" t="s">
        <v>4907</v>
      </c>
      <c r="E302" s="33" t="s">
        <v>4908</v>
      </c>
      <c r="J302" s="32">
        <f>0</f>
      </c>
      <c s="32">
        <f>0</f>
      </c>
      <c s="32">
        <f>0+L303+L307+L311+L315+L319+L323+L327+L331+L335+L339</f>
      </c>
      <c s="32">
        <f>0+M303+M307+M311+M315+M319+M323+M327+M331+M335+M339</f>
      </c>
    </row>
    <row r="303" spans="1:16" ht="12.75">
      <c r="A303" t="s">
        <v>49</v>
      </c>
      <c s="34" t="s">
        <v>921</v>
      </c>
      <c s="34" t="s">
        <v>4909</v>
      </c>
      <c s="35" t="s">
        <v>5</v>
      </c>
      <c s="6" t="s">
        <v>4910</v>
      </c>
      <c s="36" t="s">
        <v>52</v>
      </c>
      <c s="37">
        <v>4.335</v>
      </c>
      <c s="36">
        <v>0.55</v>
      </c>
      <c s="36">
        <f>ROUND(G303*H303,6)</f>
      </c>
      <c r="L303" s="38">
        <v>0</v>
      </c>
      <c s="32">
        <f>ROUND(ROUND(L303,2)*ROUND(G303,3),2)</f>
      </c>
      <c s="36" t="s">
        <v>196</v>
      </c>
      <c>
        <f>(M303*21)/100</f>
      </c>
      <c t="s">
        <v>27</v>
      </c>
    </row>
    <row r="304" spans="1:5" ht="12.75">
      <c r="A304" s="35" t="s">
        <v>54</v>
      </c>
      <c r="E304" s="39" t="s">
        <v>5</v>
      </c>
    </row>
    <row r="305" spans="1:5" ht="51">
      <c r="A305" s="35" t="s">
        <v>55</v>
      </c>
      <c r="E305" s="40" t="s">
        <v>4911</v>
      </c>
    </row>
    <row r="306" spans="1:5" ht="12.75">
      <c r="A306" t="s">
        <v>56</v>
      </c>
      <c r="E306" s="39" t="s">
        <v>5</v>
      </c>
    </row>
    <row r="307" spans="1:16" ht="25.5">
      <c r="A307" t="s">
        <v>49</v>
      </c>
      <c s="34" t="s">
        <v>926</v>
      </c>
      <c s="34" t="s">
        <v>4912</v>
      </c>
      <c s="35" t="s">
        <v>5</v>
      </c>
      <c s="6" t="s">
        <v>4913</v>
      </c>
      <c s="36" t="s">
        <v>52</v>
      </c>
      <c s="37">
        <v>29.335</v>
      </c>
      <c s="36">
        <v>0.00189</v>
      </c>
      <c s="36">
        <f>ROUND(G307*H307,6)</f>
      </c>
      <c r="L307" s="38">
        <v>0</v>
      </c>
      <c s="32">
        <f>ROUND(ROUND(L307,2)*ROUND(G307,3),2)</f>
      </c>
      <c s="36" t="s">
        <v>196</v>
      </c>
      <c>
        <f>(M307*21)/100</f>
      </c>
      <c t="s">
        <v>27</v>
      </c>
    </row>
    <row r="308" spans="1:5" ht="12.75">
      <c r="A308" s="35" t="s">
        <v>54</v>
      </c>
      <c r="E308" s="39" t="s">
        <v>5</v>
      </c>
    </row>
    <row r="309" spans="1:5" ht="63.75">
      <c r="A309" s="35" t="s">
        <v>55</v>
      </c>
      <c r="E309" s="40" t="s">
        <v>4914</v>
      </c>
    </row>
    <row r="310" spans="1:5" ht="12.75">
      <c r="A310" t="s">
        <v>56</v>
      </c>
      <c r="E310" s="39" t="s">
        <v>5</v>
      </c>
    </row>
    <row r="311" spans="1:16" ht="12.75">
      <c r="A311" t="s">
        <v>49</v>
      </c>
      <c s="34" t="s">
        <v>929</v>
      </c>
      <c s="34" t="s">
        <v>4915</v>
      </c>
      <c s="35" t="s">
        <v>5</v>
      </c>
      <c s="6" t="s">
        <v>4916</v>
      </c>
      <c s="36" t="s">
        <v>63</v>
      </c>
      <c s="37">
        <v>192.361</v>
      </c>
      <c s="36">
        <v>0</v>
      </c>
      <c s="36">
        <f>ROUND(G311*H311,6)</f>
      </c>
      <c r="L311" s="38">
        <v>0</v>
      </c>
      <c s="32">
        <f>ROUND(ROUND(L311,2)*ROUND(G311,3),2)</f>
      </c>
      <c s="36" t="s">
        <v>196</v>
      </c>
      <c>
        <f>(M311*21)/100</f>
      </c>
      <c t="s">
        <v>27</v>
      </c>
    </row>
    <row r="312" spans="1:5" ht="12.75">
      <c r="A312" s="35" t="s">
        <v>54</v>
      </c>
      <c r="E312" s="39" t="s">
        <v>5</v>
      </c>
    </row>
    <row r="313" spans="1:5" ht="12.75">
      <c r="A313" s="35" t="s">
        <v>55</v>
      </c>
      <c r="E313" s="40" t="s">
        <v>5</v>
      </c>
    </row>
    <row r="314" spans="1:5" ht="12.75">
      <c r="A314" t="s">
        <v>56</v>
      </c>
      <c r="E314" s="39" t="s">
        <v>5</v>
      </c>
    </row>
    <row r="315" spans="1:16" ht="25.5">
      <c r="A315" t="s">
        <v>49</v>
      </c>
      <c s="34" t="s">
        <v>1348</v>
      </c>
      <c s="34" t="s">
        <v>4917</v>
      </c>
      <c s="35" t="s">
        <v>5</v>
      </c>
      <c s="6" t="s">
        <v>4918</v>
      </c>
      <c s="36" t="s">
        <v>63</v>
      </c>
      <c s="37">
        <v>196.2</v>
      </c>
      <c s="36">
        <v>0</v>
      </c>
      <c s="36">
        <f>ROUND(G315*H315,6)</f>
      </c>
      <c r="L315" s="38">
        <v>0</v>
      </c>
      <c s="32">
        <f>ROUND(ROUND(L315,2)*ROUND(G315,3),2)</f>
      </c>
      <c s="36" t="s">
        <v>196</v>
      </c>
      <c>
        <f>(M315*21)/100</f>
      </c>
      <c t="s">
        <v>27</v>
      </c>
    </row>
    <row r="316" spans="1:5" ht="12.75">
      <c r="A316" s="35" t="s">
        <v>54</v>
      </c>
      <c r="E316" s="39" t="s">
        <v>5</v>
      </c>
    </row>
    <row r="317" spans="1:5" ht="89.25">
      <c r="A317" s="35" t="s">
        <v>55</v>
      </c>
      <c r="E317" s="40" t="s">
        <v>4919</v>
      </c>
    </row>
    <row r="318" spans="1:5" ht="12.75">
      <c r="A318" t="s">
        <v>56</v>
      </c>
      <c r="E318" s="39" t="s">
        <v>5</v>
      </c>
    </row>
    <row r="319" spans="1:16" ht="12.75">
      <c r="A319" t="s">
        <v>49</v>
      </c>
      <c s="34" t="s">
        <v>1960</v>
      </c>
      <c s="34" t="s">
        <v>4920</v>
      </c>
      <c s="35" t="s">
        <v>5</v>
      </c>
      <c s="6" t="s">
        <v>4921</v>
      </c>
      <c s="36" t="s">
        <v>70</v>
      </c>
      <c s="37">
        <v>197</v>
      </c>
      <c s="36">
        <v>2E-05</v>
      </c>
      <c s="36">
        <f>ROUND(G319*H319,6)</f>
      </c>
      <c r="L319" s="38">
        <v>0</v>
      </c>
      <c s="32">
        <f>ROUND(ROUND(L319,2)*ROUND(G319,3),2)</f>
      </c>
      <c s="36" t="s">
        <v>196</v>
      </c>
      <c>
        <f>(M319*21)/100</f>
      </c>
      <c t="s">
        <v>27</v>
      </c>
    </row>
    <row r="320" spans="1:5" ht="12.75">
      <c r="A320" s="35" t="s">
        <v>54</v>
      </c>
      <c r="E320" s="39" t="s">
        <v>5</v>
      </c>
    </row>
    <row r="321" spans="1:5" ht="76.5">
      <c r="A321" s="35" t="s">
        <v>55</v>
      </c>
      <c r="E321" s="40" t="s">
        <v>4922</v>
      </c>
    </row>
    <row r="322" spans="1:5" ht="12.75">
      <c r="A322" t="s">
        <v>56</v>
      </c>
      <c r="E322" s="39" t="s">
        <v>5</v>
      </c>
    </row>
    <row r="323" spans="1:16" ht="12.75">
      <c r="A323" t="s">
        <v>49</v>
      </c>
      <c s="34" t="s">
        <v>1961</v>
      </c>
      <c s="34" t="s">
        <v>4923</v>
      </c>
      <c s="35" t="s">
        <v>5</v>
      </c>
      <c s="6" t="s">
        <v>4924</v>
      </c>
      <c s="36" t="s">
        <v>63</v>
      </c>
      <c s="37">
        <v>192.361</v>
      </c>
      <c s="36">
        <v>0</v>
      </c>
      <c s="36">
        <f>ROUND(G323*H323,6)</f>
      </c>
      <c r="L323" s="38">
        <v>0</v>
      </c>
      <c s="32">
        <f>ROUND(ROUND(L323,2)*ROUND(G323,3),2)</f>
      </c>
      <c s="36" t="s">
        <v>196</v>
      </c>
      <c>
        <f>(M323*21)/100</f>
      </c>
      <c t="s">
        <v>27</v>
      </c>
    </row>
    <row r="324" spans="1:5" ht="12.75">
      <c r="A324" s="35" t="s">
        <v>54</v>
      </c>
      <c r="E324" s="39" t="s">
        <v>5</v>
      </c>
    </row>
    <row r="325" spans="1:5" ht="12.75">
      <c r="A325" s="35" t="s">
        <v>55</v>
      </c>
      <c r="E325" s="40" t="s">
        <v>5</v>
      </c>
    </row>
    <row r="326" spans="1:5" ht="12.75">
      <c r="A326" t="s">
        <v>56</v>
      </c>
      <c r="E326" s="39" t="s">
        <v>5</v>
      </c>
    </row>
    <row r="327" spans="1:16" ht="12.75">
      <c r="A327" t="s">
        <v>49</v>
      </c>
      <c s="34" t="s">
        <v>1963</v>
      </c>
      <c s="34" t="s">
        <v>4925</v>
      </c>
      <c s="35" t="s">
        <v>5</v>
      </c>
      <c s="6" t="s">
        <v>4926</v>
      </c>
      <c s="36" t="s">
        <v>52</v>
      </c>
      <c s="37">
        <v>4.335</v>
      </c>
      <c s="36">
        <v>0.02337</v>
      </c>
      <c s="36">
        <f>ROUND(G327*H327,6)</f>
      </c>
      <c r="L327" s="38">
        <v>0</v>
      </c>
      <c s="32">
        <f>ROUND(ROUND(L327,2)*ROUND(G327,3),2)</f>
      </c>
      <c s="36" t="s">
        <v>196</v>
      </c>
      <c>
        <f>(M327*21)/100</f>
      </c>
      <c t="s">
        <v>27</v>
      </c>
    </row>
    <row r="328" spans="1:5" ht="12.75">
      <c r="A328" s="35" t="s">
        <v>54</v>
      </c>
      <c r="E328" s="39" t="s">
        <v>5</v>
      </c>
    </row>
    <row r="329" spans="1:5" ht="12.75">
      <c r="A329" s="35" t="s">
        <v>55</v>
      </c>
      <c r="E329" s="40" t="s">
        <v>5</v>
      </c>
    </row>
    <row r="330" spans="1:5" ht="12.75">
      <c r="A330" t="s">
        <v>56</v>
      </c>
      <c r="E330" s="39" t="s">
        <v>5</v>
      </c>
    </row>
    <row r="331" spans="1:16" ht="25.5">
      <c r="A331" t="s">
        <v>49</v>
      </c>
      <c s="34" t="s">
        <v>1966</v>
      </c>
      <c s="34" t="s">
        <v>4927</v>
      </c>
      <c s="35" t="s">
        <v>5</v>
      </c>
      <c s="6" t="s">
        <v>4928</v>
      </c>
      <c s="36" t="s">
        <v>63</v>
      </c>
      <c s="37">
        <v>135.968</v>
      </c>
      <c s="36">
        <v>0.02265</v>
      </c>
      <c s="36">
        <f>ROUND(G331*H331,6)</f>
      </c>
      <c r="L331" s="38">
        <v>0</v>
      </c>
      <c s="32">
        <f>ROUND(ROUND(L331,2)*ROUND(G331,3),2)</f>
      </c>
      <c s="36" t="s">
        <v>196</v>
      </c>
      <c>
        <f>(M331*21)/100</f>
      </c>
      <c t="s">
        <v>27</v>
      </c>
    </row>
    <row r="332" spans="1:5" ht="12.75">
      <c r="A332" s="35" t="s">
        <v>54</v>
      </c>
      <c r="E332" s="39" t="s">
        <v>5</v>
      </c>
    </row>
    <row r="333" spans="1:5" ht="63.75">
      <c r="A333" s="35" t="s">
        <v>55</v>
      </c>
      <c r="E333" s="40" t="s">
        <v>4929</v>
      </c>
    </row>
    <row r="334" spans="1:5" ht="12.75">
      <c r="A334" t="s">
        <v>56</v>
      </c>
      <c r="E334" s="39" t="s">
        <v>5</v>
      </c>
    </row>
    <row r="335" spans="1:16" ht="12.75">
      <c r="A335" t="s">
        <v>49</v>
      </c>
      <c s="34" t="s">
        <v>4930</v>
      </c>
      <c s="34" t="s">
        <v>4931</v>
      </c>
      <c s="35" t="s">
        <v>5</v>
      </c>
      <c s="6" t="s">
        <v>4932</v>
      </c>
      <c s="36" t="s">
        <v>63</v>
      </c>
      <c s="37">
        <v>135.968</v>
      </c>
      <c s="36">
        <v>0.00018</v>
      </c>
      <c s="36">
        <f>ROUND(G335*H335,6)</f>
      </c>
      <c r="L335" s="38">
        <v>0</v>
      </c>
      <c s="32">
        <f>ROUND(ROUND(L335,2)*ROUND(G335,3),2)</f>
      </c>
      <c s="36" t="s">
        <v>196</v>
      </c>
      <c>
        <f>(M335*21)/100</f>
      </c>
      <c t="s">
        <v>27</v>
      </c>
    </row>
    <row r="336" spans="1:5" ht="12.75">
      <c r="A336" s="35" t="s">
        <v>54</v>
      </c>
      <c r="E336" s="39" t="s">
        <v>5</v>
      </c>
    </row>
    <row r="337" spans="1:5" ht="12.75">
      <c r="A337" s="35" t="s">
        <v>55</v>
      </c>
      <c r="E337" s="40" t="s">
        <v>5</v>
      </c>
    </row>
    <row r="338" spans="1:5" ht="12.75">
      <c r="A338" t="s">
        <v>56</v>
      </c>
      <c r="E338" s="39" t="s">
        <v>5</v>
      </c>
    </row>
    <row r="339" spans="1:16" ht="12.75">
      <c r="A339" t="s">
        <v>49</v>
      </c>
      <c s="34" t="s">
        <v>4933</v>
      </c>
      <c s="34" t="s">
        <v>4934</v>
      </c>
      <c s="35" t="s">
        <v>5</v>
      </c>
      <c s="6" t="s">
        <v>4935</v>
      </c>
      <c s="36" t="s">
        <v>294</v>
      </c>
      <c s="37">
        <v>5.649</v>
      </c>
      <c s="36">
        <v>0</v>
      </c>
      <c s="36">
        <f>ROUND(G339*H339,6)</f>
      </c>
      <c r="L339" s="38">
        <v>0</v>
      </c>
      <c s="32">
        <f>ROUND(ROUND(L339,2)*ROUND(G339,3),2)</f>
      </c>
      <c s="36" t="s">
        <v>196</v>
      </c>
      <c>
        <f>(M339*21)/100</f>
      </c>
      <c t="s">
        <v>27</v>
      </c>
    </row>
    <row r="340" spans="1:5" ht="12.75">
      <c r="A340" s="35" t="s">
        <v>54</v>
      </c>
      <c r="E340" s="39" t="s">
        <v>5</v>
      </c>
    </row>
    <row r="341" spans="1:5" ht="12.75">
      <c r="A341" s="35" t="s">
        <v>55</v>
      </c>
      <c r="E341" s="40" t="s">
        <v>5</v>
      </c>
    </row>
    <row r="342" spans="1:5" ht="12.75">
      <c r="A342" t="s">
        <v>56</v>
      </c>
      <c r="E342" s="39" t="s">
        <v>5</v>
      </c>
    </row>
    <row r="343" spans="1:13" ht="12.75">
      <c r="A343" t="s">
        <v>46</v>
      </c>
      <c r="C343" s="31" t="s">
        <v>4936</v>
      </c>
      <c r="E343" s="33" t="s">
        <v>4937</v>
      </c>
      <c r="J343" s="32">
        <f>0</f>
      </c>
      <c s="32">
        <f>0</f>
      </c>
      <c s="32">
        <f>0+L344+L348+L352+L356+L360+L364+L368+L372+L376+L380+L384+L388+L392+L396+L400+L404+L408</f>
      </c>
      <c s="32">
        <f>0+M344+M348+M352+M356+M360+M364+M368+M372+M376+M380+M384+M388+M392+M396+M400+M404+M408</f>
      </c>
    </row>
    <row r="344" spans="1:16" ht="12.75">
      <c r="A344" t="s">
        <v>49</v>
      </c>
      <c s="34" t="s">
        <v>4938</v>
      </c>
      <c s="34" t="s">
        <v>4939</v>
      </c>
      <c s="35" t="s">
        <v>5</v>
      </c>
      <c s="6" t="s">
        <v>4940</v>
      </c>
      <c s="36" t="s">
        <v>63</v>
      </c>
      <c s="37">
        <v>192.361</v>
      </c>
      <c s="36">
        <v>0</v>
      </c>
      <c s="36">
        <f>ROUND(G344*H344,6)</f>
      </c>
      <c r="L344" s="38">
        <v>0</v>
      </c>
      <c s="32">
        <f>ROUND(ROUND(L344,2)*ROUND(G344,3),2)</f>
      </c>
      <c s="36" t="s">
        <v>196</v>
      </c>
      <c>
        <f>(M344*21)/100</f>
      </c>
      <c t="s">
        <v>27</v>
      </c>
    </row>
    <row r="345" spans="1:5" ht="12.75">
      <c r="A345" s="35" t="s">
        <v>54</v>
      </c>
      <c r="E345" s="39" t="s">
        <v>5</v>
      </c>
    </row>
    <row r="346" spans="1:5" ht="12.75">
      <c r="A346" s="35" t="s">
        <v>55</v>
      </c>
      <c r="E346" s="40" t="s">
        <v>5</v>
      </c>
    </row>
    <row r="347" spans="1:5" ht="12.75">
      <c r="A347" t="s">
        <v>56</v>
      </c>
      <c r="E347" s="39" t="s">
        <v>5</v>
      </c>
    </row>
    <row r="348" spans="1:16" ht="12.75">
      <c r="A348" t="s">
        <v>49</v>
      </c>
      <c s="34" t="s">
        <v>4941</v>
      </c>
      <c s="34" t="s">
        <v>4942</v>
      </c>
      <c s="35" t="s">
        <v>5</v>
      </c>
      <c s="6" t="s">
        <v>4943</v>
      </c>
      <c s="36" t="s">
        <v>70</v>
      </c>
      <c s="37">
        <v>53.2</v>
      </c>
      <c s="36">
        <v>0</v>
      </c>
      <c s="36">
        <f>ROUND(G348*H348,6)</f>
      </c>
      <c r="L348" s="38">
        <v>0</v>
      </c>
      <c s="32">
        <f>ROUND(ROUND(L348,2)*ROUND(G348,3),2)</f>
      </c>
      <c s="36" t="s">
        <v>196</v>
      </c>
      <c>
        <f>(M348*21)/100</f>
      </c>
      <c t="s">
        <v>27</v>
      </c>
    </row>
    <row r="349" spans="1:5" ht="12.75">
      <c r="A349" s="35" t="s">
        <v>54</v>
      </c>
      <c r="E349" s="39" t="s">
        <v>5</v>
      </c>
    </row>
    <row r="350" spans="1:5" ht="12.75">
      <c r="A350" s="35" t="s">
        <v>55</v>
      </c>
      <c r="E350" s="40" t="s">
        <v>5</v>
      </c>
    </row>
    <row r="351" spans="1:5" ht="12.75">
      <c r="A351" t="s">
        <v>56</v>
      </c>
      <c r="E351" s="39" t="s">
        <v>5</v>
      </c>
    </row>
    <row r="352" spans="1:16" ht="12.75">
      <c r="A352" t="s">
        <v>49</v>
      </c>
      <c s="34" t="s">
        <v>4944</v>
      </c>
      <c s="34" t="s">
        <v>4945</v>
      </c>
      <c s="35" t="s">
        <v>5</v>
      </c>
      <c s="6" t="s">
        <v>4946</v>
      </c>
      <c s="36" t="s">
        <v>70</v>
      </c>
      <c s="37">
        <v>53.2</v>
      </c>
      <c s="36">
        <v>0</v>
      </c>
      <c s="36">
        <f>ROUND(G352*H352,6)</f>
      </c>
      <c r="L352" s="38">
        <v>0</v>
      </c>
      <c s="32">
        <f>ROUND(ROUND(L352,2)*ROUND(G352,3),2)</f>
      </c>
      <c s="36" t="s">
        <v>196</v>
      </c>
      <c>
        <f>(M352*21)/100</f>
      </c>
      <c t="s">
        <v>27</v>
      </c>
    </row>
    <row r="353" spans="1:5" ht="12.75">
      <c r="A353" s="35" t="s">
        <v>54</v>
      </c>
      <c r="E353" s="39" t="s">
        <v>5</v>
      </c>
    </row>
    <row r="354" spans="1:5" ht="12.75">
      <c r="A354" s="35" t="s">
        <v>55</v>
      </c>
      <c r="E354" s="40" t="s">
        <v>5</v>
      </c>
    </row>
    <row r="355" spans="1:5" ht="12.75">
      <c r="A355" t="s">
        <v>56</v>
      </c>
      <c r="E355" s="39" t="s">
        <v>5</v>
      </c>
    </row>
    <row r="356" spans="1:16" ht="12.75">
      <c r="A356" t="s">
        <v>49</v>
      </c>
      <c s="34" t="s">
        <v>4947</v>
      </c>
      <c s="34" t="s">
        <v>4948</v>
      </c>
      <c s="35" t="s">
        <v>5</v>
      </c>
      <c s="6" t="s">
        <v>4949</v>
      </c>
      <c s="36" t="s">
        <v>70</v>
      </c>
      <c s="37">
        <v>25</v>
      </c>
      <c s="36">
        <v>0</v>
      </c>
      <c s="36">
        <f>ROUND(G356*H356,6)</f>
      </c>
      <c r="L356" s="38">
        <v>0</v>
      </c>
      <c s="32">
        <f>ROUND(ROUND(L356,2)*ROUND(G356,3),2)</f>
      </c>
      <c s="36" t="s">
        <v>196</v>
      </c>
      <c>
        <f>(M356*21)/100</f>
      </c>
      <c t="s">
        <v>27</v>
      </c>
    </row>
    <row r="357" spans="1:5" ht="12.75">
      <c r="A357" s="35" t="s">
        <v>54</v>
      </c>
      <c r="E357" s="39" t="s">
        <v>5</v>
      </c>
    </row>
    <row r="358" spans="1:5" ht="12.75">
      <c r="A358" s="35" t="s">
        <v>55</v>
      </c>
      <c r="E358" s="40" t="s">
        <v>5</v>
      </c>
    </row>
    <row r="359" spans="1:5" ht="12.75">
      <c r="A359" t="s">
        <v>56</v>
      </c>
      <c r="E359" s="39" t="s">
        <v>5</v>
      </c>
    </row>
    <row r="360" spans="1:16" ht="12.75">
      <c r="A360" t="s">
        <v>49</v>
      </c>
      <c s="34" t="s">
        <v>4950</v>
      </c>
      <c s="34" t="s">
        <v>4951</v>
      </c>
      <c s="35" t="s">
        <v>5</v>
      </c>
      <c s="6" t="s">
        <v>4952</v>
      </c>
      <c s="36" t="s">
        <v>70</v>
      </c>
      <c s="37">
        <v>48</v>
      </c>
      <c s="36">
        <v>0</v>
      </c>
      <c s="36">
        <f>ROUND(G360*H360,6)</f>
      </c>
      <c r="L360" s="38">
        <v>0</v>
      </c>
      <c s="32">
        <f>ROUND(ROUND(L360,2)*ROUND(G360,3),2)</f>
      </c>
      <c s="36" t="s">
        <v>196</v>
      </c>
      <c>
        <f>(M360*21)/100</f>
      </c>
      <c t="s">
        <v>27</v>
      </c>
    </row>
    <row r="361" spans="1:5" ht="12.75">
      <c r="A361" s="35" t="s">
        <v>54</v>
      </c>
      <c r="E361" s="39" t="s">
        <v>5</v>
      </c>
    </row>
    <row r="362" spans="1:5" ht="12.75">
      <c r="A362" s="35" t="s">
        <v>55</v>
      </c>
      <c r="E362" s="40" t="s">
        <v>5</v>
      </c>
    </row>
    <row r="363" spans="1:5" ht="12.75">
      <c r="A363" t="s">
        <v>56</v>
      </c>
      <c r="E363" s="39" t="s">
        <v>5</v>
      </c>
    </row>
    <row r="364" spans="1:16" ht="12.75">
      <c r="A364" t="s">
        <v>49</v>
      </c>
      <c s="34" t="s">
        <v>4953</v>
      </c>
      <c s="34" t="s">
        <v>4954</v>
      </c>
      <c s="35" t="s">
        <v>5</v>
      </c>
      <c s="6" t="s">
        <v>4955</v>
      </c>
      <c s="36" t="s">
        <v>70</v>
      </c>
      <c s="37">
        <v>86</v>
      </c>
      <c s="36">
        <v>0</v>
      </c>
      <c s="36">
        <f>ROUND(G364*H364,6)</f>
      </c>
      <c r="L364" s="38">
        <v>0</v>
      </c>
      <c s="32">
        <f>ROUND(ROUND(L364,2)*ROUND(G364,3),2)</f>
      </c>
      <c s="36" t="s">
        <v>196</v>
      </c>
      <c>
        <f>(M364*21)/100</f>
      </c>
      <c t="s">
        <v>27</v>
      </c>
    </row>
    <row r="365" spans="1:5" ht="12.75">
      <c r="A365" s="35" t="s">
        <v>54</v>
      </c>
      <c r="E365" s="39" t="s">
        <v>5</v>
      </c>
    </row>
    <row r="366" spans="1:5" ht="12.75">
      <c r="A366" s="35" t="s">
        <v>55</v>
      </c>
      <c r="E366" s="40" t="s">
        <v>5</v>
      </c>
    </row>
    <row r="367" spans="1:5" ht="12.75">
      <c r="A367" t="s">
        <v>56</v>
      </c>
      <c r="E367" s="39" t="s">
        <v>5</v>
      </c>
    </row>
    <row r="368" spans="1:16" ht="25.5">
      <c r="A368" t="s">
        <v>49</v>
      </c>
      <c s="34" t="s">
        <v>4956</v>
      </c>
      <c s="34" t="s">
        <v>4957</v>
      </c>
      <c s="35" t="s">
        <v>5</v>
      </c>
      <c s="6" t="s">
        <v>4958</v>
      </c>
      <c s="36" t="s">
        <v>70</v>
      </c>
      <c s="37">
        <v>53.2</v>
      </c>
      <c s="36">
        <v>0.00106</v>
      </c>
      <c s="36">
        <f>ROUND(G368*H368,6)</f>
      </c>
      <c r="L368" s="38">
        <v>0</v>
      </c>
      <c s="32">
        <f>ROUND(ROUND(L368,2)*ROUND(G368,3),2)</f>
      </c>
      <c s="36" t="s">
        <v>196</v>
      </c>
      <c>
        <f>(M368*21)/100</f>
      </c>
      <c t="s">
        <v>27</v>
      </c>
    </row>
    <row r="369" spans="1:5" ht="12.75">
      <c r="A369" s="35" t="s">
        <v>54</v>
      </c>
      <c r="E369" s="39" t="s">
        <v>5</v>
      </c>
    </row>
    <row r="370" spans="1:5" ht="76.5">
      <c r="A370" s="35" t="s">
        <v>55</v>
      </c>
      <c r="E370" s="40" t="s">
        <v>4959</v>
      </c>
    </row>
    <row r="371" spans="1:5" ht="12.75">
      <c r="A371" t="s">
        <v>56</v>
      </c>
      <c r="E371" s="39" t="s">
        <v>5</v>
      </c>
    </row>
    <row r="372" spans="1:16" ht="25.5">
      <c r="A372" t="s">
        <v>49</v>
      </c>
      <c s="34" t="s">
        <v>4960</v>
      </c>
      <c s="34" t="s">
        <v>4961</v>
      </c>
      <c s="35" t="s">
        <v>5</v>
      </c>
      <c s="6" t="s">
        <v>4962</v>
      </c>
      <c s="36" t="s">
        <v>63</v>
      </c>
      <c s="37">
        <v>192.361</v>
      </c>
      <c s="36">
        <v>0.00661</v>
      </c>
      <c s="36">
        <f>ROUND(G372*H372,6)</f>
      </c>
      <c r="L372" s="38">
        <v>0</v>
      </c>
      <c s="32">
        <f>ROUND(ROUND(L372,2)*ROUND(G372,3),2)</f>
      </c>
      <c s="36" t="s">
        <v>196</v>
      </c>
      <c>
        <f>(M372*21)/100</f>
      </c>
      <c t="s">
        <v>27</v>
      </c>
    </row>
    <row r="373" spans="1:5" ht="12.75">
      <c r="A373" s="35" t="s">
        <v>54</v>
      </c>
      <c r="E373" s="39" t="s">
        <v>5</v>
      </c>
    </row>
    <row r="374" spans="1:5" ht="89.25">
      <c r="A374" s="35" t="s">
        <v>55</v>
      </c>
      <c r="E374" s="40" t="s">
        <v>4963</v>
      </c>
    </row>
    <row r="375" spans="1:5" ht="12.75">
      <c r="A375" t="s">
        <v>56</v>
      </c>
      <c r="E375" s="39" t="s">
        <v>5</v>
      </c>
    </row>
    <row r="376" spans="1:16" ht="12.75">
      <c r="A376" t="s">
        <v>49</v>
      </c>
      <c s="34" t="s">
        <v>4964</v>
      </c>
      <c s="34" t="s">
        <v>4965</v>
      </c>
      <c s="35" t="s">
        <v>5</v>
      </c>
      <c s="6" t="s">
        <v>4966</v>
      </c>
      <c s="36" t="s">
        <v>70</v>
      </c>
      <c s="37">
        <v>53.2</v>
      </c>
      <c s="36">
        <v>0.00228</v>
      </c>
      <c s="36">
        <f>ROUND(G376*H376,6)</f>
      </c>
      <c r="L376" s="38">
        <v>0</v>
      </c>
      <c s="32">
        <f>ROUND(ROUND(L376,2)*ROUND(G376,3),2)</f>
      </c>
      <c s="36" t="s">
        <v>196</v>
      </c>
      <c>
        <f>(M376*21)/100</f>
      </c>
      <c t="s">
        <v>27</v>
      </c>
    </row>
    <row r="377" spans="1:5" ht="12.75">
      <c r="A377" s="35" t="s">
        <v>54</v>
      </c>
      <c r="E377" s="39" t="s">
        <v>5</v>
      </c>
    </row>
    <row r="378" spans="1:5" ht="76.5">
      <c r="A378" s="35" t="s">
        <v>55</v>
      </c>
      <c r="E378" s="40" t="s">
        <v>4959</v>
      </c>
    </row>
    <row r="379" spans="1:5" ht="12.75">
      <c r="A379" t="s">
        <v>56</v>
      </c>
      <c r="E379" s="39" t="s">
        <v>5</v>
      </c>
    </row>
    <row r="380" spans="1:16" ht="12.75">
      <c r="A380" t="s">
        <v>49</v>
      </c>
      <c s="34" t="s">
        <v>4967</v>
      </c>
      <c s="34" t="s">
        <v>4968</v>
      </c>
      <c s="35" t="s">
        <v>5</v>
      </c>
      <c s="6" t="s">
        <v>4969</v>
      </c>
      <c s="36" t="s">
        <v>70</v>
      </c>
      <c s="37">
        <v>53.2</v>
      </c>
      <c s="36">
        <v>0.00172</v>
      </c>
      <c s="36">
        <f>ROUND(G380*H380,6)</f>
      </c>
      <c r="L380" s="38">
        <v>0</v>
      </c>
      <c s="32">
        <f>ROUND(ROUND(L380,2)*ROUND(G380,3),2)</f>
      </c>
      <c s="36" t="s">
        <v>196</v>
      </c>
      <c>
        <f>(M380*21)/100</f>
      </c>
      <c t="s">
        <v>27</v>
      </c>
    </row>
    <row r="381" spans="1:5" ht="12.75">
      <c r="A381" s="35" t="s">
        <v>54</v>
      </c>
      <c r="E381" s="39" t="s">
        <v>5</v>
      </c>
    </row>
    <row r="382" spans="1:5" ht="76.5">
      <c r="A382" s="35" t="s">
        <v>55</v>
      </c>
      <c r="E382" s="40" t="s">
        <v>4970</v>
      </c>
    </row>
    <row r="383" spans="1:5" ht="12.75">
      <c r="A383" t="s">
        <v>56</v>
      </c>
      <c r="E383" s="39" t="s">
        <v>5</v>
      </c>
    </row>
    <row r="384" spans="1:16" ht="25.5">
      <c r="A384" t="s">
        <v>49</v>
      </c>
      <c s="34" t="s">
        <v>4971</v>
      </c>
      <c s="34" t="s">
        <v>4972</v>
      </c>
      <c s="35" t="s">
        <v>5</v>
      </c>
      <c s="6" t="s">
        <v>4973</v>
      </c>
      <c s="36" t="s">
        <v>70</v>
      </c>
      <c s="37">
        <v>5</v>
      </c>
      <c s="36">
        <v>0.00222</v>
      </c>
      <c s="36">
        <f>ROUND(G384*H384,6)</f>
      </c>
      <c r="L384" s="38">
        <v>0</v>
      </c>
      <c s="32">
        <f>ROUND(ROUND(L384,2)*ROUND(G384,3),2)</f>
      </c>
      <c s="36" t="s">
        <v>196</v>
      </c>
      <c>
        <f>(M384*21)/100</f>
      </c>
      <c t="s">
        <v>27</v>
      </c>
    </row>
    <row r="385" spans="1:5" ht="12.75">
      <c r="A385" s="35" t="s">
        <v>54</v>
      </c>
      <c r="E385" s="39" t="s">
        <v>5</v>
      </c>
    </row>
    <row r="386" spans="1:5" ht="38.25">
      <c r="A386" s="35" t="s">
        <v>55</v>
      </c>
      <c r="E386" s="40" t="s">
        <v>4974</v>
      </c>
    </row>
    <row r="387" spans="1:5" ht="12.75">
      <c r="A387" t="s">
        <v>56</v>
      </c>
      <c r="E387" s="39" t="s">
        <v>5</v>
      </c>
    </row>
    <row r="388" spans="1:16" ht="25.5">
      <c r="A388" t="s">
        <v>49</v>
      </c>
      <c s="34" t="s">
        <v>4975</v>
      </c>
      <c s="34" t="s">
        <v>4976</v>
      </c>
      <c s="35" t="s">
        <v>5</v>
      </c>
      <c s="6" t="s">
        <v>4977</v>
      </c>
      <c s="36" t="s">
        <v>70</v>
      </c>
      <c s="37">
        <v>25</v>
      </c>
      <c s="36">
        <v>0.00179</v>
      </c>
      <c s="36">
        <f>ROUND(G388*H388,6)</f>
      </c>
      <c r="L388" s="38">
        <v>0</v>
      </c>
      <c s="32">
        <f>ROUND(ROUND(L388,2)*ROUND(G388,3),2)</f>
      </c>
      <c s="36" t="s">
        <v>196</v>
      </c>
      <c>
        <f>(M388*21)/100</f>
      </c>
      <c t="s">
        <v>27</v>
      </c>
    </row>
    <row r="389" spans="1:5" ht="12.75">
      <c r="A389" s="35" t="s">
        <v>54</v>
      </c>
      <c r="E389" s="39" t="s">
        <v>5</v>
      </c>
    </row>
    <row r="390" spans="1:5" ht="38.25">
      <c r="A390" s="35" t="s">
        <v>55</v>
      </c>
      <c r="E390" s="40" t="s">
        <v>4978</v>
      </c>
    </row>
    <row r="391" spans="1:5" ht="12.75">
      <c r="A391" t="s">
        <v>56</v>
      </c>
      <c r="E391" s="39" t="s">
        <v>5</v>
      </c>
    </row>
    <row r="392" spans="1:16" ht="25.5">
      <c r="A392" t="s">
        <v>49</v>
      </c>
      <c s="34" t="s">
        <v>4979</v>
      </c>
      <c s="34" t="s">
        <v>4980</v>
      </c>
      <c s="35" t="s">
        <v>5</v>
      </c>
      <c s="6" t="s">
        <v>4981</v>
      </c>
      <c s="36" t="s">
        <v>70</v>
      </c>
      <c s="37">
        <v>8</v>
      </c>
      <c s="36">
        <v>0.0022</v>
      </c>
      <c s="36">
        <f>ROUND(G392*H392,6)</f>
      </c>
      <c r="L392" s="38">
        <v>0</v>
      </c>
      <c s="32">
        <f>ROUND(ROUND(L392,2)*ROUND(G392,3),2)</f>
      </c>
      <c s="36" t="s">
        <v>196</v>
      </c>
      <c>
        <f>(M392*21)/100</f>
      </c>
      <c t="s">
        <v>27</v>
      </c>
    </row>
    <row r="393" spans="1:5" ht="12.75">
      <c r="A393" s="35" t="s">
        <v>54</v>
      </c>
      <c r="E393" s="39" t="s">
        <v>5</v>
      </c>
    </row>
    <row r="394" spans="1:5" ht="38.25">
      <c r="A394" s="35" t="s">
        <v>55</v>
      </c>
      <c r="E394" s="40" t="s">
        <v>4982</v>
      </c>
    </row>
    <row r="395" spans="1:5" ht="12.75">
      <c r="A395" t="s">
        <v>56</v>
      </c>
      <c r="E395" s="39" t="s">
        <v>5</v>
      </c>
    </row>
    <row r="396" spans="1:16" ht="12.75">
      <c r="A396" t="s">
        <v>49</v>
      </c>
      <c s="34" t="s">
        <v>4983</v>
      </c>
      <c s="34" t="s">
        <v>4984</v>
      </c>
      <c s="35" t="s">
        <v>5</v>
      </c>
      <c s="6" t="s">
        <v>4985</v>
      </c>
      <c s="36" t="s">
        <v>70</v>
      </c>
      <c s="37">
        <v>48</v>
      </c>
      <c s="36">
        <v>0.00162</v>
      </c>
      <c s="36">
        <f>ROUND(G396*H396,6)</f>
      </c>
      <c r="L396" s="38">
        <v>0</v>
      </c>
      <c s="32">
        <f>ROUND(ROUND(L396,2)*ROUND(G396,3),2)</f>
      </c>
      <c s="36" t="s">
        <v>196</v>
      </c>
      <c>
        <f>(M396*21)/100</f>
      </c>
      <c t="s">
        <v>27</v>
      </c>
    </row>
    <row r="397" spans="1:5" ht="12.75">
      <c r="A397" s="35" t="s">
        <v>54</v>
      </c>
      <c r="E397" s="39" t="s">
        <v>5</v>
      </c>
    </row>
    <row r="398" spans="1:5" ht="38.25">
      <c r="A398" s="35" t="s">
        <v>55</v>
      </c>
      <c r="E398" s="40" t="s">
        <v>4986</v>
      </c>
    </row>
    <row r="399" spans="1:5" ht="12.75">
      <c r="A399" t="s">
        <v>56</v>
      </c>
      <c r="E399" s="39" t="s">
        <v>5</v>
      </c>
    </row>
    <row r="400" spans="1:16" ht="25.5">
      <c r="A400" t="s">
        <v>49</v>
      </c>
      <c s="34" t="s">
        <v>4987</v>
      </c>
      <c s="34" t="s">
        <v>4988</v>
      </c>
      <c s="35" t="s">
        <v>5</v>
      </c>
      <c s="6" t="s">
        <v>4989</v>
      </c>
      <c s="36" t="s">
        <v>70</v>
      </c>
      <c s="37">
        <v>86</v>
      </c>
      <c s="36">
        <v>0.0021</v>
      </c>
      <c s="36">
        <f>ROUND(G400*H400,6)</f>
      </c>
      <c r="L400" s="38">
        <v>0</v>
      </c>
      <c s="32">
        <f>ROUND(ROUND(L400,2)*ROUND(G400,3),2)</f>
      </c>
      <c s="36" t="s">
        <v>196</v>
      </c>
      <c>
        <f>(M400*21)/100</f>
      </c>
      <c t="s">
        <v>27</v>
      </c>
    </row>
    <row r="401" spans="1:5" ht="12.75">
      <c r="A401" s="35" t="s">
        <v>54</v>
      </c>
      <c r="E401" s="39" t="s">
        <v>5</v>
      </c>
    </row>
    <row r="402" spans="1:5" ht="38.25">
      <c r="A402" s="35" t="s">
        <v>55</v>
      </c>
      <c r="E402" s="40" t="s">
        <v>4990</v>
      </c>
    </row>
    <row r="403" spans="1:5" ht="12.75">
      <c r="A403" t="s">
        <v>56</v>
      </c>
      <c r="E403" s="39" t="s">
        <v>5</v>
      </c>
    </row>
    <row r="404" spans="1:16" ht="25.5">
      <c r="A404" t="s">
        <v>49</v>
      </c>
      <c s="34" t="s">
        <v>4991</v>
      </c>
      <c s="34" t="s">
        <v>4992</v>
      </c>
      <c s="35" t="s">
        <v>5</v>
      </c>
      <c s="6" t="s">
        <v>4993</v>
      </c>
      <c s="36" t="s">
        <v>97</v>
      </c>
      <c s="37">
        <v>2</v>
      </c>
      <c s="36">
        <v>0</v>
      </c>
      <c s="36">
        <f>ROUND(G404*H404,6)</f>
      </c>
      <c r="L404" s="38">
        <v>0</v>
      </c>
      <c s="32">
        <f>ROUND(ROUND(L404,2)*ROUND(G404,3),2)</f>
      </c>
      <c s="36" t="s">
        <v>196</v>
      </c>
      <c>
        <f>(M404*21)/100</f>
      </c>
      <c t="s">
        <v>27</v>
      </c>
    </row>
    <row r="405" spans="1:5" ht="12.75">
      <c r="A405" s="35" t="s">
        <v>54</v>
      </c>
      <c r="E405" s="39" t="s">
        <v>5</v>
      </c>
    </row>
    <row r="406" spans="1:5" ht="12.75">
      <c r="A406" s="35" t="s">
        <v>55</v>
      </c>
      <c r="E406" s="40" t="s">
        <v>5</v>
      </c>
    </row>
    <row r="407" spans="1:5" ht="12.75">
      <c r="A407" t="s">
        <v>56</v>
      </c>
      <c r="E407" s="39" t="s">
        <v>5</v>
      </c>
    </row>
    <row r="408" spans="1:16" ht="12.75">
      <c r="A408" t="s">
        <v>49</v>
      </c>
      <c s="34" t="s">
        <v>4994</v>
      </c>
      <c s="34" t="s">
        <v>4995</v>
      </c>
      <c s="35" t="s">
        <v>5</v>
      </c>
      <c s="6" t="s">
        <v>4996</v>
      </c>
      <c s="36" t="s">
        <v>294</v>
      </c>
      <c s="37">
        <v>1.873</v>
      </c>
      <c s="36">
        <v>0</v>
      </c>
      <c s="36">
        <f>ROUND(G408*H408,6)</f>
      </c>
      <c r="L408" s="38">
        <v>0</v>
      </c>
      <c s="32">
        <f>ROUND(ROUND(L408,2)*ROUND(G408,3),2)</f>
      </c>
      <c s="36" t="s">
        <v>196</v>
      </c>
      <c>
        <f>(M408*21)/100</f>
      </c>
      <c t="s">
        <v>27</v>
      </c>
    </row>
    <row r="409" spans="1:5" ht="12.75">
      <c r="A409" s="35" t="s">
        <v>54</v>
      </c>
      <c r="E409" s="39" t="s">
        <v>5</v>
      </c>
    </row>
    <row r="410" spans="1:5" ht="12.75">
      <c r="A410" s="35" t="s">
        <v>55</v>
      </c>
      <c r="E410" s="40" t="s">
        <v>5</v>
      </c>
    </row>
    <row r="411" spans="1:5" ht="12.75">
      <c r="A411" t="s">
        <v>56</v>
      </c>
      <c r="E411" s="39" t="s">
        <v>5</v>
      </c>
    </row>
    <row r="412" spans="1:13" ht="12.75">
      <c r="A412" t="s">
        <v>46</v>
      </c>
      <c r="C412" s="31" t="s">
        <v>4997</v>
      </c>
      <c r="E412" s="33" t="s">
        <v>4998</v>
      </c>
      <c r="J412" s="32">
        <f>0</f>
      </c>
      <c s="32">
        <f>0</f>
      </c>
      <c s="32">
        <f>0+L413+L417+L421+L425+L429+L433+L437+L441</f>
      </c>
      <c s="32">
        <f>0+M413+M417+M421+M425+M429+M433+M437+M441</f>
      </c>
    </row>
    <row r="413" spans="1:16" ht="12.75">
      <c r="A413" t="s">
        <v>49</v>
      </c>
      <c s="34" t="s">
        <v>4999</v>
      </c>
      <c s="34" t="s">
        <v>5000</v>
      </c>
      <c s="35" t="s">
        <v>5</v>
      </c>
      <c s="6" t="s">
        <v>5001</v>
      </c>
      <c s="36" t="s">
        <v>63</v>
      </c>
      <c s="37">
        <v>442.43</v>
      </c>
      <c s="36">
        <v>0.00016</v>
      </c>
      <c s="36">
        <f>ROUND(G413*H413,6)</f>
      </c>
      <c r="L413" s="38">
        <v>0</v>
      </c>
      <c s="32">
        <f>ROUND(ROUND(L413,2)*ROUND(G413,3),2)</f>
      </c>
      <c s="36" t="s">
        <v>196</v>
      </c>
      <c>
        <f>(M413*21)/100</f>
      </c>
      <c t="s">
        <v>27</v>
      </c>
    </row>
    <row r="414" spans="1:5" ht="12.75">
      <c r="A414" s="35" t="s">
        <v>54</v>
      </c>
      <c r="E414" s="39" t="s">
        <v>5</v>
      </c>
    </row>
    <row r="415" spans="1:5" ht="76.5">
      <c r="A415" s="35" t="s">
        <v>55</v>
      </c>
      <c r="E415" s="40" t="s">
        <v>5002</v>
      </c>
    </row>
    <row r="416" spans="1:5" ht="12.75">
      <c r="A416" t="s">
        <v>56</v>
      </c>
      <c r="E416" s="39" t="s">
        <v>5</v>
      </c>
    </row>
    <row r="417" spans="1:16" ht="25.5">
      <c r="A417" t="s">
        <v>49</v>
      </c>
      <c s="34" t="s">
        <v>5003</v>
      </c>
      <c s="34" t="s">
        <v>5004</v>
      </c>
      <c s="35" t="s">
        <v>5</v>
      </c>
      <c s="6" t="s">
        <v>5005</v>
      </c>
      <c s="36" t="s">
        <v>63</v>
      </c>
      <c s="37">
        <v>442.43</v>
      </c>
      <c s="36">
        <v>0.00011</v>
      </c>
      <c s="36">
        <f>ROUND(G417*H417,6)</f>
      </c>
      <c r="L417" s="38">
        <v>0</v>
      </c>
      <c s="32">
        <f>ROUND(ROUND(L417,2)*ROUND(G417,3),2)</f>
      </c>
      <c s="36" t="s">
        <v>196</v>
      </c>
      <c>
        <f>(M417*21)/100</f>
      </c>
      <c t="s">
        <v>27</v>
      </c>
    </row>
    <row r="418" spans="1:5" ht="12.75">
      <c r="A418" s="35" t="s">
        <v>54</v>
      </c>
      <c r="E418" s="39" t="s">
        <v>5</v>
      </c>
    </row>
    <row r="419" spans="1:5" ht="76.5">
      <c r="A419" s="35" t="s">
        <v>55</v>
      </c>
      <c r="E419" s="40" t="s">
        <v>5006</v>
      </c>
    </row>
    <row r="420" spans="1:5" ht="12.75">
      <c r="A420" t="s">
        <v>56</v>
      </c>
      <c r="E420" s="39" t="s">
        <v>5</v>
      </c>
    </row>
    <row r="421" spans="1:16" ht="12.75">
      <c r="A421" t="s">
        <v>49</v>
      </c>
      <c s="34" t="s">
        <v>5007</v>
      </c>
      <c s="34" t="s">
        <v>5008</v>
      </c>
      <c s="35" t="s">
        <v>5</v>
      </c>
      <c s="6" t="s">
        <v>5009</v>
      </c>
      <c s="36" t="s">
        <v>70</v>
      </c>
      <c s="37">
        <v>58.52</v>
      </c>
      <c s="36">
        <v>0.0001</v>
      </c>
      <c s="36">
        <f>ROUND(G421*H421,6)</f>
      </c>
      <c r="L421" s="38">
        <v>0</v>
      </c>
      <c s="32">
        <f>ROUND(ROUND(L421,2)*ROUND(G421,3),2)</f>
      </c>
      <c s="36" t="s">
        <v>196</v>
      </c>
      <c>
        <f>(M421*21)/100</f>
      </c>
      <c t="s">
        <v>27</v>
      </c>
    </row>
    <row r="422" spans="1:5" ht="12.75">
      <c r="A422" s="35" t="s">
        <v>54</v>
      </c>
      <c r="E422" s="39" t="s">
        <v>5</v>
      </c>
    </row>
    <row r="423" spans="1:5" ht="38.25">
      <c r="A423" s="35" t="s">
        <v>55</v>
      </c>
      <c r="E423" s="40" t="s">
        <v>5010</v>
      </c>
    </row>
    <row r="424" spans="1:5" ht="12.75">
      <c r="A424" t="s">
        <v>56</v>
      </c>
      <c r="E424" s="39" t="s">
        <v>5</v>
      </c>
    </row>
    <row r="425" spans="1:16" ht="12.75">
      <c r="A425" t="s">
        <v>49</v>
      </c>
      <c s="34" t="s">
        <v>5011</v>
      </c>
      <c s="34" t="s">
        <v>5012</v>
      </c>
      <c s="35" t="s">
        <v>5</v>
      </c>
      <c s="6" t="s">
        <v>5013</v>
      </c>
      <c s="36" t="s">
        <v>97</v>
      </c>
      <c s="37">
        <v>58.52</v>
      </c>
      <c s="36">
        <v>0.0001</v>
      </c>
      <c s="36">
        <f>ROUND(G425*H425,6)</f>
      </c>
      <c r="L425" s="38">
        <v>0</v>
      </c>
      <c s="32">
        <f>ROUND(ROUND(L425,2)*ROUND(G425,3),2)</f>
      </c>
      <c s="36" t="s">
        <v>196</v>
      </c>
      <c>
        <f>(M425*21)/100</f>
      </c>
      <c t="s">
        <v>27</v>
      </c>
    </row>
    <row r="426" spans="1:5" ht="12.75">
      <c r="A426" s="35" t="s">
        <v>54</v>
      </c>
      <c r="E426" s="39" t="s">
        <v>5</v>
      </c>
    </row>
    <row r="427" spans="1:5" ht="63.75">
      <c r="A427" s="35" t="s">
        <v>55</v>
      </c>
      <c r="E427" s="40" t="s">
        <v>5014</v>
      </c>
    </row>
    <row r="428" spans="1:5" ht="12.75">
      <c r="A428" t="s">
        <v>56</v>
      </c>
      <c r="E428" s="39" t="s">
        <v>5</v>
      </c>
    </row>
    <row r="429" spans="1:16" ht="12.75">
      <c r="A429" t="s">
        <v>49</v>
      </c>
      <c s="34" t="s">
        <v>5015</v>
      </c>
      <c s="34" t="s">
        <v>5016</v>
      </c>
      <c s="35" t="s">
        <v>5</v>
      </c>
      <c s="6" t="s">
        <v>5017</v>
      </c>
      <c s="36" t="s">
        <v>70</v>
      </c>
      <c s="37">
        <v>53.2</v>
      </c>
      <c s="36">
        <v>1E-05</v>
      </c>
      <c s="36">
        <f>ROUND(G429*H429,6)</f>
      </c>
      <c r="L429" s="38">
        <v>0</v>
      </c>
      <c s="32">
        <f>ROUND(ROUND(L429,2)*ROUND(G429,3),2)</f>
      </c>
      <c s="36" t="s">
        <v>196</v>
      </c>
      <c>
        <f>(M429*21)/100</f>
      </c>
      <c t="s">
        <v>27</v>
      </c>
    </row>
    <row r="430" spans="1:5" ht="12.75">
      <c r="A430" s="35" t="s">
        <v>54</v>
      </c>
      <c r="E430" s="39" t="s">
        <v>5</v>
      </c>
    </row>
    <row r="431" spans="1:5" ht="63.75">
      <c r="A431" s="35" t="s">
        <v>55</v>
      </c>
      <c r="E431" s="40" t="s">
        <v>5018</v>
      </c>
    </row>
    <row r="432" spans="1:5" ht="12.75">
      <c r="A432" t="s">
        <v>56</v>
      </c>
      <c r="E432" s="39" t="s">
        <v>5</v>
      </c>
    </row>
    <row r="433" spans="1:16" ht="12.75">
      <c r="A433" t="s">
        <v>49</v>
      </c>
      <c s="34" t="s">
        <v>5019</v>
      </c>
      <c s="34" t="s">
        <v>5020</v>
      </c>
      <c s="35" t="s">
        <v>5</v>
      </c>
      <c s="6" t="s">
        <v>5021</v>
      </c>
      <c s="36" t="s">
        <v>70</v>
      </c>
      <c s="37">
        <v>53.2</v>
      </c>
      <c s="36">
        <v>1E-05</v>
      </c>
      <c s="36">
        <f>ROUND(G433*H433,6)</f>
      </c>
      <c r="L433" s="38">
        <v>0</v>
      </c>
      <c s="32">
        <f>ROUND(ROUND(L433,2)*ROUND(G433,3),2)</f>
      </c>
      <c s="36" t="s">
        <v>196</v>
      </c>
      <c>
        <f>(M433*21)/100</f>
      </c>
      <c t="s">
        <v>27</v>
      </c>
    </row>
    <row r="434" spans="1:5" ht="12.75">
      <c r="A434" s="35" t="s">
        <v>54</v>
      </c>
      <c r="E434" s="39" t="s">
        <v>5</v>
      </c>
    </row>
    <row r="435" spans="1:5" ht="51">
      <c r="A435" s="35" t="s">
        <v>55</v>
      </c>
      <c r="E435" s="40" t="s">
        <v>5022</v>
      </c>
    </row>
    <row r="436" spans="1:5" ht="12.75">
      <c r="A436" t="s">
        <v>56</v>
      </c>
      <c r="E436" s="39" t="s">
        <v>5</v>
      </c>
    </row>
    <row r="437" spans="1:16" ht="25.5">
      <c r="A437" t="s">
        <v>49</v>
      </c>
      <c s="34" t="s">
        <v>5023</v>
      </c>
      <c s="34" t="s">
        <v>5024</v>
      </c>
      <c s="35" t="s">
        <v>5</v>
      </c>
      <c s="6" t="s">
        <v>5025</v>
      </c>
      <c s="36" t="s">
        <v>63</v>
      </c>
      <c s="37">
        <v>769.444</v>
      </c>
      <c s="36">
        <v>0</v>
      </c>
      <c s="36">
        <f>ROUND(G437*H437,6)</f>
      </c>
      <c r="L437" s="38">
        <v>0</v>
      </c>
      <c s="32">
        <f>ROUND(ROUND(L437,2)*ROUND(G437,3),2)</f>
      </c>
      <c s="36" t="s">
        <v>196</v>
      </c>
      <c>
        <f>(M437*21)/100</f>
      </c>
      <c t="s">
        <v>27</v>
      </c>
    </row>
    <row r="438" spans="1:5" ht="12.75">
      <c r="A438" s="35" t="s">
        <v>54</v>
      </c>
      <c r="E438" s="39" t="s">
        <v>5</v>
      </c>
    </row>
    <row r="439" spans="1:5" ht="191.25">
      <c r="A439" s="35" t="s">
        <v>55</v>
      </c>
      <c r="E439" s="40" t="s">
        <v>5026</v>
      </c>
    </row>
    <row r="440" spans="1:5" ht="12.75">
      <c r="A440" t="s">
        <v>56</v>
      </c>
      <c r="E440" s="39" t="s">
        <v>5</v>
      </c>
    </row>
    <row r="441" spans="1:16" ht="12.75">
      <c r="A441" t="s">
        <v>49</v>
      </c>
      <c s="34" t="s">
        <v>5027</v>
      </c>
      <c s="34" t="s">
        <v>5028</v>
      </c>
      <c s="35" t="s">
        <v>5</v>
      </c>
      <c s="6" t="s">
        <v>5029</v>
      </c>
      <c s="36" t="s">
        <v>294</v>
      </c>
      <c s="37">
        <v>0.132</v>
      </c>
      <c s="36">
        <v>0</v>
      </c>
      <c s="36">
        <f>ROUND(G441*H441,6)</f>
      </c>
      <c r="L441" s="38">
        <v>0</v>
      </c>
      <c s="32">
        <f>ROUND(ROUND(L441,2)*ROUND(G441,3),2)</f>
      </c>
      <c s="36" t="s">
        <v>196</v>
      </c>
      <c>
        <f>(M441*21)/100</f>
      </c>
      <c t="s">
        <v>27</v>
      </c>
    </row>
    <row r="442" spans="1:5" ht="12.75">
      <c r="A442" s="35" t="s">
        <v>54</v>
      </c>
      <c r="E442" s="39" t="s">
        <v>5</v>
      </c>
    </row>
    <row r="443" spans="1:5" ht="12.75">
      <c r="A443" s="35" t="s">
        <v>55</v>
      </c>
      <c r="E443" s="40" t="s">
        <v>5</v>
      </c>
    </row>
    <row r="444" spans="1:5" ht="12.75">
      <c r="A444" t="s">
        <v>56</v>
      </c>
      <c r="E444" s="39" t="s">
        <v>5</v>
      </c>
    </row>
    <row r="445" spans="1:13" ht="12.75">
      <c r="A445" t="s">
        <v>46</v>
      </c>
      <c r="C445" s="31" t="s">
        <v>5030</v>
      </c>
      <c r="E445" s="33" t="s">
        <v>5031</v>
      </c>
      <c r="J445" s="32">
        <f>0</f>
      </c>
      <c s="32">
        <f>0</f>
      </c>
      <c s="32">
        <f>0+L446+L450+L454+L458+L462+L466+L470+L474+L478+L482+L486+L490+L494</f>
      </c>
      <c s="32">
        <f>0+M446+M450+M454+M458+M462+M466+M470+M474+M478+M482+M486+M490+M494</f>
      </c>
    </row>
    <row r="446" spans="1:16" ht="12.75">
      <c r="A446" t="s">
        <v>49</v>
      </c>
      <c s="34" t="s">
        <v>5032</v>
      </c>
      <c s="34" t="s">
        <v>5033</v>
      </c>
      <c s="35" t="s">
        <v>5</v>
      </c>
      <c s="6" t="s">
        <v>5034</v>
      </c>
      <c s="36" t="s">
        <v>70</v>
      </c>
      <c s="37">
        <v>26.774</v>
      </c>
      <c s="36">
        <v>0</v>
      </c>
      <c s="36">
        <f>ROUND(G446*H446,6)</f>
      </c>
      <c r="L446" s="38">
        <v>0</v>
      </c>
      <c s="32">
        <f>ROUND(ROUND(L446,2)*ROUND(G446,3),2)</f>
      </c>
      <c s="36" t="s">
        <v>196</v>
      </c>
      <c>
        <f>(M446*21)/100</f>
      </c>
      <c t="s">
        <v>27</v>
      </c>
    </row>
    <row r="447" spans="1:5" ht="12.75">
      <c r="A447" s="35" t="s">
        <v>54</v>
      </c>
      <c r="E447" s="39" t="s">
        <v>5</v>
      </c>
    </row>
    <row r="448" spans="1:5" ht="216.75">
      <c r="A448" s="35" t="s">
        <v>55</v>
      </c>
      <c r="E448" s="40" t="s">
        <v>5035</v>
      </c>
    </row>
    <row r="449" spans="1:5" ht="12.75">
      <c r="A449" t="s">
        <v>56</v>
      </c>
      <c r="E449" s="39" t="s">
        <v>5</v>
      </c>
    </row>
    <row r="450" spans="1:16" ht="12.75">
      <c r="A450" t="s">
        <v>49</v>
      </c>
      <c s="34" t="s">
        <v>5036</v>
      </c>
      <c s="34" t="s">
        <v>5037</v>
      </c>
      <c s="35" t="s">
        <v>5</v>
      </c>
      <c s="6" t="s">
        <v>5038</v>
      </c>
      <c s="36" t="s">
        <v>97</v>
      </c>
      <c s="37">
        <v>8</v>
      </c>
      <c s="36">
        <v>0.0287</v>
      </c>
      <c s="36">
        <f>ROUND(G450*H450,6)</f>
      </c>
      <c r="L450" s="38">
        <v>0</v>
      </c>
      <c s="32">
        <f>ROUND(ROUND(L450,2)*ROUND(G450,3),2)</f>
      </c>
      <c s="36" t="s">
        <v>196</v>
      </c>
      <c>
        <f>(M450*21)/100</f>
      </c>
      <c t="s">
        <v>27</v>
      </c>
    </row>
    <row r="451" spans="1:5" ht="12.75">
      <c r="A451" s="35" t="s">
        <v>54</v>
      </c>
      <c r="E451" s="39" t="s">
        <v>5</v>
      </c>
    </row>
    <row r="452" spans="1:5" ht="38.25">
      <c r="A452" s="35" t="s">
        <v>55</v>
      </c>
      <c r="E452" s="40" t="s">
        <v>5039</v>
      </c>
    </row>
    <row r="453" spans="1:5" ht="12.75">
      <c r="A453" t="s">
        <v>56</v>
      </c>
      <c r="E453" s="39" t="s">
        <v>5</v>
      </c>
    </row>
    <row r="454" spans="1:16" ht="12.75">
      <c r="A454" t="s">
        <v>49</v>
      </c>
      <c s="34" t="s">
        <v>5040</v>
      </c>
      <c s="34" t="s">
        <v>5041</v>
      </c>
      <c s="35" t="s">
        <v>5</v>
      </c>
      <c s="6" t="s">
        <v>5042</v>
      </c>
      <c s="36" t="s">
        <v>97</v>
      </c>
      <c s="37">
        <v>1</v>
      </c>
      <c s="36">
        <v>0.0287</v>
      </c>
      <c s="36">
        <f>ROUND(G454*H454,6)</f>
      </c>
      <c r="L454" s="38">
        <v>0</v>
      </c>
      <c s="32">
        <f>ROUND(ROUND(L454,2)*ROUND(G454,3),2)</f>
      </c>
      <c s="36" t="s">
        <v>196</v>
      </c>
      <c>
        <f>(M454*21)/100</f>
      </c>
      <c t="s">
        <v>27</v>
      </c>
    </row>
    <row r="455" spans="1:5" ht="12.75">
      <c r="A455" s="35" t="s">
        <v>54</v>
      </c>
      <c r="E455" s="39" t="s">
        <v>5</v>
      </c>
    </row>
    <row r="456" spans="1:5" ht="38.25">
      <c r="A456" s="35" t="s">
        <v>55</v>
      </c>
      <c r="E456" s="40" t="s">
        <v>5043</v>
      </c>
    </row>
    <row r="457" spans="1:5" ht="12.75">
      <c r="A457" t="s">
        <v>56</v>
      </c>
      <c r="E457" s="39" t="s">
        <v>5</v>
      </c>
    </row>
    <row r="458" spans="1:16" ht="12.75">
      <c r="A458" t="s">
        <v>49</v>
      </c>
      <c s="34" t="s">
        <v>5044</v>
      </c>
      <c s="34" t="s">
        <v>5045</v>
      </c>
      <c s="35" t="s">
        <v>5</v>
      </c>
      <c s="6" t="s">
        <v>5046</v>
      </c>
      <c s="36" t="s">
        <v>97</v>
      </c>
      <c s="37">
        <v>1</v>
      </c>
      <c s="36">
        <v>0.0287</v>
      </c>
      <c s="36">
        <f>ROUND(G458*H458,6)</f>
      </c>
      <c r="L458" s="38">
        <v>0</v>
      </c>
      <c s="32">
        <f>ROUND(ROUND(L458,2)*ROUND(G458,3),2)</f>
      </c>
      <c s="36" t="s">
        <v>196</v>
      </c>
      <c>
        <f>(M458*21)/100</f>
      </c>
      <c t="s">
        <v>27</v>
      </c>
    </row>
    <row r="459" spans="1:5" ht="12.75">
      <c r="A459" s="35" t="s">
        <v>54</v>
      </c>
      <c r="E459" s="39" t="s">
        <v>5</v>
      </c>
    </row>
    <row r="460" spans="1:5" ht="38.25">
      <c r="A460" s="35" t="s">
        <v>55</v>
      </c>
      <c r="E460" s="40" t="s">
        <v>5047</v>
      </c>
    </row>
    <row r="461" spans="1:5" ht="12.75">
      <c r="A461" t="s">
        <v>56</v>
      </c>
      <c r="E461" s="39" t="s">
        <v>5</v>
      </c>
    </row>
    <row r="462" spans="1:16" ht="12.75">
      <c r="A462" t="s">
        <v>49</v>
      </c>
      <c s="34" t="s">
        <v>5048</v>
      </c>
      <c s="34" t="s">
        <v>5049</v>
      </c>
      <c s="35" t="s">
        <v>5</v>
      </c>
      <c s="6" t="s">
        <v>5050</v>
      </c>
      <c s="36" t="s">
        <v>97</v>
      </c>
      <c s="37">
        <v>8</v>
      </c>
      <c s="36">
        <v>0.0287</v>
      </c>
      <c s="36">
        <f>ROUND(G462*H462,6)</f>
      </c>
      <c r="L462" s="38">
        <v>0</v>
      </c>
      <c s="32">
        <f>ROUND(ROUND(L462,2)*ROUND(G462,3),2)</f>
      </c>
      <c s="36" t="s">
        <v>196</v>
      </c>
      <c>
        <f>(M462*21)/100</f>
      </c>
      <c t="s">
        <v>27</v>
      </c>
    </row>
    <row r="463" spans="1:5" ht="12.75">
      <c r="A463" s="35" t="s">
        <v>54</v>
      </c>
      <c r="E463" s="39" t="s">
        <v>5</v>
      </c>
    </row>
    <row r="464" spans="1:5" ht="38.25">
      <c r="A464" s="35" t="s">
        <v>55</v>
      </c>
      <c r="E464" s="40" t="s">
        <v>5051</v>
      </c>
    </row>
    <row r="465" spans="1:5" ht="12.75">
      <c r="A465" t="s">
        <v>56</v>
      </c>
      <c r="E465" s="39" t="s">
        <v>5</v>
      </c>
    </row>
    <row r="466" spans="1:16" ht="12.75">
      <c r="A466" t="s">
        <v>49</v>
      </c>
      <c s="34" t="s">
        <v>5052</v>
      </c>
      <c s="34" t="s">
        <v>5053</v>
      </c>
      <c s="35" t="s">
        <v>5</v>
      </c>
      <c s="6" t="s">
        <v>5054</v>
      </c>
      <c s="36" t="s">
        <v>97</v>
      </c>
      <c s="37">
        <v>1</v>
      </c>
      <c s="36">
        <v>0.0287</v>
      </c>
      <c s="36">
        <f>ROUND(G466*H466,6)</f>
      </c>
      <c r="L466" s="38">
        <v>0</v>
      </c>
      <c s="32">
        <f>ROUND(ROUND(L466,2)*ROUND(G466,3),2)</f>
      </c>
      <c s="36" t="s">
        <v>196</v>
      </c>
      <c>
        <f>(M466*21)/100</f>
      </c>
      <c t="s">
        <v>27</v>
      </c>
    </row>
    <row r="467" spans="1:5" ht="12.75">
      <c r="A467" s="35" t="s">
        <v>54</v>
      </c>
      <c r="E467" s="39" t="s">
        <v>5</v>
      </c>
    </row>
    <row r="468" spans="1:5" ht="38.25">
      <c r="A468" s="35" t="s">
        <v>55</v>
      </c>
      <c r="E468" s="40" t="s">
        <v>5055</v>
      </c>
    </row>
    <row r="469" spans="1:5" ht="12.75">
      <c r="A469" t="s">
        <v>56</v>
      </c>
      <c r="E469" s="39" t="s">
        <v>5</v>
      </c>
    </row>
    <row r="470" spans="1:16" ht="12.75">
      <c r="A470" t="s">
        <v>49</v>
      </c>
      <c s="34" t="s">
        <v>5056</v>
      </c>
      <c s="34" t="s">
        <v>5057</v>
      </c>
      <c s="35" t="s">
        <v>5</v>
      </c>
      <c s="6" t="s">
        <v>5058</v>
      </c>
      <c s="36" t="s">
        <v>97</v>
      </c>
      <c s="37">
        <v>4</v>
      </c>
      <c s="36">
        <v>0.0287</v>
      </c>
      <c s="36">
        <f>ROUND(G470*H470,6)</f>
      </c>
      <c r="L470" s="38">
        <v>0</v>
      </c>
      <c s="32">
        <f>ROUND(ROUND(L470,2)*ROUND(G470,3),2)</f>
      </c>
      <c s="36" t="s">
        <v>196</v>
      </c>
      <c>
        <f>(M470*21)/100</f>
      </c>
      <c t="s">
        <v>27</v>
      </c>
    </row>
    <row r="471" spans="1:5" ht="12.75">
      <c r="A471" s="35" t="s">
        <v>54</v>
      </c>
      <c r="E471" s="39" t="s">
        <v>5</v>
      </c>
    </row>
    <row r="472" spans="1:5" ht="38.25">
      <c r="A472" s="35" t="s">
        <v>55</v>
      </c>
      <c r="E472" s="40" t="s">
        <v>5059</v>
      </c>
    </row>
    <row r="473" spans="1:5" ht="12.75">
      <c r="A473" t="s">
        <v>56</v>
      </c>
      <c r="E473" s="39" t="s">
        <v>5</v>
      </c>
    </row>
    <row r="474" spans="1:16" ht="12.75">
      <c r="A474" t="s">
        <v>49</v>
      </c>
      <c s="34" t="s">
        <v>5060</v>
      </c>
      <c s="34" t="s">
        <v>5061</v>
      </c>
      <c s="35" t="s">
        <v>5</v>
      </c>
      <c s="6" t="s">
        <v>5062</v>
      </c>
      <c s="36" t="s">
        <v>97</v>
      </c>
      <c s="37">
        <v>4</v>
      </c>
      <c s="36">
        <v>0.0287</v>
      </c>
      <c s="36">
        <f>ROUND(G474*H474,6)</f>
      </c>
      <c r="L474" s="38">
        <v>0</v>
      </c>
      <c s="32">
        <f>ROUND(ROUND(L474,2)*ROUND(G474,3),2)</f>
      </c>
      <c s="36" t="s">
        <v>196</v>
      </c>
      <c>
        <f>(M474*21)/100</f>
      </c>
      <c t="s">
        <v>27</v>
      </c>
    </row>
    <row r="475" spans="1:5" ht="12.75">
      <c r="A475" s="35" t="s">
        <v>54</v>
      </c>
      <c r="E475" s="39" t="s">
        <v>5</v>
      </c>
    </row>
    <row r="476" spans="1:5" ht="38.25">
      <c r="A476" s="35" t="s">
        <v>55</v>
      </c>
      <c r="E476" s="40" t="s">
        <v>5063</v>
      </c>
    </row>
    <row r="477" spans="1:5" ht="12.75">
      <c r="A477" t="s">
        <v>56</v>
      </c>
      <c r="E477" s="39" t="s">
        <v>5</v>
      </c>
    </row>
    <row r="478" spans="1:16" ht="12.75">
      <c r="A478" t="s">
        <v>49</v>
      </c>
      <c s="34" t="s">
        <v>5064</v>
      </c>
      <c s="34" t="s">
        <v>5065</v>
      </c>
      <c s="35" t="s">
        <v>5</v>
      </c>
      <c s="6" t="s">
        <v>5066</v>
      </c>
      <c s="36" t="s">
        <v>63</v>
      </c>
      <c s="37">
        <v>25.584</v>
      </c>
      <c s="36">
        <v>0.00027</v>
      </c>
      <c s="36">
        <f>ROUND(G478*H478,6)</f>
      </c>
      <c r="L478" s="38">
        <v>0</v>
      </c>
      <c s="32">
        <f>ROUND(ROUND(L478,2)*ROUND(G478,3),2)</f>
      </c>
      <c s="36" t="s">
        <v>196</v>
      </c>
      <c>
        <f>(M478*21)/100</f>
      </c>
      <c t="s">
        <v>27</v>
      </c>
    </row>
    <row r="479" spans="1:5" ht="12.75">
      <c r="A479" s="35" t="s">
        <v>54</v>
      </c>
      <c r="E479" s="39" t="s">
        <v>5</v>
      </c>
    </row>
    <row r="480" spans="1:5" ht="191.25">
      <c r="A480" s="35" t="s">
        <v>55</v>
      </c>
      <c r="E480" s="40" t="s">
        <v>5067</v>
      </c>
    </row>
    <row r="481" spans="1:5" ht="12.75">
      <c r="A481" t="s">
        <v>56</v>
      </c>
      <c r="E481" s="39" t="s">
        <v>5</v>
      </c>
    </row>
    <row r="482" spans="1:16" ht="25.5">
      <c r="A482" t="s">
        <v>49</v>
      </c>
      <c s="34" t="s">
        <v>5068</v>
      </c>
      <c s="34" t="s">
        <v>5069</v>
      </c>
      <c s="35" t="s">
        <v>5</v>
      </c>
      <c s="6" t="s">
        <v>5070</v>
      </c>
      <c s="36" t="s">
        <v>97</v>
      </c>
      <c s="37">
        <v>27</v>
      </c>
      <c s="36">
        <v>0</v>
      </c>
      <c s="36">
        <f>ROUND(G482*H482,6)</f>
      </c>
      <c r="L482" s="38">
        <v>0</v>
      </c>
      <c s="32">
        <f>ROUND(ROUND(L482,2)*ROUND(G482,3),2)</f>
      </c>
      <c s="36" t="s">
        <v>196</v>
      </c>
      <c>
        <f>(M482*21)/100</f>
      </c>
      <c t="s">
        <v>27</v>
      </c>
    </row>
    <row r="483" spans="1:5" ht="12.75">
      <c r="A483" s="35" t="s">
        <v>54</v>
      </c>
      <c r="E483" s="39" t="s">
        <v>5</v>
      </c>
    </row>
    <row r="484" spans="1:5" ht="229.5">
      <c r="A484" s="35" t="s">
        <v>55</v>
      </c>
      <c r="E484" s="40" t="s">
        <v>5071</v>
      </c>
    </row>
    <row r="485" spans="1:5" ht="12.75">
      <c r="A485" t="s">
        <v>56</v>
      </c>
      <c r="E485" s="39" t="s">
        <v>5</v>
      </c>
    </row>
    <row r="486" spans="1:16" ht="12.75">
      <c r="A486" t="s">
        <v>49</v>
      </c>
      <c s="34" t="s">
        <v>5072</v>
      </c>
      <c s="34" t="s">
        <v>5073</v>
      </c>
      <c s="35" t="s">
        <v>5</v>
      </c>
      <c s="6" t="s">
        <v>5074</v>
      </c>
      <c s="36" t="s">
        <v>70</v>
      </c>
      <c s="37">
        <v>117.7</v>
      </c>
      <c s="36">
        <v>6E-05</v>
      </c>
      <c s="36">
        <f>ROUND(G486*H486,6)</f>
      </c>
      <c r="L486" s="38">
        <v>0</v>
      </c>
      <c s="32">
        <f>ROUND(ROUND(L486,2)*ROUND(G486,3),2)</f>
      </c>
      <c s="36" t="s">
        <v>196</v>
      </c>
      <c>
        <f>(M486*21)/100</f>
      </c>
      <c t="s">
        <v>27</v>
      </c>
    </row>
    <row r="487" spans="1:5" ht="12.75">
      <c r="A487" s="35" t="s">
        <v>54</v>
      </c>
      <c r="E487" s="39" t="s">
        <v>5</v>
      </c>
    </row>
    <row r="488" spans="1:5" ht="267.75">
      <c r="A488" s="35" t="s">
        <v>55</v>
      </c>
      <c r="E488" s="40" t="s">
        <v>5075</v>
      </c>
    </row>
    <row r="489" spans="1:5" ht="12.75">
      <c r="A489" t="s">
        <v>56</v>
      </c>
      <c r="E489" s="39" t="s">
        <v>5</v>
      </c>
    </row>
    <row r="490" spans="1:16" ht="12.75">
      <c r="A490" t="s">
        <v>49</v>
      </c>
      <c s="34" t="s">
        <v>5076</v>
      </c>
      <c s="34" t="s">
        <v>5077</v>
      </c>
      <c s="35" t="s">
        <v>5</v>
      </c>
      <c s="6" t="s">
        <v>5078</v>
      </c>
      <c s="36" t="s">
        <v>70</v>
      </c>
      <c s="37">
        <v>117.7</v>
      </c>
      <c s="36">
        <v>7E-05</v>
      </c>
      <c s="36">
        <f>ROUND(G490*H490,6)</f>
      </c>
      <c r="L490" s="38">
        <v>0</v>
      </c>
      <c s="32">
        <f>ROUND(ROUND(L490,2)*ROUND(G490,3),2)</f>
      </c>
      <c s="36" t="s">
        <v>196</v>
      </c>
      <c>
        <f>(M490*21)/100</f>
      </c>
      <c t="s">
        <v>27</v>
      </c>
    </row>
    <row r="491" spans="1:5" ht="12.75">
      <c r="A491" s="35" t="s">
        <v>54</v>
      </c>
      <c r="E491" s="39" t="s">
        <v>5</v>
      </c>
    </row>
    <row r="492" spans="1:5" ht="267.75">
      <c r="A492" s="35" t="s">
        <v>55</v>
      </c>
      <c r="E492" s="40" t="s">
        <v>5075</v>
      </c>
    </row>
    <row r="493" spans="1:5" ht="12.75">
      <c r="A493" t="s">
        <v>56</v>
      </c>
      <c r="E493" s="39" t="s">
        <v>5</v>
      </c>
    </row>
    <row r="494" spans="1:16" ht="12.75">
      <c r="A494" t="s">
        <v>49</v>
      </c>
      <c s="34" t="s">
        <v>5079</v>
      </c>
      <c s="34" t="s">
        <v>5080</v>
      </c>
      <c s="35" t="s">
        <v>5</v>
      </c>
      <c s="6" t="s">
        <v>5081</v>
      </c>
      <c s="36" t="s">
        <v>294</v>
      </c>
      <c s="37">
        <v>0.797</v>
      </c>
      <c s="36">
        <v>0</v>
      </c>
      <c s="36">
        <f>ROUND(G494*H494,6)</f>
      </c>
      <c r="L494" s="38">
        <v>0</v>
      </c>
      <c s="32">
        <f>ROUND(ROUND(L494,2)*ROUND(G494,3),2)</f>
      </c>
      <c s="36" t="s">
        <v>196</v>
      </c>
      <c>
        <f>(M494*21)/100</f>
      </c>
      <c t="s">
        <v>27</v>
      </c>
    </row>
    <row r="495" spans="1:5" ht="12.75">
      <c r="A495" s="35" t="s">
        <v>54</v>
      </c>
      <c r="E495" s="39" t="s">
        <v>5</v>
      </c>
    </row>
    <row r="496" spans="1:5" ht="12.75">
      <c r="A496" s="35" t="s">
        <v>55</v>
      </c>
      <c r="E496" s="40" t="s">
        <v>5</v>
      </c>
    </row>
    <row r="497" spans="1:5" ht="12.75">
      <c r="A497" t="s">
        <v>56</v>
      </c>
      <c r="E497" s="39" t="s">
        <v>5</v>
      </c>
    </row>
    <row r="498" spans="1:13" ht="12.75">
      <c r="A498" t="s">
        <v>46</v>
      </c>
      <c r="C498" s="31" t="s">
        <v>2105</v>
      </c>
      <c r="E498" s="33" t="s">
        <v>2106</v>
      </c>
      <c r="J498" s="32">
        <f>0</f>
      </c>
      <c s="32">
        <f>0</f>
      </c>
      <c s="32">
        <f>0+L499+L503+L507+L511+L515+L519+L523+L527</f>
      </c>
      <c s="32">
        <f>0+M499+M503+M507+M511+M515+M519+M523+M527</f>
      </c>
    </row>
    <row r="499" spans="1:16" ht="25.5">
      <c r="A499" t="s">
        <v>49</v>
      </c>
      <c s="34" t="s">
        <v>5082</v>
      </c>
      <c s="34" t="s">
        <v>5083</v>
      </c>
      <c s="35" t="s">
        <v>5</v>
      </c>
      <c s="6" t="s">
        <v>5084</v>
      </c>
      <c s="36" t="s">
        <v>97</v>
      </c>
      <c s="37">
        <v>1</v>
      </c>
      <c s="36">
        <v>0.084</v>
      </c>
      <c s="36">
        <f>ROUND(G499*H499,6)</f>
      </c>
      <c r="L499" s="38">
        <v>0</v>
      </c>
      <c s="32">
        <f>ROUND(ROUND(L499,2)*ROUND(G499,3),2)</f>
      </c>
      <c s="36" t="s">
        <v>196</v>
      </c>
      <c>
        <f>(M499*21)/100</f>
      </c>
      <c t="s">
        <v>27</v>
      </c>
    </row>
    <row r="500" spans="1:5" ht="12.75">
      <c r="A500" s="35" t="s">
        <v>54</v>
      </c>
      <c r="E500" s="39" t="s">
        <v>5</v>
      </c>
    </row>
    <row r="501" spans="1:5" ht="38.25">
      <c r="A501" s="35" t="s">
        <v>55</v>
      </c>
      <c r="E501" s="40" t="s">
        <v>5085</v>
      </c>
    </row>
    <row r="502" spans="1:5" ht="12.75">
      <c r="A502" t="s">
        <v>56</v>
      </c>
      <c r="E502" s="39" t="s">
        <v>5</v>
      </c>
    </row>
    <row r="503" spans="1:16" ht="25.5">
      <c r="A503" t="s">
        <v>49</v>
      </c>
      <c s="34" t="s">
        <v>5086</v>
      </c>
      <c s="34" t="s">
        <v>5087</v>
      </c>
      <c s="35" t="s">
        <v>5</v>
      </c>
      <c s="6" t="s">
        <v>5088</v>
      </c>
      <c s="36" t="s">
        <v>97</v>
      </c>
      <c s="37">
        <v>1</v>
      </c>
      <c s="36">
        <v>0.084</v>
      </c>
      <c s="36">
        <f>ROUND(G503*H503,6)</f>
      </c>
      <c r="L503" s="38">
        <v>0</v>
      </c>
      <c s="32">
        <f>ROUND(ROUND(L503,2)*ROUND(G503,3),2)</f>
      </c>
      <c s="36" t="s">
        <v>196</v>
      </c>
      <c>
        <f>(M503*21)/100</f>
      </c>
      <c t="s">
        <v>27</v>
      </c>
    </row>
    <row r="504" spans="1:5" ht="12.75">
      <c r="A504" s="35" t="s">
        <v>54</v>
      </c>
      <c r="E504" s="39" t="s">
        <v>5</v>
      </c>
    </row>
    <row r="505" spans="1:5" ht="38.25">
      <c r="A505" s="35" t="s">
        <v>55</v>
      </c>
      <c r="E505" s="40" t="s">
        <v>5089</v>
      </c>
    </row>
    <row r="506" spans="1:5" ht="12.75">
      <c r="A506" t="s">
        <v>56</v>
      </c>
      <c r="E506" s="39" t="s">
        <v>5</v>
      </c>
    </row>
    <row r="507" spans="1:16" ht="25.5">
      <c r="A507" t="s">
        <v>49</v>
      </c>
      <c s="34" t="s">
        <v>5090</v>
      </c>
      <c s="34" t="s">
        <v>5091</v>
      </c>
      <c s="35" t="s">
        <v>5</v>
      </c>
      <c s="6" t="s">
        <v>5092</v>
      </c>
      <c s="36" t="s">
        <v>97</v>
      </c>
      <c s="37">
        <v>1</v>
      </c>
      <c s="36">
        <v>0.084</v>
      </c>
      <c s="36">
        <f>ROUND(G507*H507,6)</f>
      </c>
      <c r="L507" s="38">
        <v>0</v>
      </c>
      <c s="32">
        <f>ROUND(ROUND(L507,2)*ROUND(G507,3),2)</f>
      </c>
      <c s="36" t="s">
        <v>196</v>
      </c>
      <c>
        <f>(M507*21)/100</f>
      </c>
      <c t="s">
        <v>27</v>
      </c>
    </row>
    <row r="508" spans="1:5" ht="12.75">
      <c r="A508" s="35" t="s">
        <v>54</v>
      </c>
      <c r="E508" s="39" t="s">
        <v>5</v>
      </c>
    </row>
    <row r="509" spans="1:5" ht="38.25">
      <c r="A509" s="35" t="s">
        <v>55</v>
      </c>
      <c r="E509" s="40" t="s">
        <v>5093</v>
      </c>
    </row>
    <row r="510" spans="1:5" ht="12.75">
      <c r="A510" t="s">
        <v>56</v>
      </c>
      <c r="E510" s="39" t="s">
        <v>5</v>
      </c>
    </row>
    <row r="511" spans="1:16" ht="12.75">
      <c r="A511" t="s">
        <v>49</v>
      </c>
      <c s="34" t="s">
        <v>5094</v>
      </c>
      <c s="34" t="s">
        <v>5095</v>
      </c>
      <c s="35" t="s">
        <v>5</v>
      </c>
      <c s="6" t="s">
        <v>5096</v>
      </c>
      <c s="36" t="s">
        <v>97</v>
      </c>
      <c s="37">
        <v>3</v>
      </c>
      <c s="36">
        <v>0</v>
      </c>
      <c s="36">
        <f>ROUND(G511*H511,6)</f>
      </c>
      <c r="L511" s="38">
        <v>0</v>
      </c>
      <c s="32">
        <f>ROUND(ROUND(L511,2)*ROUND(G511,3),2)</f>
      </c>
      <c s="36" t="s">
        <v>196</v>
      </c>
      <c>
        <f>(M511*21)/100</f>
      </c>
      <c t="s">
        <v>27</v>
      </c>
    </row>
    <row r="512" spans="1:5" ht="12.75">
      <c r="A512" s="35" t="s">
        <v>54</v>
      </c>
      <c r="E512" s="39" t="s">
        <v>5</v>
      </c>
    </row>
    <row r="513" spans="1:5" ht="51">
      <c r="A513" s="35" t="s">
        <v>55</v>
      </c>
      <c r="E513" s="40" t="s">
        <v>5097</v>
      </c>
    </row>
    <row r="514" spans="1:5" ht="12.75">
      <c r="A514" t="s">
        <v>56</v>
      </c>
      <c r="E514" s="39" t="s">
        <v>5</v>
      </c>
    </row>
    <row r="515" spans="1:16" ht="12.75">
      <c r="A515" t="s">
        <v>49</v>
      </c>
      <c s="34" t="s">
        <v>5098</v>
      </c>
      <c s="34" t="s">
        <v>5099</v>
      </c>
      <c s="35" t="s">
        <v>5</v>
      </c>
      <c s="6" t="s">
        <v>5100</v>
      </c>
      <c s="36" t="s">
        <v>294</v>
      </c>
      <c s="37">
        <v>0.053</v>
      </c>
      <c s="36">
        <v>6E-05</v>
      </c>
      <c s="36">
        <f>ROUND(G515*H515,6)</f>
      </c>
      <c r="L515" s="38">
        <v>0</v>
      </c>
      <c s="32">
        <f>ROUND(ROUND(L515,2)*ROUND(G515,3),2)</f>
      </c>
      <c s="36" t="s">
        <v>196</v>
      </c>
      <c>
        <f>(M515*21)/100</f>
      </c>
      <c t="s">
        <v>27</v>
      </c>
    </row>
    <row r="516" spans="1:5" ht="12.75">
      <c r="A516" s="35" t="s">
        <v>54</v>
      </c>
      <c r="E516" s="39" t="s">
        <v>5</v>
      </c>
    </row>
    <row r="517" spans="1:5" ht="63.75">
      <c r="A517" s="35" t="s">
        <v>55</v>
      </c>
      <c r="E517" s="40" t="s">
        <v>5101</v>
      </c>
    </row>
    <row r="518" spans="1:5" ht="12.75">
      <c r="A518" t="s">
        <v>56</v>
      </c>
      <c r="E518" s="39" t="s">
        <v>5</v>
      </c>
    </row>
    <row r="519" spans="1:16" ht="12.75">
      <c r="A519" t="s">
        <v>49</v>
      </c>
      <c s="34" t="s">
        <v>5102</v>
      </c>
      <c s="34" t="s">
        <v>5103</v>
      </c>
      <c s="35" t="s">
        <v>5</v>
      </c>
      <c s="6" t="s">
        <v>5104</v>
      </c>
      <c s="36" t="s">
        <v>294</v>
      </c>
      <c s="37">
        <v>0.151</v>
      </c>
      <c s="36">
        <v>6E-05</v>
      </c>
      <c s="36">
        <f>ROUND(G519*H519,6)</f>
      </c>
      <c r="L519" s="38">
        <v>0</v>
      </c>
      <c s="32">
        <f>ROUND(ROUND(L519,2)*ROUND(G519,3),2)</f>
      </c>
      <c s="36" t="s">
        <v>196</v>
      </c>
      <c>
        <f>(M519*21)/100</f>
      </c>
      <c t="s">
        <v>27</v>
      </c>
    </row>
    <row r="520" spans="1:5" ht="12.75">
      <c r="A520" s="35" t="s">
        <v>54</v>
      </c>
      <c r="E520" s="39" t="s">
        <v>5</v>
      </c>
    </row>
    <row r="521" spans="1:5" ht="63.75">
      <c r="A521" s="35" t="s">
        <v>55</v>
      </c>
      <c r="E521" s="40" t="s">
        <v>5105</v>
      </c>
    </row>
    <row r="522" spans="1:5" ht="12.75">
      <c r="A522" t="s">
        <v>56</v>
      </c>
      <c r="E522" s="39" t="s">
        <v>5</v>
      </c>
    </row>
    <row r="523" spans="1:16" ht="12.75">
      <c r="A523" t="s">
        <v>49</v>
      </c>
      <c s="34" t="s">
        <v>5106</v>
      </c>
      <c s="34" t="s">
        <v>5107</v>
      </c>
      <c s="35" t="s">
        <v>5</v>
      </c>
      <c s="6" t="s">
        <v>5108</v>
      </c>
      <c s="36" t="s">
        <v>294</v>
      </c>
      <c s="37">
        <v>0.62</v>
      </c>
      <c s="36">
        <v>6E-05</v>
      </c>
      <c s="36">
        <f>ROUND(G523*H523,6)</f>
      </c>
      <c r="L523" s="38">
        <v>0</v>
      </c>
      <c s="32">
        <f>ROUND(ROUND(L523,2)*ROUND(G523,3),2)</f>
      </c>
      <c s="36" t="s">
        <v>196</v>
      </c>
      <c>
        <f>(M523*21)/100</f>
      </c>
      <c t="s">
        <v>27</v>
      </c>
    </row>
    <row r="524" spans="1:5" ht="12.75">
      <c r="A524" s="35" t="s">
        <v>54</v>
      </c>
      <c r="E524" s="39" t="s">
        <v>5</v>
      </c>
    </row>
    <row r="525" spans="1:5" ht="63.75">
      <c r="A525" s="35" t="s">
        <v>55</v>
      </c>
      <c r="E525" s="40" t="s">
        <v>5109</v>
      </c>
    </row>
    <row r="526" spans="1:5" ht="12.75">
      <c r="A526" t="s">
        <v>56</v>
      </c>
      <c r="E526" s="39" t="s">
        <v>5</v>
      </c>
    </row>
    <row r="527" spans="1:16" ht="12.75">
      <c r="A527" t="s">
        <v>49</v>
      </c>
      <c s="34" t="s">
        <v>5110</v>
      </c>
      <c s="34" t="s">
        <v>5111</v>
      </c>
      <c s="35" t="s">
        <v>5</v>
      </c>
      <c s="6" t="s">
        <v>5112</v>
      </c>
      <c s="36" t="s">
        <v>5113</v>
      </c>
      <c s="37">
        <v>1932.3</v>
      </c>
      <c s="36">
        <v>0</v>
      </c>
      <c s="36">
        <f>ROUND(G527*H527,6)</f>
      </c>
      <c r="L527" s="38">
        <v>0</v>
      </c>
      <c s="32">
        <f>ROUND(ROUND(L527,2)*ROUND(G527,3),2)</f>
      </c>
      <c s="36" t="s">
        <v>196</v>
      </c>
      <c>
        <f>(M527*21)/100</f>
      </c>
      <c t="s">
        <v>27</v>
      </c>
    </row>
    <row r="528" spans="1:5" ht="12.75">
      <c r="A528" s="35" t="s">
        <v>54</v>
      </c>
      <c r="E528" s="39" t="s">
        <v>5</v>
      </c>
    </row>
    <row r="529" spans="1:5" ht="12.75">
      <c r="A529" s="35" t="s">
        <v>55</v>
      </c>
      <c r="E529" s="40" t="s">
        <v>5</v>
      </c>
    </row>
    <row r="530" spans="1:5" ht="12.75">
      <c r="A530" t="s">
        <v>56</v>
      </c>
      <c r="E530" s="39" t="s">
        <v>5</v>
      </c>
    </row>
    <row r="531" spans="1:13" ht="12.75">
      <c r="A531" t="s">
        <v>46</v>
      </c>
      <c r="C531" s="31" t="s">
        <v>5114</v>
      </c>
      <c r="E531" s="33" t="s">
        <v>5115</v>
      </c>
      <c r="J531" s="32">
        <f>0</f>
      </c>
      <c s="32">
        <f>0</f>
      </c>
      <c s="32">
        <f>0+L532+L536+L540+L544+L548+L552+L556+L560</f>
      </c>
      <c s="32">
        <f>0+M532+M536+M540+M544+M548+M552+M556+M560</f>
      </c>
    </row>
    <row r="532" spans="1:16" ht="25.5">
      <c r="A532" t="s">
        <v>49</v>
      </c>
      <c s="34" t="s">
        <v>5116</v>
      </c>
      <c s="34" t="s">
        <v>5117</v>
      </c>
      <c s="35" t="s">
        <v>5</v>
      </c>
      <c s="6" t="s">
        <v>5118</v>
      </c>
      <c s="36" t="s">
        <v>63</v>
      </c>
      <c s="37">
        <v>20.736</v>
      </c>
      <c s="36">
        <v>0.0032</v>
      </c>
      <c s="36">
        <f>ROUND(G532*H532,6)</f>
      </c>
      <c r="L532" s="38">
        <v>0</v>
      </c>
      <c s="32">
        <f>ROUND(ROUND(L532,2)*ROUND(G532,3),2)</f>
      </c>
      <c s="36" t="s">
        <v>196</v>
      </c>
      <c>
        <f>(M532*21)/100</f>
      </c>
      <c t="s">
        <v>27</v>
      </c>
    </row>
    <row r="533" spans="1:5" ht="12.75">
      <c r="A533" s="35" t="s">
        <v>54</v>
      </c>
      <c r="E533" s="39" t="s">
        <v>5</v>
      </c>
    </row>
    <row r="534" spans="1:5" ht="12.75">
      <c r="A534" s="35" t="s">
        <v>55</v>
      </c>
      <c r="E534" s="40" t="s">
        <v>5119</v>
      </c>
    </row>
    <row r="535" spans="1:5" ht="12.75">
      <c r="A535" t="s">
        <v>56</v>
      </c>
      <c r="E535" s="39" t="s">
        <v>5</v>
      </c>
    </row>
    <row r="536" spans="1:16" ht="12.75">
      <c r="A536" t="s">
        <v>49</v>
      </c>
      <c s="34" t="s">
        <v>5120</v>
      </c>
      <c s="34" t="s">
        <v>5121</v>
      </c>
      <c s="35" t="s">
        <v>5</v>
      </c>
      <c s="6" t="s">
        <v>5122</v>
      </c>
      <c s="36" t="s">
        <v>63</v>
      </c>
      <c s="37">
        <v>17.28</v>
      </c>
      <c s="36">
        <v>0</v>
      </c>
      <c s="36">
        <f>ROUND(G536*H536,6)</f>
      </c>
      <c r="L536" s="38">
        <v>0</v>
      </c>
      <c s="32">
        <f>ROUND(ROUND(L536,2)*ROUND(G536,3),2)</f>
      </c>
      <c s="36" t="s">
        <v>196</v>
      </c>
      <c>
        <f>(M536*21)/100</f>
      </c>
      <c t="s">
        <v>27</v>
      </c>
    </row>
    <row r="537" spans="1:5" ht="12.75">
      <c r="A537" s="35" t="s">
        <v>54</v>
      </c>
      <c r="E537" s="39" t="s">
        <v>5</v>
      </c>
    </row>
    <row r="538" spans="1:5" ht="12.75">
      <c r="A538" s="35" t="s">
        <v>55</v>
      </c>
      <c r="E538" s="40" t="s">
        <v>5</v>
      </c>
    </row>
    <row r="539" spans="1:5" ht="12.75">
      <c r="A539" t="s">
        <v>56</v>
      </c>
      <c r="E539" s="39" t="s">
        <v>5</v>
      </c>
    </row>
    <row r="540" spans="1:16" ht="12.75">
      <c r="A540" t="s">
        <v>49</v>
      </c>
      <c s="34" t="s">
        <v>5123</v>
      </c>
      <c s="34" t="s">
        <v>5124</v>
      </c>
      <c s="35" t="s">
        <v>5</v>
      </c>
      <c s="6" t="s">
        <v>5125</v>
      </c>
      <c s="36" t="s">
        <v>63</v>
      </c>
      <c s="37">
        <v>17.28</v>
      </c>
      <c s="36">
        <v>0</v>
      </c>
      <c s="36">
        <f>ROUND(G540*H540,6)</f>
      </c>
      <c r="L540" s="38">
        <v>0</v>
      </c>
      <c s="32">
        <f>ROUND(ROUND(L540,2)*ROUND(G540,3),2)</f>
      </c>
      <c s="36" t="s">
        <v>196</v>
      </c>
      <c>
        <f>(M540*21)/100</f>
      </c>
      <c t="s">
        <v>27</v>
      </c>
    </row>
    <row r="541" spans="1:5" ht="12.75">
      <c r="A541" s="35" t="s">
        <v>54</v>
      </c>
      <c r="E541" s="39" t="s">
        <v>5</v>
      </c>
    </row>
    <row r="542" spans="1:5" ht="12.75">
      <c r="A542" s="35" t="s">
        <v>55</v>
      </c>
      <c r="E542" s="40" t="s">
        <v>5</v>
      </c>
    </row>
    <row r="543" spans="1:5" ht="12.75">
      <c r="A543" t="s">
        <v>56</v>
      </c>
      <c r="E543" s="39" t="s">
        <v>5</v>
      </c>
    </row>
    <row r="544" spans="1:16" ht="12.75">
      <c r="A544" t="s">
        <v>49</v>
      </c>
      <c s="34" t="s">
        <v>5126</v>
      </c>
      <c s="34" t="s">
        <v>5127</v>
      </c>
      <c s="35" t="s">
        <v>5</v>
      </c>
      <c s="6" t="s">
        <v>5128</v>
      </c>
      <c s="36" t="s">
        <v>63</v>
      </c>
      <c s="37">
        <v>17.28</v>
      </c>
      <c s="36">
        <v>3E-05</v>
      </c>
      <c s="36">
        <f>ROUND(G544*H544,6)</f>
      </c>
      <c r="L544" s="38">
        <v>0</v>
      </c>
      <c s="32">
        <f>ROUND(ROUND(L544,2)*ROUND(G544,3),2)</f>
      </c>
      <c s="36" t="s">
        <v>196</v>
      </c>
      <c>
        <f>(M544*21)/100</f>
      </c>
      <c t="s">
        <v>27</v>
      </c>
    </row>
    <row r="545" spans="1:5" ht="12.75">
      <c r="A545" s="35" t="s">
        <v>54</v>
      </c>
      <c r="E545" s="39" t="s">
        <v>5</v>
      </c>
    </row>
    <row r="546" spans="1:5" ht="12.75">
      <c r="A546" s="35" t="s">
        <v>55</v>
      </c>
      <c r="E546" s="40" t="s">
        <v>5</v>
      </c>
    </row>
    <row r="547" spans="1:5" ht="12.75">
      <c r="A547" t="s">
        <v>56</v>
      </c>
      <c r="E547" s="39" t="s">
        <v>5</v>
      </c>
    </row>
    <row r="548" spans="1:16" ht="12.75">
      <c r="A548" t="s">
        <v>49</v>
      </c>
      <c s="34" t="s">
        <v>5129</v>
      </c>
      <c s="34" t="s">
        <v>5130</v>
      </c>
      <c s="35" t="s">
        <v>5</v>
      </c>
      <c s="6" t="s">
        <v>5131</v>
      </c>
      <c s="36" t="s">
        <v>63</v>
      </c>
      <c s="37">
        <v>17.28</v>
      </c>
      <c s="36">
        <v>0.0075</v>
      </c>
      <c s="36">
        <f>ROUND(G548*H548,6)</f>
      </c>
      <c r="L548" s="38">
        <v>0</v>
      </c>
      <c s="32">
        <f>ROUND(ROUND(L548,2)*ROUND(G548,3),2)</f>
      </c>
      <c s="36" t="s">
        <v>196</v>
      </c>
      <c>
        <f>(M548*21)/100</f>
      </c>
      <c t="s">
        <v>27</v>
      </c>
    </row>
    <row r="549" spans="1:5" ht="12.75">
      <c r="A549" s="35" t="s">
        <v>54</v>
      </c>
      <c r="E549" s="39" t="s">
        <v>5</v>
      </c>
    </row>
    <row r="550" spans="1:5" ht="12.75">
      <c r="A550" s="35" t="s">
        <v>55</v>
      </c>
      <c r="E550" s="40" t="s">
        <v>5</v>
      </c>
    </row>
    <row r="551" spans="1:5" ht="12.75">
      <c r="A551" t="s">
        <v>56</v>
      </c>
      <c r="E551" s="39" t="s">
        <v>5</v>
      </c>
    </row>
    <row r="552" spans="1:16" ht="12.75">
      <c r="A552" t="s">
        <v>49</v>
      </c>
      <c s="34" t="s">
        <v>5132</v>
      </c>
      <c s="34" t="s">
        <v>5133</v>
      </c>
      <c s="35" t="s">
        <v>5</v>
      </c>
      <c s="6" t="s">
        <v>5134</v>
      </c>
      <c s="36" t="s">
        <v>63</v>
      </c>
      <c s="37">
        <v>17.28</v>
      </c>
      <c s="36">
        <v>0.0004</v>
      </c>
      <c s="36">
        <f>ROUND(G552*H552,6)</f>
      </c>
      <c r="L552" s="38">
        <v>0</v>
      </c>
      <c s="32">
        <f>ROUND(ROUND(L552,2)*ROUND(G552,3),2)</f>
      </c>
      <c s="36" t="s">
        <v>196</v>
      </c>
      <c>
        <f>(M552*21)/100</f>
      </c>
      <c t="s">
        <v>27</v>
      </c>
    </row>
    <row r="553" spans="1:5" ht="12.75">
      <c r="A553" s="35" t="s">
        <v>54</v>
      </c>
      <c r="E553" s="39" t="s">
        <v>5</v>
      </c>
    </row>
    <row r="554" spans="1:5" ht="38.25">
      <c r="A554" s="35" t="s">
        <v>55</v>
      </c>
      <c r="E554" s="40" t="s">
        <v>5135</v>
      </c>
    </row>
    <row r="555" spans="1:5" ht="12.75">
      <c r="A555" t="s">
        <v>56</v>
      </c>
      <c r="E555" s="39" t="s">
        <v>5</v>
      </c>
    </row>
    <row r="556" spans="1:16" ht="12.75">
      <c r="A556" t="s">
        <v>49</v>
      </c>
      <c s="34" t="s">
        <v>5136</v>
      </c>
      <c s="34" t="s">
        <v>5137</v>
      </c>
      <c s="35" t="s">
        <v>5</v>
      </c>
      <c s="6" t="s">
        <v>5138</v>
      </c>
      <c s="36" t="s">
        <v>70</v>
      </c>
      <c s="37">
        <v>24.3</v>
      </c>
      <c s="36">
        <v>1E-05</v>
      </c>
      <c s="36">
        <f>ROUND(G556*H556,6)</f>
      </c>
      <c r="L556" s="38">
        <v>0</v>
      </c>
      <c s="32">
        <f>ROUND(ROUND(L556,2)*ROUND(G556,3),2)</f>
      </c>
      <c s="36" t="s">
        <v>196</v>
      </c>
      <c>
        <f>(M556*21)/100</f>
      </c>
      <c t="s">
        <v>27</v>
      </c>
    </row>
    <row r="557" spans="1:5" ht="12.75">
      <c r="A557" s="35" t="s">
        <v>54</v>
      </c>
      <c r="E557" s="39" t="s">
        <v>5</v>
      </c>
    </row>
    <row r="558" spans="1:5" ht="38.25">
      <c r="A558" s="35" t="s">
        <v>55</v>
      </c>
      <c r="E558" s="40" t="s">
        <v>5139</v>
      </c>
    </row>
    <row r="559" spans="1:5" ht="12.75">
      <c r="A559" t="s">
        <v>56</v>
      </c>
      <c r="E559" s="39" t="s">
        <v>5</v>
      </c>
    </row>
    <row r="560" spans="1:16" ht="12.75">
      <c r="A560" t="s">
        <v>49</v>
      </c>
      <c s="34" t="s">
        <v>5140</v>
      </c>
      <c s="34" t="s">
        <v>5141</v>
      </c>
      <c s="35" t="s">
        <v>5</v>
      </c>
      <c s="6" t="s">
        <v>5142</v>
      </c>
      <c s="36" t="s">
        <v>294</v>
      </c>
      <c s="37">
        <v>0.204</v>
      </c>
      <c s="36">
        <v>0</v>
      </c>
      <c s="36">
        <f>ROUND(G560*H560,6)</f>
      </c>
      <c r="L560" s="38">
        <v>0</v>
      </c>
      <c s="32">
        <f>ROUND(ROUND(L560,2)*ROUND(G560,3),2)</f>
      </c>
      <c s="36" t="s">
        <v>196</v>
      </c>
      <c>
        <f>(M560*21)/100</f>
      </c>
      <c t="s">
        <v>27</v>
      </c>
    </row>
    <row r="561" spans="1:5" ht="12.75">
      <c r="A561" s="35" t="s">
        <v>54</v>
      </c>
      <c r="E561" s="39" t="s">
        <v>5</v>
      </c>
    </row>
    <row r="562" spans="1:5" ht="12.75">
      <c r="A562" s="35" t="s">
        <v>55</v>
      </c>
      <c r="E562" s="40" t="s">
        <v>5</v>
      </c>
    </row>
    <row r="563" spans="1:5" ht="12.75">
      <c r="A563" t="s">
        <v>56</v>
      </c>
      <c r="E563" s="39" t="s">
        <v>5</v>
      </c>
    </row>
    <row r="564" spans="1:13" ht="12.75">
      <c r="A564" t="s">
        <v>46</v>
      </c>
      <c r="C564" s="31" t="s">
        <v>5143</v>
      </c>
      <c r="E564" s="33" t="s">
        <v>5144</v>
      </c>
      <c r="J564" s="32">
        <f>0</f>
      </c>
      <c s="32">
        <f>0</f>
      </c>
      <c s="32">
        <f>0+L565</f>
      </c>
      <c s="32">
        <f>0+M565</f>
      </c>
    </row>
    <row r="565" spans="1:16" ht="12.75">
      <c r="A565" t="s">
        <v>49</v>
      </c>
      <c s="34" t="s">
        <v>5145</v>
      </c>
      <c s="34" t="s">
        <v>5146</v>
      </c>
      <c s="35" t="s">
        <v>5</v>
      </c>
      <c s="6" t="s">
        <v>5147</v>
      </c>
      <c s="36" t="s">
        <v>63</v>
      </c>
      <c s="37">
        <v>15.93</v>
      </c>
      <c s="36">
        <v>0.0002</v>
      </c>
      <c s="36">
        <f>ROUND(G565*H565,6)</f>
      </c>
      <c r="L565" s="38">
        <v>0</v>
      </c>
      <c s="32">
        <f>ROUND(ROUND(L565,2)*ROUND(G565,3),2)</f>
      </c>
      <c s="36" t="s">
        <v>196</v>
      </c>
      <c>
        <f>(M565*21)/100</f>
      </c>
      <c t="s">
        <v>27</v>
      </c>
    </row>
    <row r="566" spans="1:5" ht="12.75">
      <c r="A566" s="35" t="s">
        <v>54</v>
      </c>
      <c r="E566" s="39" t="s">
        <v>5</v>
      </c>
    </row>
    <row r="567" spans="1:5" ht="38.25">
      <c r="A567" s="35" t="s">
        <v>55</v>
      </c>
      <c r="E567" s="40" t="s">
        <v>5148</v>
      </c>
    </row>
    <row r="568" spans="1:5" ht="12.75">
      <c r="A568" t="s">
        <v>56</v>
      </c>
      <c r="E568" s="39" t="s">
        <v>5</v>
      </c>
    </row>
    <row r="569" spans="1:13" ht="12.75">
      <c r="A569" t="s">
        <v>46</v>
      </c>
      <c r="C569" s="31" t="s">
        <v>5149</v>
      </c>
      <c r="E569" s="33" t="s">
        <v>5150</v>
      </c>
      <c r="J569" s="32">
        <f>0</f>
      </c>
      <c s="32">
        <f>0</f>
      </c>
      <c s="32">
        <f>0+L570+L574</f>
      </c>
      <c s="32">
        <f>0+M570+M574</f>
      </c>
    </row>
    <row r="570" spans="1:16" ht="25.5">
      <c r="A570" t="s">
        <v>49</v>
      </c>
      <c s="34" t="s">
        <v>5151</v>
      </c>
      <c s="34" t="s">
        <v>5152</v>
      </c>
      <c s="35" t="s">
        <v>5</v>
      </c>
      <c s="6" t="s">
        <v>5153</v>
      </c>
      <c s="36" t="s">
        <v>63</v>
      </c>
      <c s="37">
        <v>444.6</v>
      </c>
      <c s="36">
        <v>0.00021</v>
      </c>
      <c s="36">
        <f>ROUND(G570*H570,6)</f>
      </c>
      <c r="L570" s="38">
        <v>0</v>
      </c>
      <c s="32">
        <f>ROUND(ROUND(L570,2)*ROUND(G570,3),2)</f>
      </c>
      <c s="36" t="s">
        <v>196</v>
      </c>
      <c>
        <f>(M570*21)/100</f>
      </c>
      <c t="s">
        <v>27</v>
      </c>
    </row>
    <row r="571" spans="1:5" ht="12.75">
      <c r="A571" s="35" t="s">
        <v>54</v>
      </c>
      <c r="E571" s="39" t="s">
        <v>5</v>
      </c>
    </row>
    <row r="572" spans="1:5" ht="89.25">
      <c r="A572" s="35" t="s">
        <v>55</v>
      </c>
      <c r="E572" s="40" t="s">
        <v>5154</v>
      </c>
    </row>
    <row r="573" spans="1:5" ht="12.75">
      <c r="A573" t="s">
        <v>56</v>
      </c>
      <c r="E573" s="39" t="s">
        <v>5</v>
      </c>
    </row>
    <row r="574" spans="1:16" ht="25.5">
      <c r="A574" t="s">
        <v>49</v>
      </c>
      <c s="34" t="s">
        <v>5155</v>
      </c>
      <c s="34" t="s">
        <v>5156</v>
      </c>
      <c s="35" t="s">
        <v>5</v>
      </c>
      <c s="6" t="s">
        <v>5157</v>
      </c>
      <c s="36" t="s">
        <v>63</v>
      </c>
      <c s="37">
        <v>444.6</v>
      </c>
      <c s="36">
        <v>0.00026</v>
      </c>
      <c s="36">
        <f>ROUND(G574*H574,6)</f>
      </c>
      <c r="L574" s="38">
        <v>0</v>
      </c>
      <c s="32">
        <f>ROUND(ROUND(L574,2)*ROUND(G574,3),2)</f>
      </c>
      <c s="36" t="s">
        <v>196</v>
      </c>
      <c>
        <f>(M574*21)/100</f>
      </c>
      <c t="s">
        <v>27</v>
      </c>
    </row>
    <row r="575" spans="1:5" ht="12.75">
      <c r="A575" s="35" t="s">
        <v>54</v>
      </c>
      <c r="E575" s="39" t="s">
        <v>5</v>
      </c>
    </row>
    <row r="576" spans="1:5" ht="89.25">
      <c r="A576" s="35" t="s">
        <v>55</v>
      </c>
      <c r="E576" s="40" t="s">
        <v>5158</v>
      </c>
    </row>
    <row r="577" spans="1:5" ht="12.75">
      <c r="A577" t="s">
        <v>56</v>
      </c>
      <c r="E577" s="39" t="s">
        <v>5</v>
      </c>
    </row>
    <row r="578" spans="1:13" ht="12.75">
      <c r="A578" t="s">
        <v>46</v>
      </c>
      <c r="C578" s="31" t="s">
        <v>5159</v>
      </c>
      <c r="E578" s="33" t="s">
        <v>5160</v>
      </c>
      <c r="J578" s="32">
        <f>0</f>
      </c>
      <c s="32">
        <f>0</f>
      </c>
      <c s="32">
        <f>0+L579+L583+L587</f>
      </c>
      <c s="32">
        <f>0+M579+M583+M587</f>
      </c>
    </row>
    <row r="579" spans="1:16" ht="25.5">
      <c r="A579" t="s">
        <v>49</v>
      </c>
      <c s="34" t="s">
        <v>5161</v>
      </c>
      <c s="34" t="s">
        <v>5162</v>
      </c>
      <c s="35" t="s">
        <v>5</v>
      </c>
      <c s="6" t="s">
        <v>5163</v>
      </c>
      <c s="36" t="s">
        <v>63</v>
      </c>
      <c s="37">
        <v>25.584</v>
      </c>
      <c s="36">
        <v>0.0013</v>
      </c>
      <c s="36">
        <f>ROUND(G579*H579,6)</f>
      </c>
      <c r="L579" s="38">
        <v>0</v>
      </c>
      <c s="32">
        <f>ROUND(ROUND(L579,2)*ROUND(G579,3),2)</f>
      </c>
      <c s="36" t="s">
        <v>196</v>
      </c>
      <c>
        <f>(M579*21)/100</f>
      </c>
      <c t="s">
        <v>27</v>
      </c>
    </row>
    <row r="580" spans="1:5" ht="12.75">
      <c r="A580" s="35" t="s">
        <v>54</v>
      </c>
      <c r="E580" s="39" t="s">
        <v>5</v>
      </c>
    </row>
    <row r="581" spans="1:5" ht="191.25">
      <c r="A581" s="35" t="s">
        <v>55</v>
      </c>
      <c r="E581" s="40" t="s">
        <v>5067</v>
      </c>
    </row>
    <row r="582" spans="1:5" ht="12.75">
      <c r="A582" t="s">
        <v>56</v>
      </c>
      <c r="E582" s="39" t="s">
        <v>5</v>
      </c>
    </row>
    <row r="583" spans="1:16" ht="12.75">
      <c r="A583" t="s">
        <v>49</v>
      </c>
      <c s="34" t="s">
        <v>5164</v>
      </c>
      <c s="34" t="s">
        <v>5165</v>
      </c>
      <c s="35" t="s">
        <v>5</v>
      </c>
      <c s="6" t="s">
        <v>5166</v>
      </c>
      <c s="36" t="s">
        <v>97</v>
      </c>
      <c s="37">
        <v>27</v>
      </c>
      <c s="36">
        <v>0</v>
      </c>
      <c s="36">
        <f>ROUND(G583*H583,6)</f>
      </c>
      <c r="L583" s="38">
        <v>0</v>
      </c>
      <c s="32">
        <f>ROUND(ROUND(L583,2)*ROUND(G583,3),2)</f>
      </c>
      <c s="36" t="s">
        <v>196</v>
      </c>
      <c>
        <f>(M583*21)/100</f>
      </c>
      <c t="s">
        <v>27</v>
      </c>
    </row>
    <row r="584" spans="1:5" ht="12.75">
      <c r="A584" s="35" t="s">
        <v>54</v>
      </c>
      <c r="E584" s="39" t="s">
        <v>5</v>
      </c>
    </row>
    <row r="585" spans="1:5" ht="191.25">
      <c r="A585" s="35" t="s">
        <v>55</v>
      </c>
      <c r="E585" s="40" t="s">
        <v>5167</v>
      </c>
    </row>
    <row r="586" spans="1:5" ht="12.75">
      <c r="A586" t="s">
        <v>56</v>
      </c>
      <c r="E586" s="39" t="s">
        <v>5</v>
      </c>
    </row>
    <row r="587" spans="1:16" ht="12.75">
      <c r="A587" t="s">
        <v>49</v>
      </c>
      <c s="34" t="s">
        <v>5168</v>
      </c>
      <c s="34" t="s">
        <v>5169</v>
      </c>
      <c s="35" t="s">
        <v>5</v>
      </c>
      <c s="6" t="s">
        <v>5170</v>
      </c>
      <c s="36" t="s">
        <v>294</v>
      </c>
      <c s="37">
        <v>0.033</v>
      </c>
      <c s="36">
        <v>0</v>
      </c>
      <c s="36">
        <f>ROUND(G587*H587,6)</f>
      </c>
      <c r="L587" s="38">
        <v>0</v>
      </c>
      <c s="32">
        <f>ROUND(ROUND(L587,2)*ROUND(G587,3),2)</f>
      </c>
      <c s="36" t="s">
        <v>196</v>
      </c>
      <c>
        <f>(M587*21)/100</f>
      </c>
      <c t="s">
        <v>27</v>
      </c>
    </row>
    <row r="588" spans="1:5" ht="12.75">
      <c r="A588" s="35" t="s">
        <v>54</v>
      </c>
      <c r="E588" s="39" t="s">
        <v>5</v>
      </c>
    </row>
    <row r="589" spans="1:5" ht="12.75">
      <c r="A589" s="35" t="s">
        <v>55</v>
      </c>
      <c r="E589" s="40" t="s">
        <v>5</v>
      </c>
    </row>
    <row r="590" spans="1:5" ht="12.75">
      <c r="A590" t="s">
        <v>56</v>
      </c>
      <c r="E590" s="39" t="s">
        <v>5</v>
      </c>
    </row>
    <row r="591" spans="1:13" ht="12.75">
      <c r="A591" t="s">
        <v>46</v>
      </c>
      <c r="C591" s="31" t="s">
        <v>86</v>
      </c>
      <c r="E591" s="33" t="s">
        <v>2115</v>
      </c>
      <c r="J591" s="32">
        <f>0</f>
      </c>
      <c s="32">
        <f>0</f>
      </c>
      <c s="32">
        <f>0+L592+L596+L600+L604+L608+L612+L616+L620+L624+L628+L632+L636+L640</f>
      </c>
      <c s="32">
        <f>0+M592+M596+M600+M604+M608+M612+M616+M620+M624+M628+M632+M636+M640</f>
      </c>
    </row>
    <row r="592" spans="1:16" ht="12.75">
      <c r="A592" t="s">
        <v>49</v>
      </c>
      <c s="34" t="s">
        <v>5171</v>
      </c>
      <c s="34" t="s">
        <v>5172</v>
      </c>
      <c s="35" t="s">
        <v>5</v>
      </c>
      <c s="6" t="s">
        <v>5173</v>
      </c>
      <c s="36" t="s">
        <v>70</v>
      </c>
      <c s="37">
        <v>58.41</v>
      </c>
      <c s="36">
        <v>0.024</v>
      </c>
      <c s="36">
        <f>ROUND(G592*H592,6)</f>
      </c>
      <c r="L592" s="38">
        <v>0</v>
      </c>
      <c s="32">
        <f>ROUND(ROUND(L592,2)*ROUND(G592,3),2)</f>
      </c>
      <c s="36" t="s">
        <v>196</v>
      </c>
      <c>
        <f>(M592*21)/100</f>
      </c>
      <c t="s">
        <v>27</v>
      </c>
    </row>
    <row r="593" spans="1:5" ht="12.75">
      <c r="A593" s="35" t="s">
        <v>54</v>
      </c>
      <c r="E593" s="39" t="s">
        <v>5</v>
      </c>
    </row>
    <row r="594" spans="1:5" ht="38.25">
      <c r="A594" s="35" t="s">
        <v>55</v>
      </c>
      <c r="E594" s="40" t="s">
        <v>5174</v>
      </c>
    </row>
    <row r="595" spans="1:5" ht="12.75">
      <c r="A595" t="s">
        <v>56</v>
      </c>
      <c r="E595" s="39" t="s">
        <v>5</v>
      </c>
    </row>
    <row r="596" spans="1:16" ht="12.75">
      <c r="A596" t="s">
        <v>49</v>
      </c>
      <c s="34" t="s">
        <v>5175</v>
      </c>
      <c s="34" t="s">
        <v>5176</v>
      </c>
      <c s="35" t="s">
        <v>5</v>
      </c>
      <c s="6" t="s">
        <v>5177</v>
      </c>
      <c s="36" t="s">
        <v>5178</v>
      </c>
      <c s="37">
        <v>1</v>
      </c>
      <c s="36">
        <v>0</v>
      </c>
      <c s="36">
        <f>ROUND(G596*H596,6)</f>
      </c>
      <c r="L596" s="38">
        <v>0</v>
      </c>
      <c s="32">
        <f>ROUND(ROUND(L596,2)*ROUND(G596,3),2)</f>
      </c>
      <c s="36" t="s">
        <v>196</v>
      </c>
      <c>
        <f>(M596*21)/100</f>
      </c>
      <c t="s">
        <v>27</v>
      </c>
    </row>
    <row r="597" spans="1:5" ht="12.75">
      <c r="A597" s="35" t="s">
        <v>54</v>
      </c>
      <c r="E597" s="39" t="s">
        <v>5</v>
      </c>
    </row>
    <row r="598" spans="1:5" ht="25.5">
      <c r="A598" s="35" t="s">
        <v>55</v>
      </c>
      <c r="E598" s="40" t="s">
        <v>4642</v>
      </c>
    </row>
    <row r="599" spans="1:5" ht="12.75">
      <c r="A599" t="s">
        <v>56</v>
      </c>
      <c r="E599" s="39" t="s">
        <v>5</v>
      </c>
    </row>
    <row r="600" spans="1:16" ht="25.5">
      <c r="A600" t="s">
        <v>49</v>
      </c>
      <c s="34" t="s">
        <v>5179</v>
      </c>
      <c s="34" t="s">
        <v>5180</v>
      </c>
      <c s="35" t="s">
        <v>5</v>
      </c>
      <c s="6" t="s">
        <v>5181</v>
      </c>
      <c s="36" t="s">
        <v>70</v>
      </c>
      <c s="37">
        <v>53.1</v>
      </c>
      <c s="36">
        <v>0.1295</v>
      </c>
      <c s="36">
        <f>ROUND(G600*H600,6)</f>
      </c>
      <c r="L600" s="38">
        <v>0</v>
      </c>
      <c s="32">
        <f>ROUND(ROUND(L600,2)*ROUND(G600,3),2)</f>
      </c>
      <c s="36" t="s">
        <v>196</v>
      </c>
      <c>
        <f>(M600*21)/100</f>
      </c>
      <c t="s">
        <v>27</v>
      </c>
    </row>
    <row r="601" spans="1:5" ht="12.75">
      <c r="A601" s="35" t="s">
        <v>54</v>
      </c>
      <c r="E601" s="39" t="s">
        <v>5</v>
      </c>
    </row>
    <row r="602" spans="1:5" ht="38.25">
      <c r="A602" s="35" t="s">
        <v>55</v>
      </c>
      <c r="E602" s="40" t="s">
        <v>4857</v>
      </c>
    </row>
    <row r="603" spans="1:5" ht="12.75">
      <c r="A603" t="s">
        <v>56</v>
      </c>
      <c r="E603" s="39" t="s">
        <v>5</v>
      </c>
    </row>
    <row r="604" spans="1:16" ht="12.75">
      <c r="A604" t="s">
        <v>49</v>
      </c>
      <c s="34" t="s">
        <v>5182</v>
      </c>
      <c s="34" t="s">
        <v>5183</v>
      </c>
      <c s="35" t="s">
        <v>5</v>
      </c>
      <c s="6" t="s">
        <v>5184</v>
      </c>
      <c s="36" t="s">
        <v>52</v>
      </c>
      <c s="37">
        <v>4.779</v>
      </c>
      <c s="36">
        <v>2.25634</v>
      </c>
      <c s="36">
        <f>ROUND(G604*H604,6)</f>
      </c>
      <c r="L604" s="38">
        <v>0</v>
      </c>
      <c s="32">
        <f>ROUND(ROUND(L604,2)*ROUND(G604,3),2)</f>
      </c>
      <c s="36" t="s">
        <v>196</v>
      </c>
      <c>
        <f>(M604*21)/100</f>
      </c>
      <c t="s">
        <v>27</v>
      </c>
    </row>
    <row r="605" spans="1:5" ht="12.75">
      <c r="A605" s="35" t="s">
        <v>54</v>
      </c>
      <c r="E605" s="39" t="s">
        <v>5</v>
      </c>
    </row>
    <row r="606" spans="1:5" ht="38.25">
      <c r="A606" s="35" t="s">
        <v>55</v>
      </c>
      <c r="E606" s="40" t="s">
        <v>5185</v>
      </c>
    </row>
    <row r="607" spans="1:5" ht="12.75">
      <c r="A607" t="s">
        <v>56</v>
      </c>
      <c r="E607" s="39" t="s">
        <v>5</v>
      </c>
    </row>
    <row r="608" spans="1:16" ht="25.5">
      <c r="A608" t="s">
        <v>49</v>
      </c>
      <c s="34" t="s">
        <v>5186</v>
      </c>
      <c s="34" t="s">
        <v>5187</v>
      </c>
      <c s="35" t="s">
        <v>5</v>
      </c>
      <c s="6" t="s">
        <v>5188</v>
      </c>
      <c s="36" t="s">
        <v>63</v>
      </c>
      <c s="37">
        <v>356.136</v>
      </c>
      <c s="36">
        <v>0</v>
      </c>
      <c s="36">
        <f>ROUND(G608*H608,6)</f>
      </c>
      <c r="L608" s="38">
        <v>0</v>
      </c>
      <c s="32">
        <f>ROUND(ROUND(L608,2)*ROUND(G608,3),2)</f>
      </c>
      <c s="36" t="s">
        <v>196</v>
      </c>
      <c>
        <f>(M608*21)/100</f>
      </c>
      <c t="s">
        <v>27</v>
      </c>
    </row>
    <row r="609" spans="1:5" ht="12.75">
      <c r="A609" s="35" t="s">
        <v>54</v>
      </c>
      <c r="E609" s="39" t="s">
        <v>5</v>
      </c>
    </row>
    <row r="610" spans="1:5" ht="76.5">
      <c r="A610" s="35" t="s">
        <v>55</v>
      </c>
      <c r="E610" s="40" t="s">
        <v>5189</v>
      </c>
    </row>
    <row r="611" spans="1:5" ht="12.75">
      <c r="A611" t="s">
        <v>56</v>
      </c>
      <c r="E611" s="39" t="s">
        <v>5</v>
      </c>
    </row>
    <row r="612" spans="1:16" ht="25.5">
      <c r="A612" t="s">
        <v>49</v>
      </c>
      <c s="34" t="s">
        <v>5190</v>
      </c>
      <c s="34" t="s">
        <v>5191</v>
      </c>
      <c s="35" t="s">
        <v>5</v>
      </c>
      <c s="6" t="s">
        <v>5192</v>
      </c>
      <c s="36" t="s">
        <v>63</v>
      </c>
      <c s="37">
        <v>32052.24</v>
      </c>
      <c s="36">
        <v>0</v>
      </c>
      <c s="36">
        <f>ROUND(G612*H612,6)</f>
      </c>
      <c r="L612" s="38">
        <v>0</v>
      </c>
      <c s="32">
        <f>ROUND(ROUND(L612,2)*ROUND(G612,3),2)</f>
      </c>
      <c s="36" t="s">
        <v>196</v>
      </c>
      <c>
        <f>(M612*21)/100</f>
      </c>
      <c t="s">
        <v>27</v>
      </c>
    </row>
    <row r="613" spans="1:5" ht="12.75">
      <c r="A613" s="35" t="s">
        <v>54</v>
      </c>
      <c r="E613" s="39" t="s">
        <v>5</v>
      </c>
    </row>
    <row r="614" spans="1:5" ht="38.25">
      <c r="A614" s="35" t="s">
        <v>55</v>
      </c>
      <c r="E614" s="40" t="s">
        <v>5193</v>
      </c>
    </row>
    <row r="615" spans="1:5" ht="12.75">
      <c r="A615" t="s">
        <v>56</v>
      </c>
      <c r="E615" s="39" t="s">
        <v>5</v>
      </c>
    </row>
    <row r="616" spans="1:16" ht="25.5">
      <c r="A616" t="s">
        <v>49</v>
      </c>
      <c s="34" t="s">
        <v>5194</v>
      </c>
      <c s="34" t="s">
        <v>5195</v>
      </c>
      <c s="35" t="s">
        <v>5</v>
      </c>
      <c s="6" t="s">
        <v>5196</v>
      </c>
      <c s="36" t="s">
        <v>63</v>
      </c>
      <c s="37">
        <v>356.136</v>
      </c>
      <c s="36">
        <v>0</v>
      </c>
      <c s="36">
        <f>ROUND(G616*H616,6)</f>
      </c>
      <c r="L616" s="38">
        <v>0</v>
      </c>
      <c s="32">
        <f>ROUND(ROUND(L616,2)*ROUND(G616,3),2)</f>
      </c>
      <c s="36" t="s">
        <v>196</v>
      </c>
      <c>
        <f>(M616*21)/100</f>
      </c>
      <c t="s">
        <v>27</v>
      </c>
    </row>
    <row r="617" spans="1:5" ht="12.75">
      <c r="A617" s="35" t="s">
        <v>54</v>
      </c>
      <c r="E617" s="39" t="s">
        <v>5</v>
      </c>
    </row>
    <row r="618" spans="1:5" ht="12.75">
      <c r="A618" s="35" t="s">
        <v>55</v>
      </c>
      <c r="E618" s="40" t="s">
        <v>5</v>
      </c>
    </row>
    <row r="619" spans="1:5" ht="12.75">
      <c r="A619" t="s">
        <v>56</v>
      </c>
      <c r="E619" s="39" t="s">
        <v>5</v>
      </c>
    </row>
    <row r="620" spans="1:16" ht="12.75">
      <c r="A620" t="s">
        <v>49</v>
      </c>
      <c s="34" t="s">
        <v>5197</v>
      </c>
      <c s="34" t="s">
        <v>5198</v>
      </c>
      <c s="35" t="s">
        <v>5</v>
      </c>
      <c s="6" t="s">
        <v>5199</v>
      </c>
      <c s="36" t="s">
        <v>63</v>
      </c>
      <c s="37">
        <v>356.136</v>
      </c>
      <c s="36">
        <v>0</v>
      </c>
      <c s="36">
        <f>ROUND(G620*H620,6)</f>
      </c>
      <c r="L620" s="38">
        <v>0</v>
      </c>
      <c s="32">
        <f>ROUND(ROUND(L620,2)*ROUND(G620,3),2)</f>
      </c>
      <c s="36" t="s">
        <v>196</v>
      </c>
      <c>
        <f>(M620*21)/100</f>
      </c>
      <c t="s">
        <v>27</v>
      </c>
    </row>
    <row r="621" spans="1:5" ht="12.75">
      <c r="A621" s="35" t="s">
        <v>54</v>
      </c>
      <c r="E621" s="39" t="s">
        <v>5</v>
      </c>
    </row>
    <row r="622" spans="1:5" ht="12.75">
      <c r="A622" s="35" t="s">
        <v>55</v>
      </c>
      <c r="E622" s="40" t="s">
        <v>5</v>
      </c>
    </row>
    <row r="623" spans="1:5" ht="12.75">
      <c r="A623" t="s">
        <v>56</v>
      </c>
      <c r="E623" s="39" t="s">
        <v>5</v>
      </c>
    </row>
    <row r="624" spans="1:16" ht="12.75">
      <c r="A624" t="s">
        <v>49</v>
      </c>
      <c s="34" t="s">
        <v>5200</v>
      </c>
      <c s="34" t="s">
        <v>5201</v>
      </c>
      <c s="35" t="s">
        <v>5</v>
      </c>
      <c s="6" t="s">
        <v>5202</v>
      </c>
      <c s="36" t="s">
        <v>63</v>
      </c>
      <c s="37">
        <v>32052.24</v>
      </c>
      <c s="36">
        <v>0</v>
      </c>
      <c s="36">
        <f>ROUND(G624*H624,6)</f>
      </c>
      <c r="L624" s="38">
        <v>0</v>
      </c>
      <c s="32">
        <f>ROUND(ROUND(L624,2)*ROUND(G624,3),2)</f>
      </c>
      <c s="36" t="s">
        <v>196</v>
      </c>
      <c>
        <f>(M624*21)/100</f>
      </c>
      <c t="s">
        <v>27</v>
      </c>
    </row>
    <row r="625" spans="1:5" ht="12.75">
      <c r="A625" s="35" t="s">
        <v>54</v>
      </c>
      <c r="E625" s="39" t="s">
        <v>5</v>
      </c>
    </row>
    <row r="626" spans="1:5" ht="12.75">
      <c r="A626" s="35" t="s">
        <v>55</v>
      </c>
      <c r="E626" s="40" t="s">
        <v>5</v>
      </c>
    </row>
    <row r="627" spans="1:5" ht="12.75">
      <c r="A627" t="s">
        <v>56</v>
      </c>
      <c r="E627" s="39" t="s">
        <v>5</v>
      </c>
    </row>
    <row r="628" spans="1:16" ht="12.75">
      <c r="A628" t="s">
        <v>49</v>
      </c>
      <c s="34" t="s">
        <v>5203</v>
      </c>
      <c s="34" t="s">
        <v>5204</v>
      </c>
      <c s="35" t="s">
        <v>5</v>
      </c>
      <c s="6" t="s">
        <v>5205</v>
      </c>
      <c s="36" t="s">
        <v>63</v>
      </c>
      <c s="37">
        <v>356.136</v>
      </c>
      <c s="36">
        <v>0</v>
      </c>
      <c s="36">
        <f>ROUND(G628*H628,6)</f>
      </c>
      <c r="L628" s="38">
        <v>0</v>
      </c>
      <c s="32">
        <f>ROUND(ROUND(L628,2)*ROUND(G628,3),2)</f>
      </c>
      <c s="36" t="s">
        <v>196</v>
      </c>
      <c>
        <f>(M628*21)/100</f>
      </c>
      <c t="s">
        <v>27</v>
      </c>
    </row>
    <row r="629" spans="1:5" ht="12.75">
      <c r="A629" s="35" t="s">
        <v>54</v>
      </c>
      <c r="E629" s="39" t="s">
        <v>5</v>
      </c>
    </row>
    <row r="630" spans="1:5" ht="12.75">
      <c r="A630" s="35" t="s">
        <v>55</v>
      </c>
      <c r="E630" s="40" t="s">
        <v>5</v>
      </c>
    </row>
    <row r="631" spans="1:5" ht="12.75">
      <c r="A631" t="s">
        <v>56</v>
      </c>
      <c r="E631" s="39" t="s">
        <v>5</v>
      </c>
    </row>
    <row r="632" spans="1:16" ht="25.5">
      <c r="A632" t="s">
        <v>49</v>
      </c>
      <c s="34" t="s">
        <v>5206</v>
      </c>
      <c s="34" t="s">
        <v>5207</v>
      </c>
      <c s="35" t="s">
        <v>5</v>
      </c>
      <c s="6" t="s">
        <v>5208</v>
      </c>
      <c s="36" t="s">
        <v>63</v>
      </c>
      <c s="37">
        <v>214.18</v>
      </c>
      <c s="36">
        <v>0.00021</v>
      </c>
      <c s="36">
        <f>ROUND(G632*H632,6)</f>
      </c>
      <c r="L632" s="38">
        <v>0</v>
      </c>
      <c s="32">
        <f>ROUND(ROUND(L632,2)*ROUND(G632,3),2)</f>
      </c>
      <c s="36" t="s">
        <v>196</v>
      </c>
      <c>
        <f>(M632*21)/100</f>
      </c>
      <c t="s">
        <v>27</v>
      </c>
    </row>
    <row r="633" spans="1:5" ht="12.75">
      <c r="A633" s="35" t="s">
        <v>54</v>
      </c>
      <c r="E633" s="39" t="s">
        <v>5</v>
      </c>
    </row>
    <row r="634" spans="1:5" ht="102">
      <c r="A634" s="35" t="s">
        <v>55</v>
      </c>
      <c r="E634" s="40" t="s">
        <v>5209</v>
      </c>
    </row>
    <row r="635" spans="1:5" ht="12.75">
      <c r="A635" t="s">
        <v>56</v>
      </c>
      <c r="E635" s="39" t="s">
        <v>5</v>
      </c>
    </row>
    <row r="636" spans="1:16" ht="12.75">
      <c r="A636" t="s">
        <v>49</v>
      </c>
      <c s="34" t="s">
        <v>5210</v>
      </c>
      <c s="34" t="s">
        <v>5211</v>
      </c>
      <c s="35" t="s">
        <v>5</v>
      </c>
      <c s="6" t="s">
        <v>5212</v>
      </c>
      <c s="36" t="s">
        <v>63</v>
      </c>
      <c s="37">
        <v>214.18</v>
      </c>
      <c s="36">
        <v>4E-05</v>
      </c>
      <c s="36">
        <f>ROUND(G636*H636,6)</f>
      </c>
      <c r="L636" s="38">
        <v>0</v>
      </c>
      <c s="32">
        <f>ROUND(ROUND(L636,2)*ROUND(G636,3),2)</f>
      </c>
      <c s="36" t="s">
        <v>196</v>
      </c>
      <c>
        <f>(M636*21)/100</f>
      </c>
      <c t="s">
        <v>27</v>
      </c>
    </row>
    <row r="637" spans="1:5" ht="12.75">
      <c r="A637" s="35" t="s">
        <v>54</v>
      </c>
      <c r="E637" s="39" t="s">
        <v>5</v>
      </c>
    </row>
    <row r="638" spans="1:5" ht="102">
      <c r="A638" s="35" t="s">
        <v>55</v>
      </c>
      <c r="E638" s="40" t="s">
        <v>5213</v>
      </c>
    </row>
    <row r="639" spans="1:5" ht="12.75">
      <c r="A639" t="s">
        <v>56</v>
      </c>
      <c r="E639" s="39" t="s">
        <v>5</v>
      </c>
    </row>
    <row r="640" spans="1:16" ht="12.75">
      <c r="A640" t="s">
        <v>49</v>
      </c>
      <c s="34" t="s">
        <v>5214</v>
      </c>
      <c s="34" t="s">
        <v>5215</v>
      </c>
      <c s="35" t="s">
        <v>5</v>
      </c>
      <c s="6" t="s">
        <v>5216</v>
      </c>
      <c s="36" t="s">
        <v>63</v>
      </c>
      <c s="37">
        <v>52.965</v>
      </c>
      <c s="36">
        <v>0</v>
      </c>
      <c s="36">
        <f>ROUND(G640*H640,6)</f>
      </c>
      <c r="L640" s="38">
        <v>0</v>
      </c>
      <c s="32">
        <f>ROUND(ROUND(L640,2)*ROUND(G640,3),2)</f>
      </c>
      <c s="36" t="s">
        <v>196</v>
      </c>
      <c>
        <f>(M640*21)/100</f>
      </c>
      <c t="s">
        <v>27</v>
      </c>
    </row>
    <row r="641" spans="1:5" ht="12.75">
      <c r="A641" s="35" t="s">
        <v>54</v>
      </c>
      <c r="E641" s="39" t="s">
        <v>5</v>
      </c>
    </row>
    <row r="642" spans="1:5" ht="280.5">
      <c r="A642" s="35" t="s">
        <v>55</v>
      </c>
      <c r="E642" s="40" t="s">
        <v>5217</v>
      </c>
    </row>
    <row r="643" spans="1:5" ht="12.75">
      <c r="A643" t="s">
        <v>56</v>
      </c>
      <c r="E643" s="39" t="s">
        <v>5</v>
      </c>
    </row>
    <row r="644" spans="1:13" ht="12.75">
      <c r="A644" t="s">
        <v>46</v>
      </c>
      <c r="C644" s="31" t="s">
        <v>4987</v>
      </c>
      <c r="E644" s="33" t="s">
        <v>5218</v>
      </c>
      <c r="J644" s="32">
        <f>0</f>
      </c>
      <c s="32">
        <f>0</f>
      </c>
      <c s="32">
        <f>0+L645+L649+L653+L657+L661</f>
      </c>
      <c s="32">
        <f>0+M645+M649+M653+M657+M661</f>
      </c>
    </row>
    <row r="645" spans="1:16" ht="12.75">
      <c r="A645" t="s">
        <v>49</v>
      </c>
      <c s="34" t="s">
        <v>5219</v>
      </c>
      <c s="34" t="s">
        <v>5220</v>
      </c>
      <c s="35" t="s">
        <v>5</v>
      </c>
      <c s="6" t="s">
        <v>5221</v>
      </c>
      <c s="36" t="s">
        <v>63</v>
      </c>
      <c s="37">
        <v>35.161</v>
      </c>
      <c s="36">
        <v>0</v>
      </c>
      <c s="36">
        <f>ROUND(G645*H645,6)</f>
      </c>
      <c r="L645" s="38">
        <v>0</v>
      </c>
      <c s="32">
        <f>ROUND(ROUND(L645,2)*ROUND(G645,3),2)</f>
      </c>
      <c s="36" t="s">
        <v>196</v>
      </c>
      <c>
        <f>(M645*21)/100</f>
      </c>
      <c t="s">
        <v>27</v>
      </c>
    </row>
    <row r="646" spans="1:5" ht="12.75">
      <c r="A646" s="35" t="s">
        <v>54</v>
      </c>
      <c r="E646" s="39" t="s">
        <v>5</v>
      </c>
    </row>
    <row r="647" spans="1:5" ht="153">
      <c r="A647" s="35" t="s">
        <v>55</v>
      </c>
      <c r="E647" s="40" t="s">
        <v>5222</v>
      </c>
    </row>
    <row r="648" spans="1:5" ht="12.75">
      <c r="A648" t="s">
        <v>56</v>
      </c>
      <c r="E648" s="39" t="s">
        <v>5</v>
      </c>
    </row>
    <row r="649" spans="1:16" ht="12.75">
      <c r="A649" t="s">
        <v>49</v>
      </c>
      <c s="34" t="s">
        <v>5223</v>
      </c>
      <c s="34" t="s">
        <v>5224</v>
      </c>
      <c s="35" t="s">
        <v>5</v>
      </c>
      <c s="6" t="s">
        <v>5225</v>
      </c>
      <c s="36" t="s">
        <v>63</v>
      </c>
      <c s="37">
        <v>6.148</v>
      </c>
      <c s="36">
        <v>0</v>
      </c>
      <c s="36">
        <f>ROUND(G649*H649,6)</f>
      </c>
      <c r="L649" s="38">
        <v>0</v>
      </c>
      <c s="32">
        <f>ROUND(ROUND(L649,2)*ROUND(G649,3),2)</f>
      </c>
      <c s="36" t="s">
        <v>196</v>
      </c>
      <c>
        <f>(M649*21)/100</f>
      </c>
      <c t="s">
        <v>27</v>
      </c>
    </row>
    <row r="650" spans="1:5" ht="12.75">
      <c r="A650" s="35" t="s">
        <v>54</v>
      </c>
      <c r="E650" s="39" t="s">
        <v>5</v>
      </c>
    </row>
    <row r="651" spans="1:5" ht="38.25">
      <c r="A651" s="35" t="s">
        <v>55</v>
      </c>
      <c r="E651" s="40" t="s">
        <v>5226</v>
      </c>
    </row>
    <row r="652" spans="1:5" ht="12.75">
      <c r="A652" t="s">
        <v>56</v>
      </c>
      <c r="E652" s="39" t="s">
        <v>5</v>
      </c>
    </row>
    <row r="653" spans="1:16" ht="25.5">
      <c r="A653" t="s">
        <v>49</v>
      </c>
      <c s="34" t="s">
        <v>5227</v>
      </c>
      <c s="34" t="s">
        <v>5228</v>
      </c>
      <c s="35" t="s">
        <v>5</v>
      </c>
      <c s="6" t="s">
        <v>5229</v>
      </c>
      <c s="36" t="s">
        <v>63</v>
      </c>
      <c s="37">
        <v>35.31</v>
      </c>
      <c s="36">
        <v>0</v>
      </c>
      <c s="36">
        <f>ROUND(G653*H653,6)</f>
      </c>
      <c r="L653" s="38">
        <v>0</v>
      </c>
      <c s="32">
        <f>ROUND(ROUND(L653,2)*ROUND(G653,3),2)</f>
      </c>
      <c s="36" t="s">
        <v>196</v>
      </c>
      <c>
        <f>(M653*21)/100</f>
      </c>
      <c t="s">
        <v>27</v>
      </c>
    </row>
    <row r="654" spans="1:5" ht="12.75">
      <c r="A654" s="35" t="s">
        <v>54</v>
      </c>
      <c r="E654" s="39" t="s">
        <v>5</v>
      </c>
    </row>
    <row r="655" spans="1:5" ht="280.5">
      <c r="A655" s="35" t="s">
        <v>55</v>
      </c>
      <c r="E655" s="40" t="s">
        <v>4788</v>
      </c>
    </row>
    <row r="656" spans="1:5" ht="12.75">
      <c r="A656" t="s">
        <v>56</v>
      </c>
      <c r="E656" s="39" t="s">
        <v>5</v>
      </c>
    </row>
    <row r="657" spans="1:16" ht="25.5">
      <c r="A657" t="s">
        <v>49</v>
      </c>
      <c s="34" t="s">
        <v>5230</v>
      </c>
      <c s="34" t="s">
        <v>5231</v>
      </c>
      <c s="35" t="s">
        <v>5</v>
      </c>
      <c s="6" t="s">
        <v>5232</v>
      </c>
      <c s="36" t="s">
        <v>63</v>
      </c>
      <c s="37">
        <v>384.648</v>
      </c>
      <c s="36">
        <v>0</v>
      </c>
      <c s="36">
        <f>ROUND(G657*H657,6)</f>
      </c>
      <c r="L657" s="38">
        <v>0</v>
      </c>
      <c s="32">
        <f>ROUND(ROUND(L657,2)*ROUND(G657,3),2)</f>
      </c>
      <c s="36" t="s">
        <v>196</v>
      </c>
      <c>
        <f>(M657*21)/100</f>
      </c>
      <c t="s">
        <v>27</v>
      </c>
    </row>
    <row r="658" spans="1:5" ht="12.75">
      <c r="A658" s="35" t="s">
        <v>54</v>
      </c>
      <c r="E658" s="39" t="s">
        <v>5</v>
      </c>
    </row>
    <row r="659" spans="1:5" ht="102">
      <c r="A659" s="35" t="s">
        <v>55</v>
      </c>
      <c r="E659" s="40" t="s">
        <v>5233</v>
      </c>
    </row>
    <row r="660" spans="1:5" ht="12.75">
      <c r="A660" t="s">
        <v>56</v>
      </c>
      <c r="E660" s="39" t="s">
        <v>5</v>
      </c>
    </row>
    <row r="661" spans="1:16" ht="12.75">
      <c r="A661" t="s">
        <v>49</v>
      </c>
      <c s="34" t="s">
        <v>5234</v>
      </c>
      <c s="34" t="s">
        <v>5235</v>
      </c>
      <c s="35" t="s">
        <v>5</v>
      </c>
      <c s="6" t="s">
        <v>5236</v>
      </c>
      <c s="36" t="s">
        <v>63</v>
      </c>
      <c s="37">
        <v>384.648</v>
      </c>
      <c s="36">
        <v>0</v>
      </c>
      <c s="36">
        <f>ROUND(G661*H661,6)</f>
      </c>
      <c r="L661" s="38">
        <v>0</v>
      </c>
      <c s="32">
        <f>ROUND(ROUND(L661,2)*ROUND(G661,3),2)</f>
      </c>
      <c s="36" t="s">
        <v>196</v>
      </c>
      <c>
        <f>(M661*21)/100</f>
      </c>
      <c t="s">
        <v>27</v>
      </c>
    </row>
    <row r="662" spans="1:5" ht="12.75">
      <c r="A662" s="35" t="s">
        <v>54</v>
      </c>
      <c r="E662" s="39" t="s">
        <v>5</v>
      </c>
    </row>
    <row r="663" spans="1:5" ht="12.75">
      <c r="A663" s="35" t="s">
        <v>55</v>
      </c>
      <c r="E663" s="40" t="s">
        <v>5</v>
      </c>
    </row>
    <row r="664" spans="1:5" ht="12.75">
      <c r="A664" t="s">
        <v>56</v>
      </c>
      <c r="E664" s="39" t="s">
        <v>5</v>
      </c>
    </row>
    <row r="665" spans="1:13" ht="12.75">
      <c r="A665" t="s">
        <v>46</v>
      </c>
      <c r="C665" s="31" t="s">
        <v>288</v>
      </c>
      <c r="E665" s="33" t="s">
        <v>507</v>
      </c>
      <c r="J665" s="32">
        <f>0</f>
      </c>
      <c s="32">
        <f>0</f>
      </c>
      <c s="32">
        <f>0+L666</f>
      </c>
      <c s="32">
        <f>0+M666</f>
      </c>
    </row>
    <row r="666" spans="1:16" ht="25.5">
      <c r="A666" t="s">
        <v>49</v>
      </c>
      <c s="34" t="s">
        <v>1054</v>
      </c>
      <c s="34" t="s">
        <v>1156</v>
      </c>
      <c s="35" t="s">
        <v>292</v>
      </c>
      <c s="6" t="s">
        <v>1157</v>
      </c>
      <c s="36" t="s">
        <v>294</v>
      </c>
      <c s="37">
        <v>48.271</v>
      </c>
      <c s="36">
        <v>0</v>
      </c>
      <c s="36">
        <f>ROUND(G666*H666,6)</f>
      </c>
      <c r="L666" s="38">
        <v>0</v>
      </c>
      <c s="32">
        <f>ROUND(ROUND(L666,2)*ROUND(G666,3),2)</f>
      </c>
      <c s="36" t="s">
        <v>196</v>
      </c>
      <c>
        <f>(M666*21)/100</f>
      </c>
      <c t="s">
        <v>27</v>
      </c>
    </row>
    <row r="667" spans="1:5" ht="12.75">
      <c r="A667" s="35" t="s">
        <v>54</v>
      </c>
      <c r="E667" s="39" t="s">
        <v>5</v>
      </c>
    </row>
    <row r="668" spans="1:5" ht="12.75">
      <c r="A668" s="35" t="s">
        <v>55</v>
      </c>
      <c r="E668" s="40" t="s">
        <v>5</v>
      </c>
    </row>
    <row r="669" spans="1:5" ht="12.75">
      <c r="A669" t="s">
        <v>56</v>
      </c>
      <c r="E669" s="39" t="s">
        <v>5</v>
      </c>
    </row>
    <row r="670" spans="1:13" ht="12.75">
      <c r="A670" t="s">
        <v>46</v>
      </c>
      <c r="C670" s="31" t="s">
        <v>5237</v>
      </c>
      <c r="E670" s="33" t="s">
        <v>5238</v>
      </c>
      <c r="J670" s="32">
        <f>0</f>
      </c>
      <c s="32">
        <f>0</f>
      </c>
      <c s="32">
        <f>0+L671</f>
      </c>
      <c s="32">
        <f>0+M671</f>
      </c>
    </row>
    <row r="671" spans="1:16" ht="25.5">
      <c r="A671" t="s">
        <v>49</v>
      </c>
      <c s="34" t="s">
        <v>5239</v>
      </c>
      <c s="34" t="s">
        <v>5240</v>
      </c>
      <c s="35" t="s">
        <v>5</v>
      </c>
      <c s="6" t="s">
        <v>5241</v>
      </c>
      <c s="36" t="s">
        <v>294</v>
      </c>
      <c s="37">
        <v>48.271</v>
      </c>
      <c s="36">
        <v>0</v>
      </c>
      <c s="36">
        <f>ROUND(G671*H671,6)</f>
      </c>
      <c r="L671" s="38">
        <v>0</v>
      </c>
      <c s="32">
        <f>ROUND(ROUND(L671,2)*ROUND(G671,3),2)</f>
      </c>
      <c s="36" t="s">
        <v>4532</v>
      </c>
      <c>
        <f>(M671*21)/100</f>
      </c>
      <c t="s">
        <v>27</v>
      </c>
    </row>
    <row r="672" spans="1:5" ht="12.75">
      <c r="A672" s="35" t="s">
        <v>54</v>
      </c>
      <c r="E672" s="39" t="s">
        <v>5</v>
      </c>
    </row>
    <row r="673" spans="1:5" ht="12.75">
      <c r="A673" s="35" t="s">
        <v>55</v>
      </c>
      <c r="E673" s="40" t="s">
        <v>5</v>
      </c>
    </row>
    <row r="674" spans="1:5" ht="12.75">
      <c r="A674" t="s">
        <v>56</v>
      </c>
      <c r="E674" s="39" t="s">
        <v>5</v>
      </c>
    </row>
    <row r="675" spans="1:13" ht="12.75">
      <c r="A675" t="s">
        <v>46</v>
      </c>
      <c r="C675" s="31" t="s">
        <v>2133</v>
      </c>
      <c r="E675" s="33" t="s">
        <v>2134</v>
      </c>
      <c r="J675" s="32">
        <f>0</f>
      </c>
      <c s="32">
        <f>0</f>
      </c>
      <c s="32">
        <f>0+L676</f>
      </c>
      <c s="32">
        <f>0+M676</f>
      </c>
    </row>
    <row r="676" spans="1:16" ht="12.75">
      <c r="A676" t="s">
        <v>49</v>
      </c>
      <c s="34" t="s">
        <v>5242</v>
      </c>
      <c s="34" t="s">
        <v>5243</v>
      </c>
      <c s="35" t="s">
        <v>5</v>
      </c>
      <c s="6" t="s">
        <v>5244</v>
      </c>
      <c s="36" t="s">
        <v>294</v>
      </c>
      <c s="37">
        <v>67.883</v>
      </c>
      <c s="36">
        <v>0</v>
      </c>
      <c s="36">
        <f>ROUND(G676*H676,6)</f>
      </c>
      <c r="L676" s="38">
        <v>0</v>
      </c>
      <c s="32">
        <f>ROUND(ROUND(L676,2)*ROUND(G676,3),2)</f>
      </c>
      <c s="36" t="s">
        <v>196</v>
      </c>
      <c>
        <f>(M676*21)/100</f>
      </c>
      <c t="s">
        <v>27</v>
      </c>
    </row>
    <row r="677" spans="1:5" ht="12.75">
      <c r="A677" s="35" t="s">
        <v>54</v>
      </c>
      <c r="E677" s="39" t="s">
        <v>5</v>
      </c>
    </row>
    <row r="678" spans="1:5" ht="12.75">
      <c r="A678" s="35" t="s">
        <v>55</v>
      </c>
      <c r="E678" s="40" t="s">
        <v>5</v>
      </c>
    </row>
    <row r="679" spans="1:5" ht="12.75">
      <c r="A679" t="s">
        <v>56</v>
      </c>
      <c r="E679" s="39" t="s">
        <v>5</v>
      </c>
    </row>
    <row r="680" spans="1:13" ht="12.75">
      <c r="A680" t="s">
        <v>46</v>
      </c>
      <c r="C680" s="31" t="s">
        <v>5245</v>
      </c>
      <c r="E680" s="33" t="s">
        <v>5246</v>
      </c>
      <c r="J680" s="32">
        <f>0</f>
      </c>
      <c s="32">
        <f>0</f>
      </c>
      <c s="32">
        <f>0+L681+L685</f>
      </c>
      <c s="32">
        <f>0+M681+M685</f>
      </c>
    </row>
    <row r="681" spans="1:16" ht="12.75">
      <c r="A681" t="s">
        <v>49</v>
      </c>
      <c s="34" t="s">
        <v>5247</v>
      </c>
      <c s="34" t="s">
        <v>5248</v>
      </c>
      <c s="35" t="s">
        <v>5</v>
      </c>
      <c s="6" t="s">
        <v>5249</v>
      </c>
      <c s="36" t="s">
        <v>165</v>
      </c>
      <c s="37">
        <v>50</v>
      </c>
      <c s="36">
        <v>0</v>
      </c>
      <c s="36">
        <f>ROUND(G681*H681,6)</f>
      </c>
      <c r="L681" s="38">
        <v>0</v>
      </c>
      <c s="32">
        <f>ROUND(ROUND(L681,2)*ROUND(G681,3),2)</f>
      </c>
      <c s="36" t="s">
        <v>196</v>
      </c>
      <c>
        <f>(M681*21)/100</f>
      </c>
      <c t="s">
        <v>27</v>
      </c>
    </row>
    <row r="682" spans="1:5" ht="12.75">
      <c r="A682" s="35" t="s">
        <v>54</v>
      </c>
      <c r="E682" s="39" t="s">
        <v>5</v>
      </c>
    </row>
    <row r="683" spans="1:5" ht="51">
      <c r="A683" s="35" t="s">
        <v>55</v>
      </c>
      <c r="E683" s="40" t="s">
        <v>5250</v>
      </c>
    </row>
    <row r="684" spans="1:5" ht="12.75">
      <c r="A684" t="s">
        <v>56</v>
      </c>
      <c r="E684" s="39" t="s">
        <v>5</v>
      </c>
    </row>
    <row r="685" spans="1:16" ht="12.75">
      <c r="A685" t="s">
        <v>49</v>
      </c>
      <c s="34" t="s">
        <v>5251</v>
      </c>
      <c s="34" t="s">
        <v>5252</v>
      </c>
      <c s="35" t="s">
        <v>5</v>
      </c>
      <c s="6" t="s">
        <v>5253</v>
      </c>
      <c s="36" t="s">
        <v>165</v>
      </c>
      <c s="37">
        <v>50</v>
      </c>
      <c s="36">
        <v>0</v>
      </c>
      <c s="36">
        <f>ROUND(G685*H685,6)</f>
      </c>
      <c r="L685" s="38">
        <v>0</v>
      </c>
      <c s="32">
        <f>ROUND(ROUND(L685,2)*ROUND(G685,3),2)</f>
      </c>
      <c s="36" t="s">
        <v>196</v>
      </c>
      <c>
        <f>(M685*21)/100</f>
      </c>
      <c t="s">
        <v>27</v>
      </c>
    </row>
    <row r="686" spans="1:5" ht="12.75">
      <c r="A686" s="35" t="s">
        <v>54</v>
      </c>
      <c r="E686" s="39" t="s">
        <v>5</v>
      </c>
    </row>
    <row r="687" spans="1:5" ht="51">
      <c r="A687" s="35" t="s">
        <v>55</v>
      </c>
      <c r="E687" s="40" t="s">
        <v>5254</v>
      </c>
    </row>
    <row r="688" spans="1:5" ht="12.75">
      <c r="A688" t="s">
        <v>56</v>
      </c>
      <c r="E68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4597</v>
      </c>
      <c s="41">
        <f>Rekapitulace!C101</f>
      </c>
      <c s="20" t="s">
        <v>0</v>
      </c>
      <c t="s">
        <v>23</v>
      </c>
      <c t="s">
        <v>27</v>
      </c>
    </row>
    <row r="4" spans="1:16" ht="32" customHeight="1">
      <c r="A4" s="24" t="s">
        <v>20</v>
      </c>
      <c s="25" t="s">
        <v>28</v>
      </c>
      <c s="27" t="s">
        <v>4597</v>
      </c>
      <c r="E4" s="26" t="s">
        <v>4598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25.5">
      <c r="A8" t="s">
        <v>44</v>
      </c>
      <c r="C8" s="28" t="s">
        <v>5257</v>
      </c>
      <c r="E8" s="30" t="s">
        <v>5256</v>
      </c>
      <c r="J8" s="29">
        <f>0+J9+J34+J75+J84+J93+J158+J167</f>
      </c>
      <c s="29">
        <f>0+K9+K34+K75+K84+K93+K158+K167</f>
      </c>
      <c s="29">
        <f>0+L9+L34+L75+L84+L93+L158+L167</f>
      </c>
      <c s="29">
        <f>0+M9+M34+M75+M84+M93+M158+M167</f>
      </c>
    </row>
    <row r="9" spans="1:13" ht="12.75">
      <c r="A9" t="s">
        <v>46</v>
      </c>
      <c r="C9" s="31" t="s">
        <v>26</v>
      </c>
      <c r="E9" s="33" t="s">
        <v>3069</v>
      </c>
      <c r="J9" s="32">
        <f>0</f>
      </c>
      <c s="32">
        <f>0</f>
      </c>
      <c s="32">
        <f>0+L10+L14+L18+L22+L26+L30</f>
      </c>
      <c s="32">
        <f>0+M10+M14+M18+M22+M26+M30</f>
      </c>
    </row>
    <row r="10" spans="1:16" ht="12.75">
      <c r="A10" t="s">
        <v>49</v>
      </c>
      <c s="34" t="s">
        <v>47</v>
      </c>
      <c s="34" t="s">
        <v>5258</v>
      </c>
      <c s="35" t="s">
        <v>5</v>
      </c>
      <c s="6" t="s">
        <v>5259</v>
      </c>
      <c s="36" t="s">
        <v>52</v>
      </c>
      <c s="37">
        <v>3.022</v>
      </c>
      <c s="36">
        <v>1.36343</v>
      </c>
      <c s="36">
        <f>ROUND(G10*H10,6)</f>
      </c>
      <c r="L10" s="38">
        <v>0</v>
      </c>
      <c s="32">
        <f>ROUND(ROUND(L10,2)*ROUND(G10,3),2)</f>
      </c>
      <c s="36" t="s">
        <v>4522</v>
      </c>
      <c>
        <f>(M10*21)/100</f>
      </c>
      <c t="s">
        <v>27</v>
      </c>
    </row>
    <row r="11" spans="1:5" ht="12.75">
      <c r="A11" s="35" t="s">
        <v>54</v>
      </c>
      <c r="E11" s="39" t="s">
        <v>5</v>
      </c>
    </row>
    <row r="12" spans="1:5" ht="63.75">
      <c r="A12" s="35" t="s">
        <v>55</v>
      </c>
      <c r="E12" s="40" t="s">
        <v>5260</v>
      </c>
    </row>
    <row r="13" spans="1:5" ht="12.75">
      <c r="A13" t="s">
        <v>56</v>
      </c>
      <c r="E13" s="39" t="s">
        <v>5</v>
      </c>
    </row>
    <row r="14" spans="1:16" ht="12.75">
      <c r="A14" t="s">
        <v>49</v>
      </c>
      <c s="34" t="s">
        <v>27</v>
      </c>
      <c s="34" t="s">
        <v>5261</v>
      </c>
      <c s="35" t="s">
        <v>5</v>
      </c>
      <c s="6" t="s">
        <v>5262</v>
      </c>
      <c s="36" t="s">
        <v>70</v>
      </c>
      <c s="37">
        <v>1.25</v>
      </c>
      <c s="36">
        <v>0.04298</v>
      </c>
      <c s="36">
        <f>ROUND(G14*H14,6)</f>
      </c>
      <c r="L14" s="38">
        <v>0</v>
      </c>
      <c s="32">
        <f>ROUND(ROUND(L14,2)*ROUND(G14,3),2)</f>
      </c>
      <c s="36" t="s">
        <v>4522</v>
      </c>
      <c>
        <f>(M14*21)/100</f>
      </c>
      <c t="s">
        <v>27</v>
      </c>
    </row>
    <row r="15" spans="1:5" ht="12.75">
      <c r="A15" s="35" t="s">
        <v>54</v>
      </c>
      <c r="E15" s="39" t="s">
        <v>5</v>
      </c>
    </row>
    <row r="16" spans="1:5" ht="25.5">
      <c r="A16" s="35" t="s">
        <v>55</v>
      </c>
      <c r="E16" s="40" t="s">
        <v>5263</v>
      </c>
    </row>
    <row r="17" spans="1:5" ht="12.75">
      <c r="A17" t="s">
        <v>56</v>
      </c>
      <c r="E17" s="39" t="s">
        <v>5</v>
      </c>
    </row>
    <row r="18" spans="1:16" ht="25.5">
      <c r="A18" t="s">
        <v>49</v>
      </c>
      <c s="34" t="s">
        <v>26</v>
      </c>
      <c s="34" t="s">
        <v>5264</v>
      </c>
      <c s="35" t="s">
        <v>5</v>
      </c>
      <c s="6" t="s">
        <v>5265</v>
      </c>
      <c s="36" t="s">
        <v>63</v>
      </c>
      <c s="37">
        <v>10.578</v>
      </c>
      <c s="36">
        <v>0.2512</v>
      </c>
      <c s="36">
        <f>ROUND(G18*H18,6)</f>
      </c>
      <c r="L18" s="38">
        <v>0</v>
      </c>
      <c s="32">
        <f>ROUND(ROUND(L18,2)*ROUND(G18,3),2)</f>
      </c>
      <c s="36" t="s">
        <v>4522</v>
      </c>
      <c>
        <f>(M18*21)/100</f>
      </c>
      <c t="s">
        <v>27</v>
      </c>
    </row>
    <row r="19" spans="1:5" ht="12.75">
      <c r="A19" s="35" t="s">
        <v>54</v>
      </c>
      <c r="E19" s="39" t="s">
        <v>5</v>
      </c>
    </row>
    <row r="20" spans="1:5" ht="76.5">
      <c r="A20" s="35" t="s">
        <v>55</v>
      </c>
      <c r="E20" s="40" t="s">
        <v>5266</v>
      </c>
    </row>
    <row r="21" spans="1:5" ht="12.75">
      <c r="A21" t="s">
        <v>56</v>
      </c>
      <c r="E21" s="39" t="s">
        <v>5</v>
      </c>
    </row>
    <row r="22" spans="1:16" ht="12.75">
      <c r="A22" t="s">
        <v>49</v>
      </c>
      <c s="34" t="s">
        <v>67</v>
      </c>
      <c s="34" t="s">
        <v>5267</v>
      </c>
      <c s="35" t="s">
        <v>5</v>
      </c>
      <c s="6" t="s">
        <v>5268</v>
      </c>
      <c s="36" t="s">
        <v>97</v>
      </c>
      <c s="37">
        <v>5</v>
      </c>
      <c s="36">
        <v>0.045</v>
      </c>
      <c s="36">
        <f>ROUND(G22*H22,6)</f>
      </c>
      <c r="L22" s="38">
        <v>0</v>
      </c>
      <c s="32">
        <f>ROUND(ROUND(L22,2)*ROUND(G22,3),2)</f>
      </c>
      <c s="36" t="s">
        <v>4522</v>
      </c>
      <c>
        <f>(M22*21)/100</f>
      </c>
      <c t="s">
        <v>27</v>
      </c>
    </row>
    <row r="23" spans="1:5" ht="12.75">
      <c r="A23" s="35" t="s">
        <v>54</v>
      </c>
      <c r="E23" s="39" t="s">
        <v>5</v>
      </c>
    </row>
    <row r="24" spans="1:5" ht="25.5">
      <c r="A24" s="35" t="s">
        <v>55</v>
      </c>
      <c r="E24" s="40" t="s">
        <v>5269</v>
      </c>
    </row>
    <row r="25" spans="1:5" ht="12.75">
      <c r="A25" t="s">
        <v>56</v>
      </c>
      <c r="E25" s="39" t="s">
        <v>5</v>
      </c>
    </row>
    <row r="26" spans="1:16" ht="12.75">
      <c r="A26" t="s">
        <v>49</v>
      </c>
      <c s="34" t="s">
        <v>72</v>
      </c>
      <c s="34" t="s">
        <v>5270</v>
      </c>
      <c s="35" t="s">
        <v>5</v>
      </c>
      <c s="6" t="s">
        <v>5271</v>
      </c>
      <c s="36" t="s">
        <v>63</v>
      </c>
      <c s="37">
        <v>5.28</v>
      </c>
      <c s="36">
        <v>0.26825</v>
      </c>
      <c s="36">
        <f>ROUND(G26*H26,6)</f>
      </c>
      <c r="L26" s="38">
        <v>0</v>
      </c>
      <c s="32">
        <f>ROUND(ROUND(L26,2)*ROUND(G26,3),2)</f>
      </c>
      <c s="36" t="s">
        <v>196</v>
      </c>
      <c>
        <f>(M26*21)/100</f>
      </c>
      <c t="s">
        <v>27</v>
      </c>
    </row>
    <row r="27" spans="1:5" ht="12.75">
      <c r="A27" s="35" t="s">
        <v>54</v>
      </c>
      <c r="E27" s="39" t="s">
        <v>5</v>
      </c>
    </row>
    <row r="28" spans="1:5" ht="25.5">
      <c r="A28" s="35" t="s">
        <v>55</v>
      </c>
      <c r="E28" s="40" t="s">
        <v>5272</v>
      </c>
    </row>
    <row r="29" spans="1:5" ht="12.75">
      <c r="A29" t="s">
        <v>56</v>
      </c>
      <c r="E29" s="39" t="s">
        <v>5</v>
      </c>
    </row>
    <row r="30" spans="1:16" ht="25.5">
      <c r="A30" t="s">
        <v>49</v>
      </c>
      <c s="34" t="s">
        <v>77</v>
      </c>
      <c s="34" t="s">
        <v>5273</v>
      </c>
      <c s="35" t="s">
        <v>5</v>
      </c>
      <c s="6" t="s">
        <v>5274</v>
      </c>
      <c s="36" t="s">
        <v>63</v>
      </c>
      <c s="37">
        <v>5.544</v>
      </c>
      <c s="36">
        <v>0.14766</v>
      </c>
      <c s="36">
        <f>ROUND(G30*H30,6)</f>
      </c>
      <c r="L30" s="38">
        <v>0</v>
      </c>
      <c s="32">
        <f>ROUND(ROUND(L30,2)*ROUND(G30,3),2)</f>
      </c>
      <c s="36" t="s">
        <v>196</v>
      </c>
      <c>
        <f>(M30*21)/100</f>
      </c>
      <c t="s">
        <v>27</v>
      </c>
    </row>
    <row r="31" spans="1:5" ht="12.75">
      <c r="A31" s="35" t="s">
        <v>54</v>
      </c>
      <c r="E31" s="39" t="s">
        <v>5</v>
      </c>
    </row>
    <row r="32" spans="1:5" ht="38.25">
      <c r="A32" s="35" t="s">
        <v>55</v>
      </c>
      <c r="E32" s="40" t="s">
        <v>5275</v>
      </c>
    </row>
    <row r="33" spans="1:5" ht="12.75">
      <c r="A33" t="s">
        <v>56</v>
      </c>
      <c r="E33" s="39" t="s">
        <v>5</v>
      </c>
    </row>
    <row r="34" spans="1:13" ht="12.75">
      <c r="A34" t="s">
        <v>46</v>
      </c>
      <c r="C34" s="31" t="s">
        <v>77</v>
      </c>
      <c r="E34" s="33" t="s">
        <v>3328</v>
      </c>
      <c r="J34" s="32">
        <f>0</f>
      </c>
      <c s="32">
        <f>0</f>
      </c>
      <c s="32">
        <f>0+L35+L39+L43+L47+L51+L55+L59+L63+L67+L71</f>
      </c>
      <c s="32">
        <f>0+M35+M39+M43+M47+M51+M55+M59+M63+M67+M71</f>
      </c>
    </row>
    <row r="35" spans="1:16" ht="38.25">
      <c r="A35" t="s">
        <v>49</v>
      </c>
      <c s="34" t="s">
        <v>65</v>
      </c>
      <c s="34" t="s">
        <v>5276</v>
      </c>
      <c s="35" t="s">
        <v>5</v>
      </c>
      <c s="6" t="s">
        <v>5277</v>
      </c>
      <c s="36" t="s">
        <v>63</v>
      </c>
      <c s="37">
        <v>18.27</v>
      </c>
      <c s="36">
        <v>0.0025</v>
      </c>
      <c s="36">
        <f>ROUND(G35*H35,6)</f>
      </c>
      <c r="L35" s="38">
        <v>0</v>
      </c>
      <c s="32">
        <f>ROUND(ROUND(L35,2)*ROUND(G35,3),2)</f>
      </c>
      <c s="36" t="s">
        <v>4522</v>
      </c>
      <c>
        <f>(M35*21)/100</f>
      </c>
      <c t="s">
        <v>27</v>
      </c>
    </row>
    <row r="36" spans="1:5" ht="12.75">
      <c r="A36" s="35" t="s">
        <v>54</v>
      </c>
      <c r="E36" s="39" t="s">
        <v>5</v>
      </c>
    </row>
    <row r="37" spans="1:5" ht="25.5">
      <c r="A37" s="35" t="s">
        <v>55</v>
      </c>
      <c r="E37" s="40" t="s">
        <v>5278</v>
      </c>
    </row>
    <row r="38" spans="1:5" ht="12.75">
      <c r="A38" t="s">
        <v>56</v>
      </c>
      <c r="E38" s="39" t="s">
        <v>5</v>
      </c>
    </row>
    <row r="39" spans="1:16" ht="25.5">
      <c r="A39" t="s">
        <v>49</v>
      </c>
      <c s="34" t="s">
        <v>82</v>
      </c>
      <c s="34" t="s">
        <v>5279</v>
      </c>
      <c s="35" t="s">
        <v>5</v>
      </c>
      <c s="6" t="s">
        <v>5280</v>
      </c>
      <c s="36" t="s">
        <v>63</v>
      </c>
      <c s="37">
        <v>21.168</v>
      </c>
      <c s="36">
        <v>0.01575</v>
      </c>
      <c s="36">
        <f>ROUND(G39*H39,6)</f>
      </c>
      <c r="L39" s="38">
        <v>0</v>
      </c>
      <c s="32">
        <f>ROUND(ROUND(L39,2)*ROUND(G39,3),2)</f>
      </c>
      <c s="36" t="s">
        <v>4522</v>
      </c>
      <c>
        <f>(M39*21)/100</f>
      </c>
      <c t="s">
        <v>27</v>
      </c>
    </row>
    <row r="40" spans="1:5" ht="12.75">
      <c r="A40" s="35" t="s">
        <v>54</v>
      </c>
      <c r="E40" s="39" t="s">
        <v>5</v>
      </c>
    </row>
    <row r="41" spans="1:5" ht="38.25">
      <c r="A41" s="35" t="s">
        <v>55</v>
      </c>
      <c r="E41" s="40" t="s">
        <v>5281</v>
      </c>
    </row>
    <row r="42" spans="1:5" ht="12.75">
      <c r="A42" t="s">
        <v>56</v>
      </c>
      <c r="E42" s="39" t="s">
        <v>5</v>
      </c>
    </row>
    <row r="43" spans="1:16" ht="12.75">
      <c r="A43" t="s">
        <v>49</v>
      </c>
      <c s="34" t="s">
        <v>86</v>
      </c>
      <c s="34" t="s">
        <v>5282</v>
      </c>
      <c s="35" t="s">
        <v>5</v>
      </c>
      <c s="6" t="s">
        <v>5283</v>
      </c>
      <c s="36" t="s">
        <v>63</v>
      </c>
      <c s="37">
        <v>1.62</v>
      </c>
      <c s="36">
        <v>0.02546</v>
      </c>
      <c s="36">
        <f>ROUND(G43*H43,6)</f>
      </c>
      <c r="L43" s="38">
        <v>0</v>
      </c>
      <c s="32">
        <f>ROUND(ROUND(L43,2)*ROUND(G43,3),2)</f>
      </c>
      <c s="36" t="s">
        <v>4522</v>
      </c>
      <c>
        <f>(M43*21)/100</f>
      </c>
      <c t="s">
        <v>27</v>
      </c>
    </row>
    <row r="44" spans="1:5" ht="12.75">
      <c r="A44" s="35" t="s">
        <v>54</v>
      </c>
      <c r="E44" s="39" t="s">
        <v>5</v>
      </c>
    </row>
    <row r="45" spans="1:5" ht="25.5">
      <c r="A45" s="35" t="s">
        <v>55</v>
      </c>
      <c r="E45" s="40" t="s">
        <v>5284</v>
      </c>
    </row>
    <row r="46" spans="1:5" ht="12.75">
      <c r="A46" t="s">
        <v>56</v>
      </c>
      <c r="E46" s="39" t="s">
        <v>5</v>
      </c>
    </row>
    <row r="47" spans="1:16" ht="12.75">
      <c r="A47" t="s">
        <v>49</v>
      </c>
      <c s="34" t="s">
        <v>90</v>
      </c>
      <c s="34" t="s">
        <v>5285</v>
      </c>
      <c s="35" t="s">
        <v>5</v>
      </c>
      <c s="6" t="s">
        <v>5286</v>
      </c>
      <c s="36" t="s">
        <v>63</v>
      </c>
      <c s="37">
        <v>5.94</v>
      </c>
      <c s="36">
        <v>0.03472</v>
      </c>
      <c s="36">
        <f>ROUND(G47*H47,6)</f>
      </c>
      <c r="L47" s="38">
        <v>0</v>
      </c>
      <c s="32">
        <f>ROUND(ROUND(L47,2)*ROUND(G47,3),2)</f>
      </c>
      <c s="36" t="s">
        <v>4522</v>
      </c>
      <c>
        <f>(M47*21)/100</f>
      </c>
      <c t="s">
        <v>27</v>
      </c>
    </row>
    <row r="48" spans="1:5" ht="12.75">
      <c r="A48" s="35" t="s">
        <v>54</v>
      </c>
      <c r="E48" s="39" t="s">
        <v>5</v>
      </c>
    </row>
    <row r="49" spans="1:5" ht="38.25">
      <c r="A49" s="35" t="s">
        <v>55</v>
      </c>
      <c r="E49" s="40" t="s">
        <v>5287</v>
      </c>
    </row>
    <row r="50" spans="1:5" ht="12.75">
      <c r="A50" t="s">
        <v>56</v>
      </c>
      <c r="E50" s="39" t="s">
        <v>5</v>
      </c>
    </row>
    <row r="51" spans="1:16" ht="12.75">
      <c r="A51" t="s">
        <v>49</v>
      </c>
      <c s="34" t="s">
        <v>94</v>
      </c>
      <c s="34" t="s">
        <v>5288</v>
      </c>
      <c s="35" t="s">
        <v>5</v>
      </c>
      <c s="6" t="s">
        <v>5289</v>
      </c>
      <c s="36" t="s">
        <v>63</v>
      </c>
      <c s="37">
        <v>17.213</v>
      </c>
      <c s="36">
        <v>0.03056</v>
      </c>
      <c s="36">
        <f>ROUND(G51*H51,6)</f>
      </c>
      <c r="L51" s="38">
        <v>0</v>
      </c>
      <c s="32">
        <f>ROUND(ROUND(L51,2)*ROUND(G51,3),2)</f>
      </c>
      <c s="36" t="s">
        <v>4522</v>
      </c>
      <c>
        <f>(M51*21)/100</f>
      </c>
      <c t="s">
        <v>27</v>
      </c>
    </row>
    <row r="52" spans="1:5" ht="12.75">
      <c r="A52" s="35" t="s">
        <v>54</v>
      </c>
      <c r="E52" s="39" t="s">
        <v>5</v>
      </c>
    </row>
    <row r="53" spans="1:5" ht="51">
      <c r="A53" s="35" t="s">
        <v>55</v>
      </c>
      <c r="E53" s="40" t="s">
        <v>5290</v>
      </c>
    </row>
    <row r="54" spans="1:5" ht="12.75">
      <c r="A54" t="s">
        <v>56</v>
      </c>
      <c r="E54" s="39" t="s">
        <v>5</v>
      </c>
    </row>
    <row r="55" spans="1:16" ht="12.75">
      <c r="A55" t="s">
        <v>49</v>
      </c>
      <c s="34" t="s">
        <v>99</v>
      </c>
      <c s="34" t="s">
        <v>5291</v>
      </c>
      <c s="35" t="s">
        <v>5</v>
      </c>
      <c s="6" t="s">
        <v>5292</v>
      </c>
      <c s="36" t="s">
        <v>63</v>
      </c>
      <c s="37">
        <v>94.464</v>
      </c>
      <c s="36">
        <v>0.01575</v>
      </c>
      <c s="36">
        <f>ROUND(G55*H55,6)</f>
      </c>
      <c r="L55" s="38">
        <v>0</v>
      </c>
      <c s="32">
        <f>ROUND(ROUND(L55,2)*ROUND(G55,3),2)</f>
      </c>
      <c s="36" t="s">
        <v>4522</v>
      </c>
      <c>
        <f>(M55*21)/100</f>
      </c>
      <c t="s">
        <v>27</v>
      </c>
    </row>
    <row r="56" spans="1:5" ht="12.75">
      <c r="A56" s="35" t="s">
        <v>54</v>
      </c>
      <c r="E56" s="39" t="s">
        <v>5</v>
      </c>
    </row>
    <row r="57" spans="1:5" ht="38.25">
      <c r="A57" s="35" t="s">
        <v>55</v>
      </c>
      <c r="E57" s="40" t="s">
        <v>5293</v>
      </c>
    </row>
    <row r="58" spans="1:5" ht="12.75">
      <c r="A58" t="s">
        <v>56</v>
      </c>
      <c r="E58" s="39" t="s">
        <v>5</v>
      </c>
    </row>
    <row r="59" spans="1:16" ht="12.75">
      <c r="A59" t="s">
        <v>49</v>
      </c>
      <c s="34" t="s">
        <v>102</v>
      </c>
      <c s="34" t="s">
        <v>5294</v>
      </c>
      <c s="35" t="s">
        <v>5</v>
      </c>
      <c s="6" t="s">
        <v>5295</v>
      </c>
      <c s="36" t="s">
        <v>63</v>
      </c>
      <c s="37">
        <v>35.298</v>
      </c>
      <c s="36">
        <v>0.0231</v>
      </c>
      <c s="36">
        <f>ROUND(G59*H59,6)</f>
      </c>
      <c r="L59" s="38">
        <v>0</v>
      </c>
      <c s="32">
        <f>ROUND(ROUND(L59,2)*ROUND(G59,3),2)</f>
      </c>
      <c s="36" t="s">
        <v>4522</v>
      </c>
      <c>
        <f>(M59*21)/100</f>
      </c>
      <c t="s">
        <v>27</v>
      </c>
    </row>
    <row r="60" spans="1:5" ht="12.75">
      <c r="A60" s="35" t="s">
        <v>54</v>
      </c>
      <c r="E60" s="39" t="s">
        <v>5</v>
      </c>
    </row>
    <row r="61" spans="1:5" ht="76.5">
      <c r="A61" s="35" t="s">
        <v>55</v>
      </c>
      <c r="E61" s="40" t="s">
        <v>5296</v>
      </c>
    </row>
    <row r="62" spans="1:5" ht="12.75">
      <c r="A62" t="s">
        <v>56</v>
      </c>
      <c r="E62" s="39" t="s">
        <v>5</v>
      </c>
    </row>
    <row r="63" spans="1:16" ht="12.75">
      <c r="A63" t="s">
        <v>49</v>
      </c>
      <c s="34" t="s">
        <v>106</v>
      </c>
      <c s="34" t="s">
        <v>5297</v>
      </c>
      <c s="35" t="s">
        <v>5</v>
      </c>
      <c s="6" t="s">
        <v>5298</v>
      </c>
      <c s="36" t="s">
        <v>52</v>
      </c>
      <c s="37">
        <v>2.741</v>
      </c>
      <c s="36">
        <v>2.02</v>
      </c>
      <c s="36">
        <f>ROUND(G63*H63,6)</f>
      </c>
      <c r="L63" s="38">
        <v>0</v>
      </c>
      <c s="32">
        <f>ROUND(ROUND(L63,2)*ROUND(G63,3),2)</f>
      </c>
      <c s="36" t="s">
        <v>4522</v>
      </c>
      <c>
        <f>(M63*21)/100</f>
      </c>
      <c t="s">
        <v>27</v>
      </c>
    </row>
    <row r="64" spans="1:5" ht="12.75">
      <c r="A64" s="35" t="s">
        <v>54</v>
      </c>
      <c r="E64" s="39" t="s">
        <v>5</v>
      </c>
    </row>
    <row r="65" spans="1:5" ht="25.5">
      <c r="A65" s="35" t="s">
        <v>55</v>
      </c>
      <c r="E65" s="40" t="s">
        <v>5299</v>
      </c>
    </row>
    <row r="66" spans="1:5" ht="12.75">
      <c r="A66" t="s">
        <v>56</v>
      </c>
      <c r="E66" s="39" t="s">
        <v>5</v>
      </c>
    </row>
    <row r="67" spans="1:16" ht="25.5">
      <c r="A67" t="s">
        <v>49</v>
      </c>
      <c s="34" t="s">
        <v>110</v>
      </c>
      <c s="34" t="s">
        <v>5300</v>
      </c>
      <c s="35" t="s">
        <v>5</v>
      </c>
      <c s="6" t="s">
        <v>5301</v>
      </c>
      <c s="36" t="s">
        <v>63</v>
      </c>
      <c s="37">
        <v>18.27</v>
      </c>
      <c s="36">
        <v>0.02741</v>
      </c>
      <c s="36">
        <f>ROUND(G67*H67,6)</f>
      </c>
      <c r="L67" s="38">
        <v>0</v>
      </c>
      <c s="32">
        <f>ROUND(ROUND(L67,2)*ROUND(G67,3),2)</f>
      </c>
      <c s="36" t="s">
        <v>4522</v>
      </c>
      <c>
        <f>(M67*21)/100</f>
      </c>
      <c t="s">
        <v>27</v>
      </c>
    </row>
    <row r="68" spans="1:5" ht="12.75">
      <c r="A68" s="35" t="s">
        <v>54</v>
      </c>
      <c r="E68" s="39" t="s">
        <v>5</v>
      </c>
    </row>
    <row r="69" spans="1:5" ht="25.5">
      <c r="A69" s="35" t="s">
        <v>55</v>
      </c>
      <c r="E69" s="40" t="s">
        <v>5278</v>
      </c>
    </row>
    <row r="70" spans="1:5" ht="12.75">
      <c r="A70" t="s">
        <v>56</v>
      </c>
      <c r="E70" s="39" t="s">
        <v>5</v>
      </c>
    </row>
    <row r="71" spans="1:16" ht="12.75">
      <c r="A71" t="s">
        <v>49</v>
      </c>
      <c s="34" t="s">
        <v>114</v>
      </c>
      <c s="34" t="s">
        <v>5302</v>
      </c>
      <c s="35" t="s">
        <v>5</v>
      </c>
      <c s="6" t="s">
        <v>5303</v>
      </c>
      <c s="36" t="s">
        <v>97</v>
      </c>
      <c s="37">
        <v>17</v>
      </c>
      <c s="36">
        <v>0.00058</v>
      </c>
      <c s="36">
        <f>ROUND(G71*H71,6)</f>
      </c>
      <c r="L71" s="38">
        <v>0</v>
      </c>
      <c s="32">
        <f>ROUND(ROUND(L71,2)*ROUND(G71,3),2)</f>
      </c>
      <c s="36" t="s">
        <v>196</v>
      </c>
      <c>
        <f>(M71*21)/100</f>
      </c>
      <c t="s">
        <v>27</v>
      </c>
    </row>
    <row r="72" spans="1:5" ht="12.75">
      <c r="A72" s="35" t="s">
        <v>54</v>
      </c>
      <c r="E72" s="39" t="s">
        <v>5</v>
      </c>
    </row>
    <row r="73" spans="1:5" ht="25.5">
      <c r="A73" s="35" t="s">
        <v>55</v>
      </c>
      <c r="E73" s="40" t="s">
        <v>5304</v>
      </c>
    </row>
    <row r="74" spans="1:5" ht="12.75">
      <c r="A74" t="s">
        <v>56</v>
      </c>
      <c r="E74" s="39" t="s">
        <v>5</v>
      </c>
    </row>
    <row r="75" spans="1:13" ht="12.75">
      <c r="A75" t="s">
        <v>46</v>
      </c>
      <c r="C75" s="31" t="s">
        <v>5305</v>
      </c>
      <c r="E75" s="33" t="s">
        <v>5306</v>
      </c>
      <c r="J75" s="32">
        <f>0</f>
      </c>
      <c s="32">
        <f>0</f>
      </c>
      <c s="32">
        <f>0+L76+L80</f>
      </c>
      <c s="32">
        <f>0+M76+M80</f>
      </c>
    </row>
    <row r="76" spans="1:16" ht="12.75">
      <c r="A76" t="s">
        <v>49</v>
      </c>
      <c s="34" t="s">
        <v>118</v>
      </c>
      <c s="34" t="s">
        <v>5307</v>
      </c>
      <c s="35" t="s">
        <v>5</v>
      </c>
      <c s="6" t="s">
        <v>5308</v>
      </c>
      <c s="36" t="s">
        <v>63</v>
      </c>
      <c s="37">
        <v>193.8</v>
      </c>
      <c s="36">
        <v>0.0019</v>
      </c>
      <c s="36">
        <f>ROUND(G76*H76,6)</f>
      </c>
      <c r="L76" s="38">
        <v>0</v>
      </c>
      <c s="32">
        <f>ROUND(ROUND(L76,2)*ROUND(G76,3),2)</f>
      </c>
      <c s="36" t="s">
        <v>4522</v>
      </c>
      <c>
        <f>(M76*21)/100</f>
      </c>
      <c t="s">
        <v>27</v>
      </c>
    </row>
    <row r="77" spans="1:5" ht="12.75">
      <c r="A77" s="35" t="s">
        <v>54</v>
      </c>
      <c r="E77" s="39" t="s">
        <v>5</v>
      </c>
    </row>
    <row r="78" spans="1:5" ht="25.5">
      <c r="A78" s="35" t="s">
        <v>55</v>
      </c>
      <c r="E78" s="40" t="s">
        <v>5309</v>
      </c>
    </row>
    <row r="79" spans="1:5" ht="12.75">
      <c r="A79" t="s">
        <v>56</v>
      </c>
      <c r="E79" s="39" t="s">
        <v>5</v>
      </c>
    </row>
    <row r="80" spans="1:16" ht="12.75">
      <c r="A80" t="s">
        <v>49</v>
      </c>
      <c s="34" t="s">
        <v>122</v>
      </c>
      <c s="34" t="s">
        <v>5310</v>
      </c>
      <c s="35" t="s">
        <v>5</v>
      </c>
      <c s="6" t="s">
        <v>5311</v>
      </c>
      <c s="36" t="s">
        <v>63</v>
      </c>
      <c s="37">
        <v>193.8</v>
      </c>
      <c s="36">
        <v>0</v>
      </c>
      <c s="36">
        <f>ROUND(G80*H80,6)</f>
      </c>
      <c r="L80" s="38">
        <v>0</v>
      </c>
      <c s="32">
        <f>ROUND(ROUND(L80,2)*ROUND(G80,3),2)</f>
      </c>
      <c s="36" t="s">
        <v>196</v>
      </c>
      <c>
        <f>(M80*21)/100</f>
      </c>
      <c t="s">
        <v>27</v>
      </c>
    </row>
    <row r="81" spans="1:5" ht="12.75">
      <c r="A81" s="35" t="s">
        <v>54</v>
      </c>
      <c r="E81" s="39" t="s">
        <v>5</v>
      </c>
    </row>
    <row r="82" spans="1:5" ht="25.5">
      <c r="A82" s="35" t="s">
        <v>55</v>
      </c>
      <c r="E82" s="40" t="s">
        <v>5309</v>
      </c>
    </row>
    <row r="83" spans="1:5" ht="12.75">
      <c r="A83" t="s">
        <v>56</v>
      </c>
      <c r="E83" s="39" t="s">
        <v>5</v>
      </c>
    </row>
    <row r="84" spans="1:13" ht="12.75">
      <c r="A84" t="s">
        <v>46</v>
      </c>
      <c r="C84" s="31" t="s">
        <v>4860</v>
      </c>
      <c r="E84" s="33" t="s">
        <v>4861</v>
      </c>
      <c r="J84" s="32">
        <f>0</f>
      </c>
      <c s="32">
        <f>0</f>
      </c>
      <c s="32">
        <f>0+L85+L89</f>
      </c>
      <c s="32">
        <f>0+M85+M89</f>
      </c>
    </row>
    <row r="85" spans="1:16" ht="12.75">
      <c r="A85" t="s">
        <v>49</v>
      </c>
      <c s="34" t="s">
        <v>126</v>
      </c>
      <c s="34" t="s">
        <v>5312</v>
      </c>
      <c s="35" t="s">
        <v>5</v>
      </c>
      <c s="6" t="s">
        <v>5313</v>
      </c>
      <c s="36" t="s">
        <v>52</v>
      </c>
      <c s="37">
        <v>3.826</v>
      </c>
      <c s="36">
        <v>0.001</v>
      </c>
      <c s="36">
        <f>ROUND(G85*H85,6)</f>
      </c>
      <c r="L85" s="38">
        <v>0</v>
      </c>
      <c s="32">
        <f>ROUND(ROUND(L85,2)*ROUND(G85,3),2)</f>
      </c>
      <c s="36" t="s">
        <v>4522</v>
      </c>
      <c>
        <f>(M85*21)/100</f>
      </c>
      <c t="s">
        <v>27</v>
      </c>
    </row>
    <row r="86" spans="1:5" ht="12.75">
      <c r="A86" s="35" t="s">
        <v>54</v>
      </c>
      <c r="E86" s="39" t="s">
        <v>5</v>
      </c>
    </row>
    <row r="87" spans="1:5" ht="38.25">
      <c r="A87" s="35" t="s">
        <v>55</v>
      </c>
      <c r="E87" s="40" t="s">
        <v>5314</v>
      </c>
    </row>
    <row r="88" spans="1:5" ht="12.75">
      <c r="A88" t="s">
        <v>56</v>
      </c>
      <c r="E88" s="39" t="s">
        <v>5</v>
      </c>
    </row>
    <row r="89" spans="1:16" ht="25.5">
      <c r="A89" t="s">
        <v>49</v>
      </c>
      <c s="34" t="s">
        <v>130</v>
      </c>
      <c s="34" t="s">
        <v>5315</v>
      </c>
      <c s="35" t="s">
        <v>5</v>
      </c>
      <c s="6" t="s">
        <v>5316</v>
      </c>
      <c s="36" t="s">
        <v>63</v>
      </c>
      <c s="37">
        <v>24.296</v>
      </c>
      <c s="36">
        <v>0.00606</v>
      </c>
      <c s="36">
        <f>ROUND(G89*H89,6)</f>
      </c>
      <c r="L89" s="38">
        <v>0</v>
      </c>
      <c s="32">
        <f>ROUND(ROUND(L89,2)*ROUND(G89,3),2)</f>
      </c>
      <c s="36" t="s">
        <v>4522</v>
      </c>
      <c>
        <f>(M89*21)/100</f>
      </c>
      <c t="s">
        <v>27</v>
      </c>
    </row>
    <row r="90" spans="1:5" ht="12.75">
      <c r="A90" s="35" t="s">
        <v>54</v>
      </c>
      <c r="E90" s="39" t="s">
        <v>5</v>
      </c>
    </row>
    <row r="91" spans="1:5" ht="25.5">
      <c r="A91" s="35" t="s">
        <v>55</v>
      </c>
      <c r="E91" s="40" t="s">
        <v>5317</v>
      </c>
    </row>
    <row r="92" spans="1:5" ht="12.75">
      <c r="A92" t="s">
        <v>56</v>
      </c>
      <c r="E92" s="39" t="s">
        <v>5</v>
      </c>
    </row>
    <row r="93" spans="1:13" ht="12.75">
      <c r="A93" t="s">
        <v>46</v>
      </c>
      <c r="C93" s="31" t="s">
        <v>4936</v>
      </c>
      <c r="E93" s="33" t="s">
        <v>4937</v>
      </c>
      <c r="J93" s="32">
        <f>0</f>
      </c>
      <c s="32">
        <f>0</f>
      </c>
      <c s="32">
        <f>0+L94+L98+L102+L106+L110+L114+L118+L122+L126+L130+L134+L138+L142+L146+L150+L154</f>
      </c>
      <c s="32">
        <f>0+M94+M98+M102+M106+M110+M114+M118+M122+M126+M130+M134+M138+M142+M146+M150+M154</f>
      </c>
    </row>
    <row r="94" spans="1:16" ht="12.75">
      <c r="A94" t="s">
        <v>49</v>
      </c>
      <c s="34" t="s">
        <v>134</v>
      </c>
      <c s="34" t="s">
        <v>5318</v>
      </c>
      <c s="35" t="s">
        <v>5</v>
      </c>
      <c s="6" t="s">
        <v>5319</v>
      </c>
      <c s="36" t="s">
        <v>294</v>
      </c>
      <c s="37">
        <v>0.05</v>
      </c>
      <c s="36">
        <v>1</v>
      </c>
      <c s="36">
        <f>ROUND(G94*H94,6)</f>
      </c>
      <c r="L94" s="38">
        <v>0</v>
      </c>
      <c s="32">
        <f>ROUND(ROUND(L94,2)*ROUND(G94,3),2)</f>
      </c>
      <c s="36" t="s">
        <v>4522</v>
      </c>
      <c>
        <f>(M94*21)/100</f>
      </c>
      <c t="s">
        <v>27</v>
      </c>
    </row>
    <row r="95" spans="1:5" ht="12.75">
      <c r="A95" s="35" t="s">
        <v>54</v>
      </c>
      <c r="E95" s="39" t="s">
        <v>5</v>
      </c>
    </row>
    <row r="96" spans="1:5" ht="25.5">
      <c r="A96" s="35" t="s">
        <v>55</v>
      </c>
      <c r="E96" s="40" t="s">
        <v>5320</v>
      </c>
    </row>
    <row r="97" spans="1:5" ht="12.75">
      <c r="A97" t="s">
        <v>56</v>
      </c>
      <c r="E97" s="39" t="s">
        <v>5</v>
      </c>
    </row>
    <row r="98" spans="1:16" ht="12.75">
      <c r="A98" t="s">
        <v>49</v>
      </c>
      <c s="34" t="s">
        <v>138</v>
      </c>
      <c s="34" t="s">
        <v>5321</v>
      </c>
      <c s="35" t="s">
        <v>5</v>
      </c>
      <c s="6" t="s">
        <v>5322</v>
      </c>
      <c s="36" t="s">
        <v>70</v>
      </c>
      <c s="37">
        <v>40</v>
      </c>
      <c s="36">
        <v>0.00173</v>
      </c>
      <c s="36">
        <f>ROUND(G98*H98,6)</f>
      </c>
      <c r="L98" s="38">
        <v>0</v>
      </c>
      <c s="32">
        <f>ROUND(ROUND(L98,2)*ROUND(G98,3),2)</f>
      </c>
      <c s="36" t="s">
        <v>4522</v>
      </c>
      <c>
        <f>(M98*21)/100</f>
      </c>
      <c t="s">
        <v>27</v>
      </c>
    </row>
    <row r="99" spans="1:5" ht="12.75">
      <c r="A99" s="35" t="s">
        <v>54</v>
      </c>
      <c r="E99" s="39" t="s">
        <v>5</v>
      </c>
    </row>
    <row r="100" spans="1:5" ht="12.75">
      <c r="A100" s="35" t="s">
        <v>55</v>
      </c>
      <c r="E100" s="40" t="s">
        <v>5</v>
      </c>
    </row>
    <row r="101" spans="1:5" ht="12.75">
      <c r="A101" t="s">
        <v>56</v>
      </c>
      <c r="E101" s="39" t="s">
        <v>5</v>
      </c>
    </row>
    <row r="102" spans="1:16" ht="12.75">
      <c r="A102" t="s">
        <v>49</v>
      </c>
      <c s="34" t="s">
        <v>142</v>
      </c>
      <c s="34" t="s">
        <v>5323</v>
      </c>
      <c s="35" t="s">
        <v>5</v>
      </c>
      <c s="6" t="s">
        <v>5324</v>
      </c>
      <c s="36" t="s">
        <v>97</v>
      </c>
      <c s="37">
        <v>3</v>
      </c>
      <c s="36">
        <v>0.00222</v>
      </c>
      <c s="36">
        <f>ROUND(G102*H102,6)</f>
      </c>
      <c r="L102" s="38">
        <v>0</v>
      </c>
      <c s="32">
        <f>ROUND(ROUND(L102,2)*ROUND(G102,3),2)</f>
      </c>
      <c s="36" t="s">
        <v>4522</v>
      </c>
      <c>
        <f>(M102*21)/100</f>
      </c>
      <c t="s">
        <v>27</v>
      </c>
    </row>
    <row r="103" spans="1:5" ht="12.75">
      <c r="A103" s="35" t="s">
        <v>54</v>
      </c>
      <c r="E103" s="39" t="s">
        <v>5</v>
      </c>
    </row>
    <row r="104" spans="1:5" ht="25.5">
      <c r="A104" s="35" t="s">
        <v>55</v>
      </c>
      <c r="E104" s="40" t="s">
        <v>5325</v>
      </c>
    </row>
    <row r="105" spans="1:5" ht="12.75">
      <c r="A105" t="s">
        <v>56</v>
      </c>
      <c r="E105" s="39" t="s">
        <v>5</v>
      </c>
    </row>
    <row r="106" spans="1:16" ht="12.75">
      <c r="A106" t="s">
        <v>49</v>
      </c>
      <c s="34" t="s">
        <v>146</v>
      </c>
      <c s="34" t="s">
        <v>5326</v>
      </c>
      <c s="35" t="s">
        <v>5</v>
      </c>
      <c s="6" t="s">
        <v>5327</v>
      </c>
      <c s="36" t="s">
        <v>97</v>
      </c>
      <c s="37">
        <v>4</v>
      </c>
      <c s="36">
        <v>0.00136</v>
      </c>
      <c s="36">
        <f>ROUND(G106*H106,6)</f>
      </c>
      <c r="L106" s="38">
        <v>0</v>
      </c>
      <c s="32">
        <f>ROUND(ROUND(L106,2)*ROUND(G106,3),2)</f>
      </c>
      <c s="36" t="s">
        <v>4522</v>
      </c>
      <c>
        <f>(M106*21)/100</f>
      </c>
      <c t="s">
        <v>27</v>
      </c>
    </row>
    <row r="107" spans="1:5" ht="12.75">
      <c r="A107" s="35" t="s">
        <v>54</v>
      </c>
      <c r="E107" s="39" t="s">
        <v>5</v>
      </c>
    </row>
    <row r="108" spans="1:5" ht="25.5">
      <c r="A108" s="35" t="s">
        <v>55</v>
      </c>
      <c r="E108" s="40" t="s">
        <v>5328</v>
      </c>
    </row>
    <row r="109" spans="1:5" ht="12.75">
      <c r="A109" t="s">
        <v>56</v>
      </c>
      <c r="E109" s="39" t="s">
        <v>5</v>
      </c>
    </row>
    <row r="110" spans="1:16" ht="12.75">
      <c r="A110" t="s">
        <v>49</v>
      </c>
      <c s="34" t="s">
        <v>150</v>
      </c>
      <c s="34" t="s">
        <v>5329</v>
      </c>
      <c s="35" t="s">
        <v>5</v>
      </c>
      <c s="6" t="s">
        <v>5330</v>
      </c>
      <c s="36" t="s">
        <v>97</v>
      </c>
      <c s="37">
        <v>2</v>
      </c>
      <c s="36">
        <v>0.00014</v>
      </c>
      <c s="36">
        <f>ROUND(G110*H110,6)</f>
      </c>
      <c r="L110" s="38">
        <v>0</v>
      </c>
      <c s="32">
        <f>ROUND(ROUND(L110,2)*ROUND(G110,3),2)</f>
      </c>
      <c s="36" t="s">
        <v>4522</v>
      </c>
      <c>
        <f>(M110*21)/100</f>
      </c>
      <c t="s">
        <v>27</v>
      </c>
    </row>
    <row r="111" spans="1:5" ht="12.75">
      <c r="A111" s="35" t="s">
        <v>54</v>
      </c>
      <c r="E111" s="39" t="s">
        <v>5</v>
      </c>
    </row>
    <row r="112" spans="1:5" ht="12.75">
      <c r="A112" s="35" t="s">
        <v>55</v>
      </c>
      <c r="E112" s="40" t="s">
        <v>5</v>
      </c>
    </row>
    <row r="113" spans="1:5" ht="12.75">
      <c r="A113" t="s">
        <v>56</v>
      </c>
      <c r="E113" s="39" t="s">
        <v>5</v>
      </c>
    </row>
    <row r="114" spans="1:16" ht="12.75">
      <c r="A114" t="s">
        <v>49</v>
      </c>
      <c s="34" t="s">
        <v>154</v>
      </c>
      <c s="34" t="s">
        <v>5331</v>
      </c>
      <c s="35" t="s">
        <v>5</v>
      </c>
      <c s="6" t="s">
        <v>5332</v>
      </c>
      <c s="36" t="s">
        <v>97</v>
      </c>
      <c s="37">
        <v>60</v>
      </c>
      <c s="36">
        <v>0.00085</v>
      </c>
      <c s="36">
        <f>ROUND(G114*H114,6)</f>
      </c>
      <c r="L114" s="38">
        <v>0</v>
      </c>
      <c s="32">
        <f>ROUND(ROUND(L114,2)*ROUND(G114,3),2)</f>
      </c>
      <c s="36" t="s">
        <v>4522</v>
      </c>
      <c>
        <f>(M114*21)/100</f>
      </c>
      <c t="s">
        <v>27</v>
      </c>
    </row>
    <row r="115" spans="1:5" ht="12.75">
      <c r="A115" s="35" t="s">
        <v>54</v>
      </c>
      <c r="E115" s="39" t="s">
        <v>5</v>
      </c>
    </row>
    <row r="116" spans="1:5" ht="12.75">
      <c r="A116" s="35" t="s">
        <v>55</v>
      </c>
      <c r="E116" s="40" t="s">
        <v>5</v>
      </c>
    </row>
    <row r="117" spans="1:5" ht="12.75">
      <c r="A117" t="s">
        <v>56</v>
      </c>
      <c r="E117" s="39" t="s">
        <v>5</v>
      </c>
    </row>
    <row r="118" spans="1:16" ht="12.75">
      <c r="A118" t="s">
        <v>49</v>
      </c>
      <c s="34" t="s">
        <v>158</v>
      </c>
      <c s="34" t="s">
        <v>5333</v>
      </c>
      <c s="35" t="s">
        <v>5</v>
      </c>
      <c s="6" t="s">
        <v>5334</v>
      </c>
      <c s="36" t="s">
        <v>70</v>
      </c>
      <c s="37">
        <v>3.6</v>
      </c>
      <c s="36">
        <v>0</v>
      </c>
      <c s="36">
        <f>ROUND(G118*H118,6)</f>
      </c>
      <c r="L118" s="38">
        <v>0</v>
      </c>
      <c s="32">
        <f>ROUND(ROUND(L118,2)*ROUND(G118,3),2)</f>
      </c>
      <c s="36" t="s">
        <v>4522</v>
      </c>
      <c>
        <f>(M118*21)/100</f>
      </c>
      <c t="s">
        <v>27</v>
      </c>
    </row>
    <row r="119" spans="1:5" ht="12.75">
      <c r="A119" s="35" t="s">
        <v>54</v>
      </c>
      <c r="E119" s="39" t="s">
        <v>5</v>
      </c>
    </row>
    <row r="120" spans="1:5" ht="25.5">
      <c r="A120" s="35" t="s">
        <v>55</v>
      </c>
      <c r="E120" s="40" t="s">
        <v>5335</v>
      </c>
    </row>
    <row r="121" spans="1:5" ht="12.75">
      <c r="A121" t="s">
        <v>56</v>
      </c>
      <c r="E121" s="39" t="s">
        <v>5</v>
      </c>
    </row>
    <row r="122" spans="1:16" ht="12.75">
      <c r="A122" t="s">
        <v>49</v>
      </c>
      <c s="34" t="s">
        <v>162</v>
      </c>
      <c s="34" t="s">
        <v>5336</v>
      </c>
      <c s="35" t="s">
        <v>5</v>
      </c>
      <c s="6" t="s">
        <v>5337</v>
      </c>
      <c s="36" t="s">
        <v>70</v>
      </c>
      <c s="37">
        <v>23</v>
      </c>
      <c s="36">
        <v>4E-05</v>
      </c>
      <c s="36">
        <f>ROUND(G122*H122,6)</f>
      </c>
      <c r="L122" s="38">
        <v>0</v>
      </c>
      <c s="32">
        <f>ROUND(ROUND(L122,2)*ROUND(G122,3),2)</f>
      </c>
      <c s="36" t="s">
        <v>4522</v>
      </c>
      <c>
        <f>(M122*21)/100</f>
      </c>
      <c t="s">
        <v>27</v>
      </c>
    </row>
    <row r="123" spans="1:5" ht="12.75">
      <c r="A123" s="35" t="s">
        <v>54</v>
      </c>
      <c r="E123" s="39" t="s">
        <v>5</v>
      </c>
    </row>
    <row r="124" spans="1:5" ht="25.5">
      <c r="A124" s="35" t="s">
        <v>55</v>
      </c>
      <c r="E124" s="40" t="s">
        <v>5338</v>
      </c>
    </row>
    <row r="125" spans="1:5" ht="12.75">
      <c r="A125" t="s">
        <v>56</v>
      </c>
      <c r="E125" s="39" t="s">
        <v>5</v>
      </c>
    </row>
    <row r="126" spans="1:16" ht="25.5">
      <c r="A126" t="s">
        <v>49</v>
      </c>
      <c s="34" t="s">
        <v>167</v>
      </c>
      <c s="34" t="s">
        <v>5339</v>
      </c>
      <c s="35" t="s">
        <v>5</v>
      </c>
      <c s="6" t="s">
        <v>5340</v>
      </c>
      <c s="36" t="s">
        <v>97</v>
      </c>
      <c s="37">
        <v>6</v>
      </c>
      <c s="36">
        <v>0</v>
      </c>
      <c s="36">
        <f>ROUND(G126*H126,6)</f>
      </c>
      <c r="L126" s="38">
        <v>0</v>
      </c>
      <c s="32">
        <f>ROUND(ROUND(L126,2)*ROUND(G126,3),2)</f>
      </c>
      <c s="36" t="s">
        <v>4522</v>
      </c>
      <c>
        <f>(M126*21)/100</f>
      </c>
      <c t="s">
        <v>27</v>
      </c>
    </row>
    <row r="127" spans="1:5" ht="12.75">
      <c r="A127" s="35" t="s">
        <v>54</v>
      </c>
      <c r="E127" s="39" t="s">
        <v>5</v>
      </c>
    </row>
    <row r="128" spans="1:5" ht="25.5">
      <c r="A128" s="35" t="s">
        <v>55</v>
      </c>
      <c r="E128" s="40" t="s">
        <v>5341</v>
      </c>
    </row>
    <row r="129" spans="1:5" ht="12.75">
      <c r="A129" t="s">
        <v>56</v>
      </c>
      <c r="E129" s="39" t="s">
        <v>5</v>
      </c>
    </row>
    <row r="130" spans="1:16" ht="12.75">
      <c r="A130" t="s">
        <v>49</v>
      </c>
      <c s="34" t="s">
        <v>171</v>
      </c>
      <c s="34" t="s">
        <v>5342</v>
      </c>
      <c s="35" t="s">
        <v>5</v>
      </c>
      <c s="6" t="s">
        <v>5343</v>
      </c>
      <c s="36" t="s">
        <v>70</v>
      </c>
      <c s="37">
        <v>60</v>
      </c>
      <c s="36">
        <v>0</v>
      </c>
      <c s="36">
        <f>ROUND(G130*H130,6)</f>
      </c>
      <c r="L130" s="38">
        <v>0</v>
      </c>
      <c s="32">
        <f>ROUND(ROUND(L130,2)*ROUND(G130,3),2)</f>
      </c>
      <c s="36" t="s">
        <v>4522</v>
      </c>
      <c>
        <f>(M130*21)/100</f>
      </c>
      <c t="s">
        <v>27</v>
      </c>
    </row>
    <row r="131" spans="1:5" ht="12.75">
      <c r="A131" s="35" t="s">
        <v>54</v>
      </c>
      <c r="E131" s="39" t="s">
        <v>5</v>
      </c>
    </row>
    <row r="132" spans="1:5" ht="25.5">
      <c r="A132" s="35" t="s">
        <v>55</v>
      </c>
      <c r="E132" s="40" t="s">
        <v>5344</v>
      </c>
    </row>
    <row r="133" spans="1:5" ht="12.75">
      <c r="A133" t="s">
        <v>56</v>
      </c>
      <c r="E133" s="39" t="s">
        <v>5</v>
      </c>
    </row>
    <row r="134" spans="1:16" ht="12.75">
      <c r="A134" t="s">
        <v>49</v>
      </c>
      <c s="34" t="s">
        <v>175</v>
      </c>
      <c s="34" t="s">
        <v>5345</v>
      </c>
      <c s="35" t="s">
        <v>5</v>
      </c>
      <c s="6" t="s">
        <v>5346</v>
      </c>
      <c s="36" t="s">
        <v>97</v>
      </c>
      <c s="37">
        <v>2</v>
      </c>
      <c s="36">
        <v>0</v>
      </c>
      <c s="36">
        <f>ROUND(G134*H134,6)</f>
      </c>
      <c r="L134" s="38">
        <v>0</v>
      </c>
      <c s="32">
        <f>ROUND(ROUND(L134,2)*ROUND(G134,3),2)</f>
      </c>
      <c s="36" t="s">
        <v>4522</v>
      </c>
      <c>
        <f>(M134*21)/100</f>
      </c>
      <c t="s">
        <v>27</v>
      </c>
    </row>
    <row r="135" spans="1:5" ht="12.75">
      <c r="A135" s="35" t="s">
        <v>54</v>
      </c>
      <c r="E135" s="39" t="s">
        <v>5</v>
      </c>
    </row>
    <row r="136" spans="1:5" ht="25.5">
      <c r="A136" s="35" t="s">
        <v>55</v>
      </c>
      <c r="E136" s="40" t="s">
        <v>4569</v>
      </c>
    </row>
    <row r="137" spans="1:5" ht="12.75">
      <c r="A137" t="s">
        <v>56</v>
      </c>
      <c r="E137" s="39" t="s">
        <v>5</v>
      </c>
    </row>
    <row r="138" spans="1:16" ht="12.75">
      <c r="A138" t="s">
        <v>49</v>
      </c>
      <c s="34" t="s">
        <v>179</v>
      </c>
      <c s="34" t="s">
        <v>5347</v>
      </c>
      <c s="35" t="s">
        <v>5</v>
      </c>
      <c s="6" t="s">
        <v>5348</v>
      </c>
      <c s="36" t="s">
        <v>97</v>
      </c>
      <c s="37">
        <v>60</v>
      </c>
      <c s="36">
        <v>0</v>
      </c>
      <c s="36">
        <f>ROUND(G138*H138,6)</f>
      </c>
      <c r="L138" s="38">
        <v>0</v>
      </c>
      <c s="32">
        <f>ROUND(ROUND(L138,2)*ROUND(G138,3),2)</f>
      </c>
      <c s="36" t="s">
        <v>4522</v>
      </c>
      <c>
        <f>(M138*21)/100</f>
      </c>
      <c t="s">
        <v>27</v>
      </c>
    </row>
    <row r="139" spans="1:5" ht="12.75">
      <c r="A139" s="35" t="s">
        <v>54</v>
      </c>
      <c r="E139" s="39" t="s">
        <v>5</v>
      </c>
    </row>
    <row r="140" spans="1:5" ht="25.5">
      <c r="A140" s="35" t="s">
        <v>55</v>
      </c>
      <c r="E140" s="40" t="s">
        <v>5349</v>
      </c>
    </row>
    <row r="141" spans="1:5" ht="12.75">
      <c r="A141" t="s">
        <v>56</v>
      </c>
      <c r="E141" s="39" t="s">
        <v>5</v>
      </c>
    </row>
    <row r="142" spans="1:16" ht="12.75">
      <c r="A142" t="s">
        <v>49</v>
      </c>
      <c s="34" t="s">
        <v>183</v>
      </c>
      <c s="34" t="s">
        <v>5350</v>
      </c>
      <c s="35" t="s">
        <v>5</v>
      </c>
      <c s="6" t="s">
        <v>5351</v>
      </c>
      <c s="36" t="s">
        <v>97</v>
      </c>
      <c s="37">
        <v>3</v>
      </c>
      <c s="36">
        <v>0</v>
      </c>
      <c s="36">
        <f>ROUND(G142*H142,6)</f>
      </c>
      <c r="L142" s="38">
        <v>0</v>
      </c>
      <c s="32">
        <f>ROUND(ROUND(L142,2)*ROUND(G142,3),2)</f>
      </c>
      <c s="36" t="s">
        <v>4522</v>
      </c>
      <c>
        <f>(M142*21)/100</f>
      </c>
      <c t="s">
        <v>27</v>
      </c>
    </row>
    <row r="143" spans="1:5" ht="12.75">
      <c r="A143" s="35" t="s">
        <v>54</v>
      </c>
      <c r="E143" s="39" t="s">
        <v>5</v>
      </c>
    </row>
    <row r="144" spans="1:5" ht="25.5">
      <c r="A144" s="35" t="s">
        <v>55</v>
      </c>
      <c r="E144" s="40" t="s">
        <v>5325</v>
      </c>
    </row>
    <row r="145" spans="1:5" ht="12.75">
      <c r="A145" t="s">
        <v>56</v>
      </c>
      <c r="E145" s="39" t="s">
        <v>5</v>
      </c>
    </row>
    <row r="146" spans="1:16" ht="12.75">
      <c r="A146" t="s">
        <v>49</v>
      </c>
      <c s="34" t="s">
        <v>187</v>
      </c>
      <c s="34" t="s">
        <v>5352</v>
      </c>
      <c s="35" t="s">
        <v>5</v>
      </c>
      <c s="6" t="s">
        <v>5353</v>
      </c>
      <c s="36" t="s">
        <v>97</v>
      </c>
      <c s="37">
        <v>4</v>
      </c>
      <c s="36">
        <v>0</v>
      </c>
      <c s="36">
        <f>ROUND(G146*H146,6)</f>
      </c>
      <c r="L146" s="38">
        <v>0</v>
      </c>
      <c s="32">
        <f>ROUND(ROUND(L146,2)*ROUND(G146,3),2)</f>
      </c>
      <c s="36" t="s">
        <v>4522</v>
      </c>
      <c>
        <f>(M146*21)/100</f>
      </c>
      <c t="s">
        <v>27</v>
      </c>
    </row>
    <row r="147" spans="1:5" ht="12.75">
      <c r="A147" s="35" t="s">
        <v>54</v>
      </c>
      <c r="E147" s="39" t="s">
        <v>5</v>
      </c>
    </row>
    <row r="148" spans="1:5" ht="25.5">
      <c r="A148" s="35" t="s">
        <v>55</v>
      </c>
      <c r="E148" s="40" t="s">
        <v>5328</v>
      </c>
    </row>
    <row r="149" spans="1:5" ht="12.75">
      <c r="A149" t="s">
        <v>56</v>
      </c>
      <c r="E149" s="39" t="s">
        <v>5</v>
      </c>
    </row>
    <row r="150" spans="1:16" ht="12.75">
      <c r="A150" t="s">
        <v>49</v>
      </c>
      <c s="34" t="s">
        <v>193</v>
      </c>
      <c s="34" t="s">
        <v>5354</v>
      </c>
      <c s="35" t="s">
        <v>5</v>
      </c>
      <c s="6" t="s">
        <v>5355</v>
      </c>
      <c s="36" t="s">
        <v>70</v>
      </c>
      <c s="37">
        <v>40</v>
      </c>
      <c s="36">
        <v>0</v>
      </c>
      <c s="36">
        <f>ROUND(G150*H150,6)</f>
      </c>
      <c r="L150" s="38">
        <v>0</v>
      </c>
      <c s="32">
        <f>ROUND(ROUND(L150,2)*ROUND(G150,3),2)</f>
      </c>
      <c s="36" t="s">
        <v>4522</v>
      </c>
      <c>
        <f>(M150*21)/100</f>
      </c>
      <c t="s">
        <v>27</v>
      </c>
    </row>
    <row r="151" spans="1:5" ht="12.75">
      <c r="A151" s="35" t="s">
        <v>54</v>
      </c>
      <c r="E151" s="39" t="s">
        <v>5</v>
      </c>
    </row>
    <row r="152" spans="1:5" ht="25.5">
      <c r="A152" s="35" t="s">
        <v>55</v>
      </c>
      <c r="E152" s="40" t="s">
        <v>5356</v>
      </c>
    </row>
    <row r="153" spans="1:5" ht="12.75">
      <c r="A153" t="s">
        <v>56</v>
      </c>
      <c r="E153" s="39" t="s">
        <v>5</v>
      </c>
    </row>
    <row r="154" spans="1:16" ht="12.75">
      <c r="A154" t="s">
        <v>49</v>
      </c>
      <c s="34" t="s">
        <v>270</v>
      </c>
      <c s="34" t="s">
        <v>5357</v>
      </c>
      <c s="35" t="s">
        <v>5</v>
      </c>
      <c s="6" t="s">
        <v>5358</v>
      </c>
      <c s="36" t="s">
        <v>97</v>
      </c>
      <c s="37">
        <v>3</v>
      </c>
      <c s="36">
        <v>0</v>
      </c>
      <c s="36">
        <f>ROUND(G154*H154,6)</f>
      </c>
      <c r="L154" s="38">
        <v>0</v>
      </c>
      <c s="32">
        <f>ROUND(ROUND(L154,2)*ROUND(G154,3),2)</f>
      </c>
      <c s="36" t="s">
        <v>4522</v>
      </c>
      <c>
        <f>(M154*21)/100</f>
      </c>
      <c t="s">
        <v>27</v>
      </c>
    </row>
    <row r="155" spans="1:5" ht="12.75">
      <c r="A155" s="35" t="s">
        <v>54</v>
      </c>
      <c r="E155" s="39" t="s">
        <v>5</v>
      </c>
    </row>
    <row r="156" spans="1:5" ht="25.5">
      <c r="A156" s="35" t="s">
        <v>55</v>
      </c>
      <c r="E156" s="40" t="s">
        <v>5325</v>
      </c>
    </row>
    <row r="157" spans="1:5" ht="12.75">
      <c r="A157" t="s">
        <v>56</v>
      </c>
      <c r="E157" s="39" t="s">
        <v>5</v>
      </c>
    </row>
    <row r="158" spans="1:13" ht="12.75">
      <c r="A158" t="s">
        <v>46</v>
      </c>
      <c r="C158" s="31" t="s">
        <v>5030</v>
      </c>
      <c r="E158" s="33" t="s">
        <v>5031</v>
      </c>
      <c r="J158" s="32">
        <f>0</f>
      </c>
      <c s="32">
        <f>0</f>
      </c>
      <c s="32">
        <f>0+L159+L163</f>
      </c>
      <c s="32">
        <f>0+M159+M163</f>
      </c>
    </row>
    <row r="159" spans="1:16" ht="12.75">
      <c r="A159" t="s">
        <v>49</v>
      </c>
      <c s="34" t="s">
        <v>271</v>
      </c>
      <c s="34" t="s">
        <v>5359</v>
      </c>
      <c s="35" t="s">
        <v>5</v>
      </c>
      <c s="6" t="s">
        <v>5360</v>
      </c>
      <c s="36" t="s">
        <v>63</v>
      </c>
      <c s="37">
        <v>5.43</v>
      </c>
      <c s="36">
        <v>0.02423</v>
      </c>
      <c s="36">
        <f>ROUND(G159*H159,6)</f>
      </c>
      <c r="L159" s="38">
        <v>0</v>
      </c>
      <c s="32">
        <f>ROUND(ROUND(L159,2)*ROUND(G159,3),2)</f>
      </c>
      <c s="36" t="s">
        <v>4522</v>
      </c>
      <c>
        <f>(M159*21)/100</f>
      </c>
      <c t="s">
        <v>27</v>
      </c>
    </row>
    <row r="160" spans="1:5" ht="12.75">
      <c r="A160" s="35" t="s">
        <v>54</v>
      </c>
      <c r="E160" s="39" t="s">
        <v>5</v>
      </c>
    </row>
    <row r="161" spans="1:5" ht="51">
      <c r="A161" s="35" t="s">
        <v>55</v>
      </c>
      <c r="E161" s="40" t="s">
        <v>5361</v>
      </c>
    </row>
    <row r="162" spans="1:5" ht="12.75">
      <c r="A162" t="s">
        <v>56</v>
      </c>
      <c r="E162" s="39" t="s">
        <v>5</v>
      </c>
    </row>
    <row r="163" spans="1:16" ht="12.75">
      <c r="A163" t="s">
        <v>49</v>
      </c>
      <c s="34" t="s">
        <v>272</v>
      </c>
      <c s="34" t="s">
        <v>5362</v>
      </c>
      <c s="35" t="s">
        <v>5</v>
      </c>
      <c s="6" t="s">
        <v>5363</v>
      </c>
      <c s="36" t="s">
        <v>97</v>
      </c>
      <c s="37">
        <v>3</v>
      </c>
      <c s="36">
        <v>0</v>
      </c>
      <c s="36">
        <f>ROUND(G163*H163,6)</f>
      </c>
      <c r="L163" s="38">
        <v>0</v>
      </c>
      <c s="32">
        <f>ROUND(ROUND(L163,2)*ROUND(G163,3),2)</f>
      </c>
      <c s="36" t="s">
        <v>4522</v>
      </c>
      <c>
        <f>(M163*21)/100</f>
      </c>
      <c t="s">
        <v>27</v>
      </c>
    </row>
    <row r="164" spans="1:5" ht="12.75">
      <c r="A164" s="35" t="s">
        <v>54</v>
      </c>
      <c r="E164" s="39" t="s">
        <v>5</v>
      </c>
    </row>
    <row r="165" spans="1:5" ht="25.5">
      <c r="A165" s="35" t="s">
        <v>55</v>
      </c>
      <c r="E165" s="40" t="s">
        <v>5325</v>
      </c>
    </row>
    <row r="166" spans="1:5" ht="12.75">
      <c r="A166" t="s">
        <v>56</v>
      </c>
      <c r="E166" s="39" t="s">
        <v>5</v>
      </c>
    </row>
    <row r="167" spans="1:13" ht="12.75">
      <c r="A167" t="s">
        <v>46</v>
      </c>
      <c r="C167" s="31" t="s">
        <v>86</v>
      </c>
      <c r="E167" s="33" t="s">
        <v>2115</v>
      </c>
      <c r="J167" s="32">
        <f>0</f>
      </c>
      <c s="32">
        <f>0</f>
      </c>
      <c s="32">
        <f>0+L168+L172+L176+L180+L184</f>
      </c>
      <c s="32">
        <f>0+M168+M172+M176+M180+M184</f>
      </c>
    </row>
    <row r="168" spans="1:16" ht="12.75">
      <c r="A168" t="s">
        <v>49</v>
      </c>
      <c s="34" t="s">
        <v>273</v>
      </c>
      <c s="34" t="s">
        <v>5364</v>
      </c>
      <c s="35" t="s">
        <v>5</v>
      </c>
      <c s="6" t="s">
        <v>5365</v>
      </c>
      <c s="36" t="s">
        <v>52</v>
      </c>
      <c s="37">
        <v>1.215</v>
      </c>
      <c s="36">
        <v>0</v>
      </c>
      <c s="36">
        <f>ROUND(G168*H168,6)</f>
      </c>
      <c r="L168" s="38">
        <v>0</v>
      </c>
      <c s="32">
        <f>ROUND(ROUND(L168,2)*ROUND(G168,3),2)</f>
      </c>
      <c s="36" t="s">
        <v>4522</v>
      </c>
      <c>
        <f>(M168*21)/100</f>
      </c>
      <c t="s">
        <v>27</v>
      </c>
    </row>
    <row r="169" spans="1:5" ht="12.75">
      <c r="A169" s="35" t="s">
        <v>54</v>
      </c>
      <c r="E169" s="39" t="s">
        <v>5</v>
      </c>
    </row>
    <row r="170" spans="1:5" ht="25.5">
      <c r="A170" s="35" t="s">
        <v>55</v>
      </c>
      <c r="E170" s="40" t="s">
        <v>5366</v>
      </c>
    </row>
    <row r="171" spans="1:5" ht="12.75">
      <c r="A171" t="s">
        <v>56</v>
      </c>
      <c r="E171" s="39" t="s">
        <v>5</v>
      </c>
    </row>
    <row r="172" spans="1:16" ht="25.5">
      <c r="A172" t="s">
        <v>49</v>
      </c>
      <c s="34" t="s">
        <v>274</v>
      </c>
      <c s="34" t="s">
        <v>5367</v>
      </c>
      <c s="35" t="s">
        <v>5</v>
      </c>
      <c s="6" t="s">
        <v>5368</v>
      </c>
      <c s="36" t="s">
        <v>52</v>
      </c>
      <c s="37">
        <v>2.741</v>
      </c>
      <c s="36">
        <v>0</v>
      </c>
      <c s="36">
        <f>ROUND(G172*H172,6)</f>
      </c>
      <c r="L172" s="38">
        <v>0</v>
      </c>
      <c s="32">
        <f>ROUND(ROUND(L172,2)*ROUND(G172,3),2)</f>
      </c>
      <c s="36" t="s">
        <v>4522</v>
      </c>
      <c>
        <f>(M172*21)/100</f>
      </c>
      <c t="s">
        <v>27</v>
      </c>
    </row>
    <row r="173" spans="1:5" ht="12.75">
      <c r="A173" s="35" t="s">
        <v>54</v>
      </c>
      <c r="E173" s="39" t="s">
        <v>5</v>
      </c>
    </row>
    <row r="174" spans="1:5" ht="25.5">
      <c r="A174" s="35" t="s">
        <v>55</v>
      </c>
      <c r="E174" s="40" t="s">
        <v>5299</v>
      </c>
    </row>
    <row r="175" spans="1:5" ht="12.75">
      <c r="A175" t="s">
        <v>56</v>
      </c>
      <c r="E175" s="39" t="s">
        <v>5</v>
      </c>
    </row>
    <row r="176" spans="1:16" ht="25.5">
      <c r="A176" t="s">
        <v>49</v>
      </c>
      <c s="34" t="s">
        <v>278</v>
      </c>
      <c s="34" t="s">
        <v>5369</v>
      </c>
      <c s="35" t="s">
        <v>5</v>
      </c>
      <c s="6" t="s">
        <v>5370</v>
      </c>
      <c s="36" t="s">
        <v>63</v>
      </c>
      <c s="37">
        <v>193.8</v>
      </c>
      <c s="36">
        <v>0</v>
      </c>
      <c s="36">
        <f>ROUND(G176*H176,6)</f>
      </c>
      <c r="L176" s="38">
        <v>0</v>
      </c>
      <c s="32">
        <f>ROUND(ROUND(L176,2)*ROUND(G176,3),2)</f>
      </c>
      <c s="36" t="s">
        <v>4522</v>
      </c>
      <c>
        <f>(M176*21)/100</f>
      </c>
      <c t="s">
        <v>27</v>
      </c>
    </row>
    <row r="177" spans="1:5" ht="12.75">
      <c r="A177" s="35" t="s">
        <v>54</v>
      </c>
      <c r="E177" s="39" t="s">
        <v>5</v>
      </c>
    </row>
    <row r="178" spans="1:5" ht="25.5">
      <c r="A178" s="35" t="s">
        <v>55</v>
      </c>
      <c r="E178" s="40" t="s">
        <v>5309</v>
      </c>
    </row>
    <row r="179" spans="1:5" ht="12.75">
      <c r="A179" t="s">
        <v>56</v>
      </c>
      <c r="E179" s="39" t="s">
        <v>5</v>
      </c>
    </row>
    <row r="180" spans="1:16" ht="12.75">
      <c r="A180" t="s">
        <v>49</v>
      </c>
      <c s="34" t="s">
        <v>279</v>
      </c>
      <c s="34" t="s">
        <v>5371</v>
      </c>
      <c s="35" t="s">
        <v>5</v>
      </c>
      <c s="6" t="s">
        <v>5372</v>
      </c>
      <c s="36" t="s">
        <v>63</v>
      </c>
      <c s="37">
        <v>28.823</v>
      </c>
      <c s="36">
        <v>0</v>
      </c>
      <c s="36">
        <f>ROUND(G180*H180,6)</f>
      </c>
      <c r="L180" s="38">
        <v>0</v>
      </c>
      <c s="32">
        <f>ROUND(ROUND(L180,2)*ROUND(G180,3),2)</f>
      </c>
      <c s="36" t="s">
        <v>4522</v>
      </c>
      <c>
        <f>(M180*21)/100</f>
      </c>
      <c t="s">
        <v>27</v>
      </c>
    </row>
    <row r="181" spans="1:5" ht="12.75">
      <c r="A181" s="35" t="s">
        <v>54</v>
      </c>
      <c r="E181" s="39" t="s">
        <v>5</v>
      </c>
    </row>
    <row r="182" spans="1:5" ht="76.5">
      <c r="A182" s="35" t="s">
        <v>55</v>
      </c>
      <c r="E182" s="40" t="s">
        <v>5373</v>
      </c>
    </row>
    <row r="183" spans="1:5" ht="12.75">
      <c r="A183" t="s">
        <v>56</v>
      </c>
      <c r="E183" s="39" t="s">
        <v>5</v>
      </c>
    </row>
    <row r="184" spans="1:16" ht="12.75">
      <c r="A184" t="s">
        <v>49</v>
      </c>
      <c s="34" t="s">
        <v>280</v>
      </c>
      <c s="34" t="s">
        <v>5374</v>
      </c>
      <c s="35" t="s">
        <v>5</v>
      </c>
      <c s="6" t="s">
        <v>5375</v>
      </c>
      <c s="36" t="s">
        <v>63</v>
      </c>
      <c s="37">
        <v>4.048</v>
      </c>
      <c s="36">
        <v>0</v>
      </c>
      <c s="36">
        <f>ROUND(G184*H184,6)</f>
      </c>
      <c r="L184" s="38">
        <v>0</v>
      </c>
      <c s="32">
        <f>ROUND(ROUND(L184,2)*ROUND(G184,3),2)</f>
      </c>
      <c s="36" t="s">
        <v>4522</v>
      </c>
      <c>
        <f>(M184*21)/100</f>
      </c>
      <c t="s">
        <v>27</v>
      </c>
    </row>
    <row r="185" spans="1:5" ht="12.75">
      <c r="A185" s="35" t="s">
        <v>54</v>
      </c>
      <c r="E185" s="39" t="s">
        <v>5</v>
      </c>
    </row>
    <row r="186" spans="1:5" ht="38.25">
      <c r="A186" s="35" t="s">
        <v>55</v>
      </c>
      <c r="E186" s="40" t="s">
        <v>5376</v>
      </c>
    </row>
    <row r="187" spans="1:5" ht="12.75">
      <c r="A187" t="s">
        <v>56</v>
      </c>
      <c r="E1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4597</v>
      </c>
      <c s="41">
        <f>Rekapitulace!C101</f>
      </c>
      <c s="20" t="s">
        <v>0</v>
      </c>
      <c t="s">
        <v>23</v>
      </c>
      <c t="s">
        <v>27</v>
      </c>
    </row>
    <row r="4" spans="1:16" ht="32" customHeight="1">
      <c r="A4" s="24" t="s">
        <v>20</v>
      </c>
      <c s="25" t="s">
        <v>28</v>
      </c>
      <c s="27" t="s">
        <v>4597</v>
      </c>
      <c r="E4" s="26" t="s">
        <v>4598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5379</v>
      </c>
      <c r="E8" s="30" t="s">
        <v>5378</v>
      </c>
      <c r="J8" s="29">
        <f>0+J9+J22+J31+J40+J53+J62</f>
      </c>
      <c s="29">
        <f>0+K9+K22+K31+K40+K53+K62</f>
      </c>
      <c s="29">
        <f>0+L9+L22+L31+L40+L53+L62</f>
      </c>
      <c s="29">
        <f>0+M9+M22+M31+M40+M53+M62</f>
      </c>
    </row>
    <row r="9" spans="1:13" ht="12.75">
      <c r="A9" t="s">
        <v>46</v>
      </c>
      <c r="C9" s="31" t="s">
        <v>47</v>
      </c>
      <c r="E9" s="33" t="s">
        <v>48</v>
      </c>
      <c r="J9" s="32">
        <f>0</f>
      </c>
      <c s="32">
        <f>0</f>
      </c>
      <c s="32">
        <f>0+L10+L14+L18</f>
      </c>
      <c s="32">
        <f>0+M10+M14+M18</f>
      </c>
    </row>
    <row r="10" spans="1:16" ht="12.75">
      <c r="A10" t="s">
        <v>49</v>
      </c>
      <c s="34" t="s">
        <v>47</v>
      </c>
      <c s="34" t="s">
        <v>5380</v>
      </c>
      <c s="35" t="s">
        <v>5</v>
      </c>
      <c s="6" t="s">
        <v>5381</v>
      </c>
      <c s="36" t="s">
        <v>63</v>
      </c>
      <c s="37">
        <v>52.5</v>
      </c>
      <c s="36">
        <v>0</v>
      </c>
      <c s="36">
        <f>ROUND(G10*H10,6)</f>
      </c>
      <c r="L10" s="38">
        <v>0</v>
      </c>
      <c s="32">
        <f>ROUND(ROUND(L10,2)*ROUND(G10,3),2)</f>
      </c>
      <c s="36" t="s">
        <v>4522</v>
      </c>
      <c>
        <f>(M10*21)/100</f>
      </c>
      <c t="s">
        <v>27</v>
      </c>
    </row>
    <row r="11" spans="1:5" ht="12.75">
      <c r="A11" s="35" t="s">
        <v>54</v>
      </c>
      <c r="E11" s="39" t="s">
        <v>5</v>
      </c>
    </row>
    <row r="12" spans="1:5" ht="25.5">
      <c r="A12" s="35" t="s">
        <v>55</v>
      </c>
      <c r="E12" s="40" t="s">
        <v>5382</v>
      </c>
    </row>
    <row r="13" spans="1:5" ht="12.75">
      <c r="A13" t="s">
        <v>56</v>
      </c>
      <c r="E13" s="39" t="s">
        <v>5</v>
      </c>
    </row>
    <row r="14" spans="1:16" ht="12.75">
      <c r="A14" t="s">
        <v>49</v>
      </c>
      <c s="34" t="s">
        <v>27</v>
      </c>
      <c s="34" t="s">
        <v>4539</v>
      </c>
      <c s="35" t="s">
        <v>5</v>
      </c>
      <c s="6" t="s">
        <v>4540</v>
      </c>
      <c s="36" t="s">
        <v>52</v>
      </c>
      <c s="37">
        <v>7.35</v>
      </c>
      <c s="36">
        <v>0</v>
      </c>
      <c s="36">
        <f>ROUND(G14*H14,6)</f>
      </c>
      <c r="L14" s="38">
        <v>0</v>
      </c>
      <c s="32">
        <f>ROUND(ROUND(L14,2)*ROUND(G14,3),2)</f>
      </c>
      <c s="36" t="s">
        <v>4522</v>
      </c>
      <c>
        <f>(M14*21)/100</f>
      </c>
      <c t="s">
        <v>27</v>
      </c>
    </row>
    <row r="15" spans="1:5" ht="12.75">
      <c r="A15" s="35" t="s">
        <v>54</v>
      </c>
      <c r="E15" s="39" t="s">
        <v>5</v>
      </c>
    </row>
    <row r="16" spans="1:5" ht="25.5">
      <c r="A16" s="35" t="s">
        <v>55</v>
      </c>
      <c r="E16" s="40" t="s">
        <v>5383</v>
      </c>
    </row>
    <row r="17" spans="1:5" ht="12.75">
      <c r="A17" t="s">
        <v>56</v>
      </c>
      <c r="E17" s="39" t="s">
        <v>5</v>
      </c>
    </row>
    <row r="18" spans="1:16" ht="12.75">
      <c r="A18" t="s">
        <v>49</v>
      </c>
      <c s="34" t="s">
        <v>26</v>
      </c>
      <c s="34" t="s">
        <v>4545</v>
      </c>
      <c s="35" t="s">
        <v>5</v>
      </c>
      <c s="6" t="s">
        <v>4546</v>
      </c>
      <c s="36" t="s">
        <v>294</v>
      </c>
      <c s="37">
        <v>10.29</v>
      </c>
      <c s="36">
        <v>1</v>
      </c>
      <c s="36">
        <f>ROUND(G18*H18,6)</f>
      </c>
      <c r="L18" s="38">
        <v>0</v>
      </c>
      <c s="32">
        <f>ROUND(ROUND(L18,2)*ROUND(G18,3),2)</f>
      </c>
      <c s="36" t="s">
        <v>4522</v>
      </c>
      <c>
        <f>(M18*21)/100</f>
      </c>
      <c t="s">
        <v>27</v>
      </c>
    </row>
    <row r="19" spans="1:5" ht="12.75">
      <c r="A19" s="35" t="s">
        <v>54</v>
      </c>
      <c r="E19" s="39" t="s">
        <v>5</v>
      </c>
    </row>
    <row r="20" spans="1:5" ht="25.5">
      <c r="A20" s="35" t="s">
        <v>55</v>
      </c>
      <c r="E20" s="40" t="s">
        <v>5384</v>
      </c>
    </row>
    <row r="21" spans="1:5" ht="12.75">
      <c r="A21" t="s">
        <v>56</v>
      </c>
      <c r="E21" s="39" t="s">
        <v>5</v>
      </c>
    </row>
    <row r="22" spans="1:13" ht="12.75">
      <c r="A22" t="s">
        <v>46</v>
      </c>
      <c r="C22" s="31" t="s">
        <v>27</v>
      </c>
      <c r="E22" s="33" t="s">
        <v>2051</v>
      </c>
      <c r="J22" s="32">
        <f>0</f>
      </c>
      <c s="32">
        <f>0</f>
      </c>
      <c s="32">
        <f>0+L23+L27</f>
      </c>
      <c s="32">
        <f>0+M23+M27</f>
      </c>
    </row>
    <row r="23" spans="1:16" ht="12.75">
      <c r="A23" t="s">
        <v>49</v>
      </c>
      <c s="34" t="s">
        <v>67</v>
      </c>
      <c s="34" t="s">
        <v>2078</v>
      </c>
      <c s="35" t="s">
        <v>5</v>
      </c>
      <c s="6" t="s">
        <v>5385</v>
      </c>
      <c s="36" t="s">
        <v>63</v>
      </c>
      <c s="37">
        <v>12</v>
      </c>
      <c s="36">
        <v>0.108</v>
      </c>
      <c s="36">
        <f>ROUND(G23*H23,6)</f>
      </c>
      <c r="L23" s="38">
        <v>0</v>
      </c>
      <c s="32">
        <f>ROUND(ROUND(L23,2)*ROUND(G23,3),2)</f>
      </c>
      <c s="36" t="s">
        <v>4522</v>
      </c>
      <c>
        <f>(M23*21)/100</f>
      </c>
      <c t="s">
        <v>27</v>
      </c>
    </row>
    <row r="24" spans="1:5" ht="12.75">
      <c r="A24" s="35" t="s">
        <v>54</v>
      </c>
      <c r="E24" s="39" t="s">
        <v>5</v>
      </c>
    </row>
    <row r="25" spans="1:5" ht="25.5">
      <c r="A25" s="35" t="s">
        <v>55</v>
      </c>
      <c r="E25" s="40" t="s">
        <v>5386</v>
      </c>
    </row>
    <row r="26" spans="1:5" ht="12.75">
      <c r="A26" t="s">
        <v>56</v>
      </c>
      <c r="E26" s="39" t="s">
        <v>5</v>
      </c>
    </row>
    <row r="27" spans="1:16" ht="12.75">
      <c r="A27" t="s">
        <v>49</v>
      </c>
      <c s="34" t="s">
        <v>72</v>
      </c>
      <c s="34" t="s">
        <v>5387</v>
      </c>
      <c s="35" t="s">
        <v>5</v>
      </c>
      <c s="6" t="s">
        <v>5388</v>
      </c>
      <c s="36" t="s">
        <v>97</v>
      </c>
      <c s="37">
        <v>1.5</v>
      </c>
      <c s="36">
        <v>0.75</v>
      </c>
      <c s="36">
        <f>ROUND(G27*H27,6)</f>
      </c>
      <c r="L27" s="38">
        <v>0</v>
      </c>
      <c s="32">
        <f>ROUND(ROUND(L27,2)*ROUND(G27,3),2)</f>
      </c>
      <c s="36" t="s">
        <v>4522</v>
      </c>
      <c>
        <f>(M27*21)/100</f>
      </c>
      <c t="s">
        <v>27</v>
      </c>
    </row>
    <row r="28" spans="1:5" ht="12.75">
      <c r="A28" s="35" t="s">
        <v>54</v>
      </c>
      <c r="E28" s="39" t="s">
        <v>5</v>
      </c>
    </row>
    <row r="29" spans="1:5" ht="38.25">
      <c r="A29" s="35" t="s">
        <v>55</v>
      </c>
      <c r="E29" s="40" t="s">
        <v>5389</v>
      </c>
    </row>
    <row r="30" spans="1:5" ht="12.75">
      <c r="A30" t="s">
        <v>56</v>
      </c>
      <c r="E30" s="39" t="s">
        <v>5</v>
      </c>
    </row>
    <row r="31" spans="1:13" ht="12.75">
      <c r="A31" t="s">
        <v>46</v>
      </c>
      <c r="C31" s="31" t="s">
        <v>5390</v>
      </c>
      <c r="E31" s="33" t="s">
        <v>5391</v>
      </c>
      <c r="J31" s="32">
        <f>0</f>
      </c>
      <c s="32">
        <f>0</f>
      </c>
      <c s="32">
        <f>0+L32+L36</f>
      </c>
      <c s="32">
        <f>0+M32+M36</f>
      </c>
    </row>
    <row r="32" spans="1:16" ht="12.75">
      <c r="A32" t="s">
        <v>49</v>
      </c>
      <c s="34" t="s">
        <v>77</v>
      </c>
      <c s="34" t="s">
        <v>5392</v>
      </c>
      <c s="35" t="s">
        <v>5</v>
      </c>
      <c s="6" t="s">
        <v>5393</v>
      </c>
      <c s="36" t="s">
        <v>70</v>
      </c>
      <c s="37">
        <v>18</v>
      </c>
      <c s="36">
        <v>0.00159</v>
      </c>
      <c s="36">
        <f>ROUND(G32*H32,6)</f>
      </c>
      <c r="L32" s="38">
        <v>0</v>
      </c>
      <c s="32">
        <f>ROUND(ROUND(L32,2)*ROUND(G32,3),2)</f>
      </c>
      <c s="36" t="s">
        <v>196</v>
      </c>
      <c>
        <f>(M32*21)/100</f>
      </c>
      <c t="s">
        <v>27</v>
      </c>
    </row>
    <row r="33" spans="1:5" ht="12.75">
      <c r="A33" s="35" t="s">
        <v>54</v>
      </c>
      <c r="E33" s="39" t="s">
        <v>5</v>
      </c>
    </row>
    <row r="34" spans="1:5" ht="25.5">
      <c r="A34" s="35" t="s">
        <v>55</v>
      </c>
      <c r="E34" s="40" t="s">
        <v>5394</v>
      </c>
    </row>
    <row r="35" spans="1:5" ht="12.75">
      <c r="A35" t="s">
        <v>56</v>
      </c>
      <c r="E35" s="39" t="s">
        <v>5</v>
      </c>
    </row>
    <row r="36" spans="1:16" ht="12.75">
      <c r="A36" t="s">
        <v>49</v>
      </c>
      <c s="34" t="s">
        <v>65</v>
      </c>
      <c s="34" t="s">
        <v>5395</v>
      </c>
      <c s="35" t="s">
        <v>5</v>
      </c>
      <c s="6" t="s">
        <v>5396</v>
      </c>
      <c s="36" t="s">
        <v>70</v>
      </c>
      <c s="37">
        <v>18</v>
      </c>
      <c s="36">
        <v>8E-05</v>
      </c>
      <c s="36">
        <f>ROUND(G36*H36,6)</f>
      </c>
      <c r="L36" s="38">
        <v>0</v>
      </c>
      <c s="32">
        <f>ROUND(ROUND(L36,2)*ROUND(G36,3),2)</f>
      </c>
      <c s="36" t="s">
        <v>196</v>
      </c>
      <c>
        <f>(M36*21)/100</f>
      </c>
      <c t="s">
        <v>27</v>
      </c>
    </row>
    <row r="37" spans="1:5" ht="12.75">
      <c r="A37" s="35" t="s">
        <v>54</v>
      </c>
      <c r="E37" s="39" t="s">
        <v>5</v>
      </c>
    </row>
    <row r="38" spans="1:5" ht="25.5">
      <c r="A38" s="35" t="s">
        <v>55</v>
      </c>
      <c r="E38" s="40" t="s">
        <v>5394</v>
      </c>
    </row>
    <row r="39" spans="1:5" ht="12.75">
      <c r="A39" t="s">
        <v>56</v>
      </c>
      <c r="E39" s="39" t="s">
        <v>5</v>
      </c>
    </row>
    <row r="40" spans="1:13" ht="12.75">
      <c r="A40" t="s">
        <v>46</v>
      </c>
      <c r="C40" s="31" t="s">
        <v>26</v>
      </c>
      <c r="E40" s="33" t="s">
        <v>3069</v>
      </c>
      <c r="J40" s="32">
        <f>0</f>
      </c>
      <c s="32">
        <f>0</f>
      </c>
      <c s="32">
        <f>0+L41+L45+L49</f>
      </c>
      <c s="32">
        <f>0+M41+M45+M49</f>
      </c>
    </row>
    <row r="41" spans="1:16" ht="12.75">
      <c r="A41" t="s">
        <v>49</v>
      </c>
      <c s="34" t="s">
        <v>82</v>
      </c>
      <c s="34" t="s">
        <v>5397</v>
      </c>
      <c s="35" t="s">
        <v>5</v>
      </c>
      <c s="6" t="s">
        <v>5398</v>
      </c>
      <c s="36" t="s">
        <v>70</v>
      </c>
      <c s="37">
        <v>31.8</v>
      </c>
      <c s="36">
        <v>1</v>
      </c>
      <c s="36">
        <f>ROUND(G41*H41,6)</f>
      </c>
      <c r="L41" s="38">
        <v>0</v>
      </c>
      <c s="32">
        <f>ROUND(ROUND(L41,2)*ROUND(G41,3),2)</f>
      </c>
      <c s="36" t="s">
        <v>196</v>
      </c>
      <c>
        <f>(M41*21)/100</f>
      </c>
      <c t="s">
        <v>27</v>
      </c>
    </row>
    <row r="42" spans="1:5" ht="12.75">
      <c r="A42" s="35" t="s">
        <v>54</v>
      </c>
      <c r="E42" s="39" t="s">
        <v>5</v>
      </c>
    </row>
    <row r="43" spans="1:5" ht="25.5">
      <c r="A43" s="35" t="s">
        <v>55</v>
      </c>
      <c r="E43" s="40" t="s">
        <v>5399</v>
      </c>
    </row>
    <row r="44" spans="1:5" ht="12.75">
      <c r="A44" t="s">
        <v>56</v>
      </c>
      <c r="E44" s="39" t="s">
        <v>5</v>
      </c>
    </row>
    <row r="45" spans="1:16" ht="12.75">
      <c r="A45" t="s">
        <v>49</v>
      </c>
      <c s="34" t="s">
        <v>86</v>
      </c>
      <c s="34" t="s">
        <v>5400</v>
      </c>
      <c s="35" t="s">
        <v>5</v>
      </c>
      <c s="6" t="s">
        <v>5401</v>
      </c>
      <c s="36" t="s">
        <v>97</v>
      </c>
      <c s="37">
        <v>12</v>
      </c>
      <c s="36">
        <v>0.00053</v>
      </c>
      <c s="36">
        <f>ROUND(G45*H45,6)</f>
      </c>
      <c r="L45" s="38">
        <v>0</v>
      </c>
      <c s="32">
        <f>ROUND(ROUND(L45,2)*ROUND(G45,3),2)</f>
      </c>
      <c s="36" t="s">
        <v>196</v>
      </c>
      <c>
        <f>(M45*21)/100</f>
      </c>
      <c t="s">
        <v>27</v>
      </c>
    </row>
    <row r="46" spans="1:5" ht="12.75">
      <c r="A46" s="35" t="s">
        <v>54</v>
      </c>
      <c r="E46" s="39" t="s">
        <v>5</v>
      </c>
    </row>
    <row r="47" spans="1:5" ht="25.5">
      <c r="A47" s="35" t="s">
        <v>55</v>
      </c>
      <c r="E47" s="40" t="s">
        <v>5402</v>
      </c>
    </row>
    <row r="48" spans="1:5" ht="12.75">
      <c r="A48" t="s">
        <v>56</v>
      </c>
      <c r="E48" s="39" t="s">
        <v>5</v>
      </c>
    </row>
    <row r="49" spans="1:16" ht="12.75">
      <c r="A49" t="s">
        <v>49</v>
      </c>
      <c s="34" t="s">
        <v>90</v>
      </c>
      <c s="34" t="s">
        <v>5403</v>
      </c>
      <c s="35" t="s">
        <v>5</v>
      </c>
      <c s="6" t="s">
        <v>5404</v>
      </c>
      <c s="36" t="s">
        <v>294</v>
      </c>
      <c s="37">
        <v>0.178</v>
      </c>
      <c s="36">
        <v>0</v>
      </c>
      <c s="36">
        <f>ROUND(G49*H49,6)</f>
      </c>
      <c r="L49" s="38">
        <v>0</v>
      </c>
      <c s="32">
        <f>ROUND(ROUND(L49,2)*ROUND(G49,3),2)</f>
      </c>
      <c s="36" t="s">
        <v>196</v>
      </c>
      <c>
        <f>(M49*21)/100</f>
      </c>
      <c t="s">
        <v>27</v>
      </c>
    </row>
    <row r="50" spans="1:5" ht="12.75">
      <c r="A50" s="35" t="s">
        <v>54</v>
      </c>
      <c r="E50" s="39" t="s">
        <v>5</v>
      </c>
    </row>
    <row r="51" spans="1:5" ht="25.5">
      <c r="A51" s="35" t="s">
        <v>55</v>
      </c>
      <c r="E51" s="40" t="s">
        <v>5405</v>
      </c>
    </row>
    <row r="52" spans="1:5" ht="12.75">
      <c r="A52" t="s">
        <v>56</v>
      </c>
      <c r="E52" s="39" t="s">
        <v>5</v>
      </c>
    </row>
    <row r="53" spans="1:13" ht="12.75">
      <c r="A53" t="s">
        <v>46</v>
      </c>
      <c r="C53" s="31" t="s">
        <v>77</v>
      </c>
      <c r="E53" s="33" t="s">
        <v>3328</v>
      </c>
      <c r="J53" s="32">
        <f>0</f>
      </c>
      <c s="32">
        <f>0</f>
      </c>
      <c s="32">
        <f>0+L54+L58</f>
      </c>
      <c s="32">
        <f>0+M54+M58</f>
      </c>
    </row>
    <row r="54" spans="1:16" ht="12.75">
      <c r="A54" t="s">
        <v>49</v>
      </c>
      <c s="34" t="s">
        <v>94</v>
      </c>
      <c s="34" t="s">
        <v>4643</v>
      </c>
      <c s="35" t="s">
        <v>5</v>
      </c>
      <c s="6" t="s">
        <v>4644</v>
      </c>
      <c s="36" t="s">
        <v>63</v>
      </c>
      <c s="37">
        <v>9.18</v>
      </c>
      <c s="36">
        <v>0.114</v>
      </c>
      <c s="36">
        <f>ROUND(G54*H54,6)</f>
      </c>
      <c r="L54" s="38">
        <v>0</v>
      </c>
      <c s="32">
        <f>ROUND(ROUND(L54,2)*ROUND(G54,3),2)</f>
      </c>
      <c s="36" t="s">
        <v>4522</v>
      </c>
      <c>
        <f>(M54*21)/100</f>
      </c>
      <c t="s">
        <v>27</v>
      </c>
    </row>
    <row r="55" spans="1:5" ht="12.75">
      <c r="A55" s="35" t="s">
        <v>54</v>
      </c>
      <c r="E55" s="39" t="s">
        <v>5</v>
      </c>
    </row>
    <row r="56" spans="1:5" ht="38.25">
      <c r="A56" s="35" t="s">
        <v>55</v>
      </c>
      <c r="E56" s="40" t="s">
        <v>5406</v>
      </c>
    </row>
    <row r="57" spans="1:5" ht="12.75">
      <c r="A57" t="s">
        <v>56</v>
      </c>
      <c r="E57" s="39" t="s">
        <v>5</v>
      </c>
    </row>
    <row r="58" spans="1:16" ht="25.5">
      <c r="A58" t="s">
        <v>49</v>
      </c>
      <c s="34" t="s">
        <v>99</v>
      </c>
      <c s="34" t="s">
        <v>4646</v>
      </c>
      <c s="35" t="s">
        <v>5</v>
      </c>
      <c s="6" t="s">
        <v>4647</v>
      </c>
      <c s="36" t="s">
        <v>63</v>
      </c>
      <c s="37">
        <v>9</v>
      </c>
      <c s="36">
        <v>0.002</v>
      </c>
      <c s="36">
        <f>ROUND(G58*H58,6)</f>
      </c>
      <c r="L58" s="38">
        <v>0</v>
      </c>
      <c s="32">
        <f>ROUND(ROUND(L58,2)*ROUND(G58,3),2)</f>
      </c>
      <c s="36" t="s">
        <v>4522</v>
      </c>
      <c>
        <f>(M58*21)/100</f>
      </c>
      <c t="s">
        <v>27</v>
      </c>
    </row>
    <row r="59" spans="1:5" ht="12.75">
      <c r="A59" s="35" t="s">
        <v>54</v>
      </c>
      <c r="E59" s="39" t="s">
        <v>5</v>
      </c>
    </row>
    <row r="60" spans="1:5" ht="25.5">
      <c r="A60" s="35" t="s">
        <v>55</v>
      </c>
      <c r="E60" s="40" t="s">
        <v>5407</v>
      </c>
    </row>
    <row r="61" spans="1:5" ht="12.75">
      <c r="A61" t="s">
        <v>56</v>
      </c>
      <c r="E61" s="39" t="s">
        <v>5</v>
      </c>
    </row>
    <row r="62" spans="1:13" ht="12.75">
      <c r="A62" t="s">
        <v>46</v>
      </c>
      <c r="C62" s="31" t="s">
        <v>2133</v>
      </c>
      <c r="E62" s="33" t="s">
        <v>2134</v>
      </c>
      <c r="J62" s="32">
        <f>0</f>
      </c>
      <c s="32">
        <f>0</f>
      </c>
      <c s="32">
        <f>0+L63</f>
      </c>
      <c s="32">
        <f>0+M63</f>
      </c>
    </row>
    <row r="63" spans="1:16" ht="12.75">
      <c r="A63" t="s">
        <v>49</v>
      </c>
      <c s="34" t="s">
        <v>102</v>
      </c>
      <c s="34" t="s">
        <v>4578</v>
      </c>
      <c s="35" t="s">
        <v>5</v>
      </c>
      <c s="6" t="s">
        <v>4579</v>
      </c>
      <c s="36" t="s">
        <v>294</v>
      </c>
      <c s="37">
        <v>45.582</v>
      </c>
      <c s="36">
        <v>0</v>
      </c>
      <c s="36">
        <f>ROUND(G63*H63,6)</f>
      </c>
      <c r="L63" s="38">
        <v>0</v>
      </c>
      <c s="32">
        <f>ROUND(ROUND(L63,2)*ROUND(G63,3),2)</f>
      </c>
      <c s="36" t="s">
        <v>4532</v>
      </c>
      <c>
        <f>(M63*21)/100</f>
      </c>
      <c t="s">
        <v>27</v>
      </c>
    </row>
    <row r="64" spans="1:5" ht="12.75">
      <c r="A64" s="35" t="s">
        <v>54</v>
      </c>
      <c r="E64" s="39" t="s">
        <v>5</v>
      </c>
    </row>
    <row r="65" spans="1:5" ht="12.75">
      <c r="A65" s="35" t="s">
        <v>55</v>
      </c>
      <c r="E65" s="40" t="s">
        <v>5</v>
      </c>
    </row>
    <row r="66" spans="1:5" ht="12.75">
      <c r="A66" t="s">
        <v>56</v>
      </c>
      <c r="E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5408</v>
      </c>
      <c s="41">
        <f>Rekapitulace!C107</f>
      </c>
      <c s="20" t="s">
        <v>0</v>
      </c>
      <c t="s">
        <v>23</v>
      </c>
      <c t="s">
        <v>27</v>
      </c>
    </row>
    <row r="4" spans="1:16" ht="32" customHeight="1">
      <c r="A4" s="24" t="s">
        <v>20</v>
      </c>
      <c s="25" t="s">
        <v>28</v>
      </c>
      <c s="27" t="s">
        <v>5408</v>
      </c>
      <c r="E4" s="26" t="s">
        <v>5409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5412</v>
      </c>
      <c r="E8" s="30" t="s">
        <v>5411</v>
      </c>
      <c r="J8" s="29">
        <f>0+J9+J54+J87+J96+J133+J174</f>
      </c>
      <c s="29">
        <f>0+K9+K54+K87+K96+K133+K174</f>
      </c>
      <c s="29">
        <f>0+L9+L54+L87+L96+L133+L174</f>
      </c>
      <c s="29">
        <f>0+M9+M54+M87+M96+M133+M174</f>
      </c>
    </row>
    <row r="9" spans="1:13" ht="12.75">
      <c r="A9" t="s">
        <v>46</v>
      </c>
      <c r="C9" s="31" t="s">
        <v>67</v>
      </c>
      <c r="E9" s="33" t="s">
        <v>5413</v>
      </c>
      <c r="J9" s="32">
        <f>0</f>
      </c>
      <c s="32">
        <f>0</f>
      </c>
      <c s="32">
        <f>0+L10+L14+L18+L22+L26+L30+L34+L38+L42+L46+L50</f>
      </c>
      <c s="32">
        <f>0+M10+M14+M18+M22+M26+M30+M34+M38+M42+M46+M50</f>
      </c>
    </row>
    <row r="10" spans="1:16" ht="12.75">
      <c r="A10" t="s">
        <v>49</v>
      </c>
      <c s="34" t="s">
        <v>47</v>
      </c>
      <c s="34" t="s">
        <v>5414</v>
      </c>
      <c s="35" t="s">
        <v>5</v>
      </c>
      <c s="6" t="s">
        <v>5415</v>
      </c>
      <c s="36" t="s">
        <v>63</v>
      </c>
      <c s="37">
        <v>340.675</v>
      </c>
      <c s="36">
        <v>0</v>
      </c>
      <c s="36">
        <f>ROUND(G10*H10,6)</f>
      </c>
      <c r="L10" s="38">
        <v>0</v>
      </c>
      <c s="32">
        <f>ROUND(ROUND(L10,2)*ROUND(G10,3),2)</f>
      </c>
      <c s="36" t="s">
        <v>196</v>
      </c>
      <c>
        <f>(M10*21)/100</f>
      </c>
      <c t="s">
        <v>27</v>
      </c>
    </row>
    <row r="11" spans="1:5" ht="12.75">
      <c r="A11" s="35" t="s">
        <v>54</v>
      </c>
      <c r="E11" s="39" t="s">
        <v>5</v>
      </c>
    </row>
    <row r="12" spans="1:5" ht="25.5">
      <c r="A12" s="35" t="s">
        <v>55</v>
      </c>
      <c r="E12" s="40" t="s">
        <v>5416</v>
      </c>
    </row>
    <row r="13" spans="1:5" ht="12.75">
      <c r="A13" t="s">
        <v>56</v>
      </c>
      <c r="E13" s="39" t="s">
        <v>5</v>
      </c>
    </row>
    <row r="14" spans="1:16" ht="12.75">
      <c r="A14" t="s">
        <v>49</v>
      </c>
      <c s="34" t="s">
        <v>27</v>
      </c>
      <c s="34" t="s">
        <v>5417</v>
      </c>
      <c s="35" t="s">
        <v>5</v>
      </c>
      <c s="6" t="s">
        <v>5418</v>
      </c>
      <c s="36" t="s">
        <v>63</v>
      </c>
      <c s="37">
        <v>340.675</v>
      </c>
      <c s="36">
        <v>0</v>
      </c>
      <c s="36">
        <f>ROUND(G14*H14,6)</f>
      </c>
      <c r="L14" s="38">
        <v>0</v>
      </c>
      <c s="32">
        <f>ROUND(ROUND(L14,2)*ROUND(G14,3),2)</f>
      </c>
      <c s="36" t="s">
        <v>196</v>
      </c>
      <c>
        <f>(M14*21)/100</f>
      </c>
      <c t="s">
        <v>27</v>
      </c>
    </row>
    <row r="15" spans="1:5" ht="12.75">
      <c r="A15" s="35" t="s">
        <v>54</v>
      </c>
      <c r="E15" s="39" t="s">
        <v>5</v>
      </c>
    </row>
    <row r="16" spans="1:5" ht="25.5">
      <c r="A16" s="35" t="s">
        <v>55</v>
      </c>
      <c r="E16" s="40" t="s">
        <v>5416</v>
      </c>
    </row>
    <row r="17" spans="1:5" ht="12.75">
      <c r="A17" t="s">
        <v>56</v>
      </c>
      <c r="E17" s="39" t="s">
        <v>5</v>
      </c>
    </row>
    <row r="18" spans="1:16" ht="12.75">
      <c r="A18" t="s">
        <v>49</v>
      </c>
      <c s="34" t="s">
        <v>26</v>
      </c>
      <c s="34" t="s">
        <v>5419</v>
      </c>
      <c s="35" t="s">
        <v>5</v>
      </c>
      <c s="6" t="s">
        <v>5420</v>
      </c>
      <c s="36" t="s">
        <v>4704</v>
      </c>
      <c s="37">
        <v>1</v>
      </c>
      <c s="36">
        <v>0</v>
      </c>
      <c s="36">
        <f>ROUND(G18*H18,6)</f>
      </c>
      <c r="L18" s="38">
        <v>0</v>
      </c>
      <c s="32">
        <f>ROUND(ROUND(L18,2)*ROUND(G18,3),2)</f>
      </c>
      <c s="36" t="s">
        <v>196</v>
      </c>
      <c>
        <f>(M18*21)/100</f>
      </c>
      <c t="s">
        <v>27</v>
      </c>
    </row>
    <row r="19" spans="1:5" ht="12.75">
      <c r="A19" s="35" t="s">
        <v>54</v>
      </c>
      <c r="E19" s="39" t="s">
        <v>5</v>
      </c>
    </row>
    <row r="20" spans="1:5" ht="25.5">
      <c r="A20" s="35" t="s">
        <v>55</v>
      </c>
      <c r="E20" s="40" t="s">
        <v>5421</v>
      </c>
    </row>
    <row r="21" spans="1:5" ht="12.75">
      <c r="A21" t="s">
        <v>56</v>
      </c>
      <c r="E21" s="39" t="s">
        <v>5</v>
      </c>
    </row>
    <row r="22" spans="1:16" ht="12.75">
      <c r="A22" t="s">
        <v>49</v>
      </c>
      <c s="34" t="s">
        <v>67</v>
      </c>
      <c s="34" t="s">
        <v>5422</v>
      </c>
      <c s="35" t="s">
        <v>5</v>
      </c>
      <c s="6" t="s">
        <v>5423</v>
      </c>
      <c s="36" t="s">
        <v>63</v>
      </c>
      <c s="37">
        <v>344.669</v>
      </c>
      <c s="36">
        <v>0</v>
      </c>
      <c s="36">
        <f>ROUND(G22*H22,6)</f>
      </c>
      <c r="L22" s="38">
        <v>0</v>
      </c>
      <c s="32">
        <f>ROUND(ROUND(L22,2)*ROUND(G22,3),2)</f>
      </c>
      <c s="36" t="s">
        <v>196</v>
      </c>
      <c>
        <f>(M22*21)/100</f>
      </c>
      <c t="s">
        <v>27</v>
      </c>
    </row>
    <row r="23" spans="1:5" ht="12.75">
      <c r="A23" s="35" t="s">
        <v>54</v>
      </c>
      <c r="E23" s="39" t="s">
        <v>5</v>
      </c>
    </row>
    <row r="24" spans="1:5" ht="25.5">
      <c r="A24" s="35" t="s">
        <v>55</v>
      </c>
      <c r="E24" s="40" t="s">
        <v>5424</v>
      </c>
    </row>
    <row r="25" spans="1:5" ht="12.75">
      <c r="A25" t="s">
        <v>56</v>
      </c>
      <c r="E25" s="39" t="s">
        <v>5</v>
      </c>
    </row>
    <row r="26" spans="1:16" ht="12.75">
      <c r="A26" t="s">
        <v>49</v>
      </c>
      <c s="34" t="s">
        <v>72</v>
      </c>
      <c s="34" t="s">
        <v>5425</v>
      </c>
      <c s="35" t="s">
        <v>5</v>
      </c>
      <c s="6" t="s">
        <v>5426</v>
      </c>
      <c s="36" t="s">
        <v>63</v>
      </c>
      <c s="37">
        <v>344.669</v>
      </c>
      <c s="36">
        <v>0</v>
      </c>
      <c s="36">
        <f>ROUND(G26*H26,6)</f>
      </c>
      <c r="L26" s="38">
        <v>0</v>
      </c>
      <c s="32">
        <f>ROUND(ROUND(L26,2)*ROUND(G26,3),2)</f>
      </c>
      <c s="36" t="s">
        <v>196</v>
      </c>
      <c>
        <f>(M26*21)/100</f>
      </c>
      <c t="s">
        <v>27</v>
      </c>
    </row>
    <row r="27" spans="1:5" ht="12.75">
      <c r="A27" s="35" t="s">
        <v>54</v>
      </c>
      <c r="E27" s="39" t="s">
        <v>5</v>
      </c>
    </row>
    <row r="28" spans="1:5" ht="25.5">
      <c r="A28" s="35" t="s">
        <v>55</v>
      </c>
      <c r="E28" s="40" t="s">
        <v>5424</v>
      </c>
    </row>
    <row r="29" spans="1:5" ht="12.75">
      <c r="A29" t="s">
        <v>56</v>
      </c>
      <c r="E29" s="39" t="s">
        <v>5</v>
      </c>
    </row>
    <row r="30" spans="1:16" ht="12.75">
      <c r="A30" t="s">
        <v>49</v>
      </c>
      <c s="34" t="s">
        <v>77</v>
      </c>
      <c s="34" t="s">
        <v>5427</v>
      </c>
      <c s="35" t="s">
        <v>5</v>
      </c>
      <c s="6" t="s">
        <v>5428</v>
      </c>
      <c s="36" t="s">
        <v>63</v>
      </c>
      <c s="37">
        <v>344.669</v>
      </c>
      <c s="36">
        <v>0</v>
      </c>
      <c s="36">
        <f>ROUND(G30*H30,6)</f>
      </c>
      <c r="L30" s="38">
        <v>0</v>
      </c>
      <c s="32">
        <f>ROUND(ROUND(L30,2)*ROUND(G30,3),2)</f>
      </c>
      <c s="36" t="s">
        <v>196</v>
      </c>
      <c>
        <f>(M30*21)/100</f>
      </c>
      <c t="s">
        <v>27</v>
      </c>
    </row>
    <row r="31" spans="1:5" ht="12.75">
      <c r="A31" s="35" t="s">
        <v>54</v>
      </c>
      <c r="E31" s="39" t="s">
        <v>5</v>
      </c>
    </row>
    <row r="32" spans="1:5" ht="25.5">
      <c r="A32" s="35" t="s">
        <v>55</v>
      </c>
      <c r="E32" s="40" t="s">
        <v>5424</v>
      </c>
    </row>
    <row r="33" spans="1:5" ht="12.75">
      <c r="A33" t="s">
        <v>56</v>
      </c>
      <c r="E33" s="39" t="s">
        <v>5</v>
      </c>
    </row>
    <row r="34" spans="1:16" ht="12.75">
      <c r="A34" t="s">
        <v>49</v>
      </c>
      <c s="34" t="s">
        <v>65</v>
      </c>
      <c s="34" t="s">
        <v>5429</v>
      </c>
      <c s="35" t="s">
        <v>5</v>
      </c>
      <c s="6" t="s">
        <v>5430</v>
      </c>
      <c s="36" t="s">
        <v>63</v>
      </c>
      <c s="37">
        <v>344.669</v>
      </c>
      <c s="36">
        <v>0</v>
      </c>
      <c s="36">
        <f>ROUND(G34*H34,6)</f>
      </c>
      <c r="L34" s="38">
        <v>0</v>
      </c>
      <c s="32">
        <f>ROUND(ROUND(L34,2)*ROUND(G34,3),2)</f>
      </c>
      <c s="36" t="s">
        <v>196</v>
      </c>
      <c>
        <f>(M34*21)/100</f>
      </c>
      <c t="s">
        <v>27</v>
      </c>
    </row>
    <row r="35" spans="1:5" ht="12.75">
      <c r="A35" s="35" t="s">
        <v>54</v>
      </c>
      <c r="E35" s="39" t="s">
        <v>5</v>
      </c>
    </row>
    <row r="36" spans="1:5" ht="25.5">
      <c r="A36" s="35" t="s">
        <v>55</v>
      </c>
      <c r="E36" s="40" t="s">
        <v>5424</v>
      </c>
    </row>
    <row r="37" spans="1:5" ht="12.75">
      <c r="A37" t="s">
        <v>56</v>
      </c>
      <c r="E37" s="39" t="s">
        <v>5</v>
      </c>
    </row>
    <row r="38" spans="1:16" ht="12.75">
      <c r="A38" t="s">
        <v>49</v>
      </c>
      <c s="34" t="s">
        <v>82</v>
      </c>
      <c s="34" t="s">
        <v>5431</v>
      </c>
      <c s="35" t="s">
        <v>5</v>
      </c>
      <c s="6" t="s">
        <v>5432</v>
      </c>
      <c s="36" t="s">
        <v>63</v>
      </c>
      <c s="37">
        <v>344.669</v>
      </c>
      <c s="36">
        <v>0</v>
      </c>
      <c s="36">
        <f>ROUND(G38*H38,6)</f>
      </c>
      <c r="L38" s="38">
        <v>0</v>
      </c>
      <c s="32">
        <f>ROUND(ROUND(L38,2)*ROUND(G38,3),2)</f>
      </c>
      <c s="36" t="s">
        <v>196</v>
      </c>
      <c>
        <f>(M38*21)/100</f>
      </c>
      <c t="s">
        <v>27</v>
      </c>
    </row>
    <row r="39" spans="1:5" ht="12.75">
      <c r="A39" s="35" t="s">
        <v>54</v>
      </c>
      <c r="E39" s="39" t="s">
        <v>5</v>
      </c>
    </row>
    <row r="40" spans="1:5" ht="25.5">
      <c r="A40" s="35" t="s">
        <v>55</v>
      </c>
      <c r="E40" s="40" t="s">
        <v>5424</v>
      </c>
    </row>
    <row r="41" spans="1:5" ht="12.75">
      <c r="A41" t="s">
        <v>56</v>
      </c>
      <c r="E41" s="39" t="s">
        <v>5</v>
      </c>
    </row>
    <row r="42" spans="1:16" ht="12.75">
      <c r="A42" t="s">
        <v>49</v>
      </c>
      <c s="34" t="s">
        <v>86</v>
      </c>
      <c s="34" t="s">
        <v>5433</v>
      </c>
      <c s="35" t="s">
        <v>5</v>
      </c>
      <c s="6" t="s">
        <v>5434</v>
      </c>
      <c s="36" t="s">
        <v>63</v>
      </c>
      <c s="37">
        <v>344.669</v>
      </c>
      <c s="36">
        <v>0</v>
      </c>
      <c s="36">
        <f>ROUND(G42*H42,6)</f>
      </c>
      <c r="L42" s="38">
        <v>0</v>
      </c>
      <c s="32">
        <f>ROUND(ROUND(L42,2)*ROUND(G42,3),2)</f>
      </c>
      <c s="36" t="s">
        <v>196</v>
      </c>
      <c>
        <f>(M42*21)/100</f>
      </c>
      <c t="s">
        <v>27</v>
      </c>
    </row>
    <row r="43" spans="1:5" ht="12.75">
      <c r="A43" s="35" t="s">
        <v>54</v>
      </c>
      <c r="E43" s="39" t="s">
        <v>5</v>
      </c>
    </row>
    <row r="44" spans="1:5" ht="25.5">
      <c r="A44" s="35" t="s">
        <v>55</v>
      </c>
      <c r="E44" s="40" t="s">
        <v>5424</v>
      </c>
    </row>
    <row r="45" spans="1:5" ht="12.75">
      <c r="A45" t="s">
        <v>56</v>
      </c>
      <c r="E45" s="39" t="s">
        <v>5</v>
      </c>
    </row>
    <row r="46" spans="1:16" ht="12.75">
      <c r="A46" t="s">
        <v>49</v>
      </c>
      <c s="34" t="s">
        <v>90</v>
      </c>
      <c s="34" t="s">
        <v>5435</v>
      </c>
      <c s="35" t="s">
        <v>5</v>
      </c>
      <c s="6" t="s">
        <v>5436</v>
      </c>
      <c s="36" t="s">
        <v>63</v>
      </c>
      <c s="37">
        <v>344.669</v>
      </c>
      <c s="36">
        <v>0</v>
      </c>
      <c s="36">
        <f>ROUND(G46*H46,6)</f>
      </c>
      <c r="L46" s="38">
        <v>0</v>
      </c>
      <c s="32">
        <f>ROUND(ROUND(L46,2)*ROUND(G46,3),2)</f>
      </c>
      <c s="36" t="s">
        <v>196</v>
      </c>
      <c>
        <f>(M46*21)/100</f>
      </c>
      <c t="s">
        <v>27</v>
      </c>
    </row>
    <row r="47" spans="1:5" ht="12.75">
      <c r="A47" s="35" t="s">
        <v>54</v>
      </c>
      <c r="E47" s="39" t="s">
        <v>5</v>
      </c>
    </row>
    <row r="48" spans="1:5" ht="25.5">
      <c r="A48" s="35" t="s">
        <v>55</v>
      </c>
      <c r="E48" s="40" t="s">
        <v>5424</v>
      </c>
    </row>
    <row r="49" spans="1:5" ht="12.75">
      <c r="A49" t="s">
        <v>56</v>
      </c>
      <c r="E49" s="39" t="s">
        <v>5</v>
      </c>
    </row>
    <row r="50" spans="1:16" ht="12.75">
      <c r="A50" t="s">
        <v>49</v>
      </c>
      <c s="34" t="s">
        <v>94</v>
      </c>
      <c s="34" t="s">
        <v>5437</v>
      </c>
      <c s="35" t="s">
        <v>5</v>
      </c>
      <c s="6" t="s">
        <v>5438</v>
      </c>
      <c s="36" t="s">
        <v>5113</v>
      </c>
      <c s="37">
        <v>41731.34</v>
      </c>
      <c s="36">
        <v>0</v>
      </c>
      <c s="36">
        <f>ROUND(G50*H50,6)</f>
      </c>
      <c r="L50" s="38">
        <v>0</v>
      </c>
      <c s="32">
        <f>ROUND(ROUND(L50,2)*ROUND(G50,3),2)</f>
      </c>
      <c s="36" t="s">
        <v>196</v>
      </c>
      <c>
        <f>(M50*21)/100</f>
      </c>
      <c t="s">
        <v>27</v>
      </c>
    </row>
    <row r="51" spans="1:5" ht="12.75">
      <c r="A51" s="35" t="s">
        <v>54</v>
      </c>
      <c r="E51" s="39" t="s">
        <v>5</v>
      </c>
    </row>
    <row r="52" spans="1:5" ht="12.75">
      <c r="A52" s="35" t="s">
        <v>55</v>
      </c>
      <c r="E52" s="40" t="s">
        <v>5</v>
      </c>
    </row>
    <row r="53" spans="1:5" ht="12.75">
      <c r="A53" t="s">
        <v>56</v>
      </c>
      <c r="E53" s="39" t="s">
        <v>5</v>
      </c>
    </row>
    <row r="54" spans="1:13" ht="12.75">
      <c r="A54" t="s">
        <v>46</v>
      </c>
      <c r="C54" s="31" t="s">
        <v>72</v>
      </c>
      <c r="E54" s="33" t="s">
        <v>5439</v>
      </c>
      <c r="J54" s="32">
        <f>0</f>
      </c>
      <c s="32">
        <f>0</f>
      </c>
      <c s="32">
        <f>0+L55+L59+L63+L67+L71+L75+L79+L83</f>
      </c>
      <c s="32">
        <f>0+M55+M59+M63+M67+M71+M75+M79+M83</f>
      </c>
    </row>
    <row r="55" spans="1:16" ht="12.75">
      <c r="A55" t="s">
        <v>49</v>
      </c>
      <c s="34" t="s">
        <v>99</v>
      </c>
      <c s="34" t="s">
        <v>5440</v>
      </c>
      <c s="35" t="s">
        <v>5</v>
      </c>
      <c s="6" t="s">
        <v>5441</v>
      </c>
      <c s="36" t="s">
        <v>63</v>
      </c>
      <c s="37">
        <v>390.651</v>
      </c>
      <c s="36">
        <v>0</v>
      </c>
      <c s="36">
        <f>ROUND(G55*H55,6)</f>
      </c>
      <c r="L55" s="38">
        <v>0</v>
      </c>
      <c s="32">
        <f>ROUND(ROUND(L55,2)*ROUND(G55,3),2)</f>
      </c>
      <c s="36" t="s">
        <v>196</v>
      </c>
      <c>
        <f>(M55*21)/100</f>
      </c>
      <c t="s">
        <v>27</v>
      </c>
    </row>
    <row r="56" spans="1:5" ht="12.75">
      <c r="A56" s="35" t="s">
        <v>54</v>
      </c>
      <c r="E56" s="39" t="s">
        <v>5</v>
      </c>
    </row>
    <row r="57" spans="1:5" ht="38.25">
      <c r="A57" s="35" t="s">
        <v>55</v>
      </c>
      <c r="E57" s="40" t="s">
        <v>5442</v>
      </c>
    </row>
    <row r="58" spans="1:5" ht="12.75">
      <c r="A58" t="s">
        <v>56</v>
      </c>
      <c r="E58" s="39" t="s">
        <v>5</v>
      </c>
    </row>
    <row r="59" spans="1:16" ht="12.75">
      <c r="A59" t="s">
        <v>49</v>
      </c>
      <c s="34" t="s">
        <v>102</v>
      </c>
      <c s="34" t="s">
        <v>5443</v>
      </c>
      <c s="35" t="s">
        <v>5</v>
      </c>
      <c s="6" t="s">
        <v>5444</v>
      </c>
      <c s="36" t="s">
        <v>63</v>
      </c>
      <c s="37">
        <v>390.651</v>
      </c>
      <c s="36">
        <v>0</v>
      </c>
      <c s="36">
        <f>ROUND(G59*H59,6)</f>
      </c>
      <c r="L59" s="38">
        <v>0</v>
      </c>
      <c s="32">
        <f>ROUND(ROUND(L59,2)*ROUND(G59,3),2)</f>
      </c>
      <c s="36" t="s">
        <v>196</v>
      </c>
      <c>
        <f>(M59*21)/100</f>
      </c>
      <c t="s">
        <v>27</v>
      </c>
    </row>
    <row r="60" spans="1:5" ht="12.75">
      <c r="A60" s="35" t="s">
        <v>54</v>
      </c>
      <c r="E60" s="39" t="s">
        <v>5</v>
      </c>
    </row>
    <row r="61" spans="1:5" ht="38.25">
      <c r="A61" s="35" t="s">
        <v>55</v>
      </c>
      <c r="E61" s="40" t="s">
        <v>5442</v>
      </c>
    </row>
    <row r="62" spans="1:5" ht="12.75">
      <c r="A62" t="s">
        <v>56</v>
      </c>
      <c r="E62" s="39" t="s">
        <v>5</v>
      </c>
    </row>
    <row r="63" spans="1:16" ht="12.75">
      <c r="A63" t="s">
        <v>49</v>
      </c>
      <c s="34" t="s">
        <v>106</v>
      </c>
      <c s="34" t="s">
        <v>5445</v>
      </c>
      <c s="35" t="s">
        <v>5</v>
      </c>
      <c s="6" t="s">
        <v>5446</v>
      </c>
      <c s="36" t="s">
        <v>70</v>
      </c>
      <c s="37">
        <v>388</v>
      </c>
      <c s="36">
        <v>0</v>
      </c>
      <c s="36">
        <f>ROUND(G63*H63,6)</f>
      </c>
      <c r="L63" s="38">
        <v>0</v>
      </c>
      <c s="32">
        <f>ROUND(ROUND(L63,2)*ROUND(G63,3),2)</f>
      </c>
      <c s="36" t="s">
        <v>196</v>
      </c>
      <c>
        <f>(M63*21)/100</f>
      </c>
      <c t="s">
        <v>27</v>
      </c>
    </row>
    <row r="64" spans="1:5" ht="12.75">
      <c r="A64" s="35" t="s">
        <v>54</v>
      </c>
      <c r="E64" s="39" t="s">
        <v>5</v>
      </c>
    </row>
    <row r="65" spans="1:5" ht="12.75">
      <c r="A65" s="35" t="s">
        <v>55</v>
      </c>
      <c r="E65" s="40" t="s">
        <v>5</v>
      </c>
    </row>
    <row r="66" spans="1:5" ht="12.75">
      <c r="A66" t="s">
        <v>56</v>
      </c>
      <c r="E66" s="39" t="s">
        <v>5</v>
      </c>
    </row>
    <row r="67" spans="1:16" ht="12.75">
      <c r="A67" t="s">
        <v>49</v>
      </c>
      <c s="34" t="s">
        <v>110</v>
      </c>
      <c s="34" t="s">
        <v>5447</v>
      </c>
      <c s="35" t="s">
        <v>5</v>
      </c>
      <c s="6" t="s">
        <v>5448</v>
      </c>
      <c s="36" t="s">
        <v>70</v>
      </c>
      <c s="37">
        <v>388</v>
      </c>
      <c s="36">
        <v>0</v>
      </c>
      <c s="36">
        <f>ROUND(G67*H67,6)</f>
      </c>
      <c r="L67" s="38">
        <v>0</v>
      </c>
      <c s="32">
        <f>ROUND(ROUND(L67,2)*ROUND(G67,3),2)</f>
      </c>
      <c s="36" t="s">
        <v>196</v>
      </c>
      <c>
        <f>(M67*21)/100</f>
      </c>
      <c t="s">
        <v>27</v>
      </c>
    </row>
    <row r="68" spans="1:5" ht="12.75">
      <c r="A68" s="35" t="s">
        <v>54</v>
      </c>
      <c r="E68" s="39" t="s">
        <v>5</v>
      </c>
    </row>
    <row r="69" spans="1:5" ht="12.75">
      <c r="A69" s="35" t="s">
        <v>55</v>
      </c>
      <c r="E69" s="40" t="s">
        <v>5</v>
      </c>
    </row>
    <row r="70" spans="1:5" ht="12.75">
      <c r="A70" t="s">
        <v>56</v>
      </c>
      <c r="E70" s="39" t="s">
        <v>5</v>
      </c>
    </row>
    <row r="71" spans="1:16" ht="12.75">
      <c r="A71" t="s">
        <v>49</v>
      </c>
      <c s="34" t="s">
        <v>114</v>
      </c>
      <c s="34" t="s">
        <v>5449</v>
      </c>
      <c s="35" t="s">
        <v>5</v>
      </c>
      <c s="6" t="s">
        <v>5450</v>
      </c>
      <c s="36" t="s">
        <v>70</v>
      </c>
      <c s="37">
        <v>388</v>
      </c>
      <c s="36">
        <v>0</v>
      </c>
      <c s="36">
        <f>ROUND(G71*H71,6)</f>
      </c>
      <c r="L71" s="38">
        <v>0</v>
      </c>
      <c s="32">
        <f>ROUND(ROUND(L71,2)*ROUND(G71,3),2)</f>
      </c>
      <c s="36" t="s">
        <v>196</v>
      </c>
      <c>
        <f>(M71*21)/100</f>
      </c>
      <c t="s">
        <v>27</v>
      </c>
    </row>
    <row r="72" spans="1:5" ht="12.75">
      <c r="A72" s="35" t="s">
        <v>54</v>
      </c>
      <c r="E72" s="39" t="s">
        <v>5</v>
      </c>
    </row>
    <row r="73" spans="1:5" ht="12.75">
      <c r="A73" s="35" t="s">
        <v>55</v>
      </c>
      <c r="E73" s="40" t="s">
        <v>5</v>
      </c>
    </row>
    <row r="74" spans="1:5" ht="12.75">
      <c r="A74" t="s">
        <v>56</v>
      </c>
      <c r="E74" s="39" t="s">
        <v>5</v>
      </c>
    </row>
    <row r="75" spans="1:16" ht="12.75">
      <c r="A75" t="s">
        <v>49</v>
      </c>
      <c s="34" t="s">
        <v>118</v>
      </c>
      <c s="34" t="s">
        <v>5451</v>
      </c>
      <c s="35" t="s">
        <v>5</v>
      </c>
      <c s="6" t="s">
        <v>5452</v>
      </c>
      <c s="36" t="s">
        <v>294</v>
      </c>
      <c s="37">
        <v>15.626</v>
      </c>
      <c s="36">
        <v>0</v>
      </c>
      <c s="36">
        <f>ROUND(G75*H75,6)</f>
      </c>
      <c r="L75" s="38">
        <v>0</v>
      </c>
      <c s="32">
        <f>ROUND(ROUND(L75,2)*ROUND(G75,3),2)</f>
      </c>
      <c s="36" t="s">
        <v>196</v>
      </c>
      <c>
        <f>(M75*21)/100</f>
      </c>
      <c t="s">
        <v>27</v>
      </c>
    </row>
    <row r="76" spans="1:5" ht="12.75">
      <c r="A76" s="35" t="s">
        <v>54</v>
      </c>
      <c r="E76" s="39" t="s">
        <v>5</v>
      </c>
    </row>
    <row r="77" spans="1:5" ht="12.75">
      <c r="A77" s="35" t="s">
        <v>55</v>
      </c>
      <c r="E77" s="40" t="s">
        <v>5</v>
      </c>
    </row>
    <row r="78" spans="1:5" ht="12.75">
      <c r="A78" t="s">
        <v>56</v>
      </c>
      <c r="E78" s="39" t="s">
        <v>5</v>
      </c>
    </row>
    <row r="79" spans="1:16" ht="12.75">
      <c r="A79" t="s">
        <v>49</v>
      </c>
      <c s="34" t="s">
        <v>122</v>
      </c>
      <c s="34" t="s">
        <v>5453</v>
      </c>
      <c s="35" t="s">
        <v>5</v>
      </c>
      <c s="6" t="s">
        <v>5454</v>
      </c>
      <c s="36" t="s">
        <v>294</v>
      </c>
      <c s="37">
        <v>15.626</v>
      </c>
      <c s="36">
        <v>0</v>
      </c>
      <c s="36">
        <f>ROUND(G79*H79,6)</f>
      </c>
      <c r="L79" s="38">
        <v>0</v>
      </c>
      <c s="32">
        <f>ROUND(ROUND(L79,2)*ROUND(G79,3),2)</f>
      </c>
      <c s="36" t="s">
        <v>196</v>
      </c>
      <c>
        <f>(M79*21)/100</f>
      </c>
      <c t="s">
        <v>27</v>
      </c>
    </row>
    <row r="80" spans="1:5" ht="12.75">
      <c r="A80" s="35" t="s">
        <v>54</v>
      </c>
      <c r="E80" s="39" t="s">
        <v>5</v>
      </c>
    </row>
    <row r="81" spans="1:5" ht="12.75">
      <c r="A81" s="35" t="s">
        <v>55</v>
      </c>
      <c r="E81" s="40" t="s">
        <v>5</v>
      </c>
    </row>
    <row r="82" spans="1:5" ht="12.75">
      <c r="A82" t="s">
        <v>56</v>
      </c>
      <c r="E82" s="39" t="s">
        <v>5</v>
      </c>
    </row>
    <row r="83" spans="1:16" ht="12.75">
      <c r="A83" t="s">
        <v>49</v>
      </c>
      <c s="34" t="s">
        <v>126</v>
      </c>
      <c s="34" t="s">
        <v>5455</v>
      </c>
      <c s="35" t="s">
        <v>5</v>
      </c>
      <c s="6" t="s">
        <v>5456</v>
      </c>
      <c s="36" t="s">
        <v>5113</v>
      </c>
      <c s="37">
        <v>31143.08</v>
      </c>
      <c s="36">
        <v>0</v>
      </c>
      <c s="36">
        <f>ROUND(G83*H83,6)</f>
      </c>
      <c r="L83" s="38">
        <v>0</v>
      </c>
      <c s="32">
        <f>ROUND(ROUND(L83,2)*ROUND(G83,3),2)</f>
      </c>
      <c s="36" t="s">
        <v>196</v>
      </c>
      <c>
        <f>(M83*21)/100</f>
      </c>
      <c t="s">
        <v>27</v>
      </c>
    </row>
    <row r="84" spans="1:5" ht="12.75">
      <c r="A84" s="35" t="s">
        <v>54</v>
      </c>
      <c r="E84" s="39" t="s">
        <v>5</v>
      </c>
    </row>
    <row r="85" spans="1:5" ht="12.75">
      <c r="A85" s="35" t="s">
        <v>55</v>
      </c>
      <c r="E85" s="40" t="s">
        <v>5</v>
      </c>
    </row>
    <row r="86" spans="1:5" ht="12.75">
      <c r="A86" t="s">
        <v>56</v>
      </c>
      <c r="E86" s="39" t="s">
        <v>5</v>
      </c>
    </row>
    <row r="87" spans="1:13" ht="12.75">
      <c r="A87" t="s">
        <v>46</v>
      </c>
      <c r="C87" s="31" t="s">
        <v>4893</v>
      </c>
      <c r="E87" s="33" t="s">
        <v>4894</v>
      </c>
      <c r="J87" s="32">
        <f>0</f>
      </c>
      <c s="32">
        <f>0</f>
      </c>
      <c s="32">
        <f>0+L88+L92</f>
      </c>
      <c s="32">
        <f>0+M88+M92</f>
      </c>
    </row>
    <row r="88" spans="1:16" ht="12.75">
      <c r="A88" t="s">
        <v>49</v>
      </c>
      <c s="34" t="s">
        <v>130</v>
      </c>
      <c s="34" t="s">
        <v>5457</v>
      </c>
      <c s="35" t="s">
        <v>5</v>
      </c>
      <c s="6" t="s">
        <v>5458</v>
      </c>
      <c s="36" t="s">
        <v>97</v>
      </c>
      <c s="37">
        <v>12</v>
      </c>
      <c s="36">
        <v>0.02652</v>
      </c>
      <c s="36">
        <f>ROUND(G88*H88,6)</f>
      </c>
      <c r="L88" s="38">
        <v>0</v>
      </c>
      <c s="32">
        <f>ROUND(ROUND(L88,2)*ROUND(G88,3),2)</f>
      </c>
      <c s="36" t="s">
        <v>4532</v>
      </c>
      <c>
        <f>(M88*21)/100</f>
      </c>
      <c t="s">
        <v>27</v>
      </c>
    </row>
    <row r="89" spans="1:5" ht="12.75">
      <c r="A89" s="35" t="s">
        <v>54</v>
      </c>
      <c r="E89" s="39" t="s">
        <v>5</v>
      </c>
    </row>
    <row r="90" spans="1:5" ht="12.75">
      <c r="A90" s="35" t="s">
        <v>55</v>
      </c>
      <c r="E90" s="40" t="s">
        <v>5</v>
      </c>
    </row>
    <row r="91" spans="1:5" ht="12.75">
      <c r="A91" t="s">
        <v>56</v>
      </c>
      <c r="E91" s="39" t="s">
        <v>5</v>
      </c>
    </row>
    <row r="92" spans="1:16" ht="12.75">
      <c r="A92" t="s">
        <v>49</v>
      </c>
      <c s="34" t="s">
        <v>134</v>
      </c>
      <c s="34" t="s">
        <v>5459</v>
      </c>
      <c s="35" t="s">
        <v>5</v>
      </c>
      <c s="6" t="s">
        <v>5460</v>
      </c>
      <c s="36" t="s">
        <v>5113</v>
      </c>
      <c s="37">
        <v>573.6</v>
      </c>
      <c s="36">
        <v>0</v>
      </c>
      <c s="36">
        <f>ROUND(G92*H92,6)</f>
      </c>
      <c r="L92" s="38">
        <v>0</v>
      </c>
      <c s="32">
        <f>ROUND(ROUND(L92,2)*ROUND(G92,3),2)</f>
      </c>
      <c s="36" t="s">
        <v>4532</v>
      </c>
      <c>
        <f>(M92*21)/100</f>
      </c>
      <c t="s">
        <v>27</v>
      </c>
    </row>
    <row r="93" spans="1:5" ht="12.75">
      <c r="A93" s="35" t="s">
        <v>54</v>
      </c>
      <c r="E93" s="39" t="s">
        <v>5</v>
      </c>
    </row>
    <row r="94" spans="1:5" ht="12.75">
      <c r="A94" s="35" t="s">
        <v>55</v>
      </c>
      <c r="E94" s="40" t="s">
        <v>5</v>
      </c>
    </row>
    <row r="95" spans="1:5" ht="12.75">
      <c r="A95" t="s">
        <v>56</v>
      </c>
      <c r="E95" s="39" t="s">
        <v>5</v>
      </c>
    </row>
    <row r="96" spans="1:13" ht="12.75">
      <c r="A96" t="s">
        <v>46</v>
      </c>
      <c r="C96" s="31" t="s">
        <v>4936</v>
      </c>
      <c r="E96" s="33" t="s">
        <v>4937</v>
      </c>
      <c r="J96" s="32">
        <f>0</f>
      </c>
      <c s="32">
        <f>0</f>
      </c>
      <c s="32">
        <f>0+L97+L101+L105+L109+L113+L117+L121+L125+L129</f>
      </c>
      <c s="32">
        <f>0+M97+M101+M105+M109+M113+M117+M121+M125+M129</f>
      </c>
    </row>
    <row r="97" spans="1:16" ht="12.75">
      <c r="A97" t="s">
        <v>49</v>
      </c>
      <c s="34" t="s">
        <v>138</v>
      </c>
      <c s="34" t="s">
        <v>5461</v>
      </c>
      <c s="35" t="s">
        <v>5</v>
      </c>
      <c s="6" t="s">
        <v>5462</v>
      </c>
      <c s="36" t="s">
        <v>70</v>
      </c>
      <c s="37">
        <v>86.5</v>
      </c>
      <c s="36">
        <v>0</v>
      </c>
      <c s="36">
        <f>ROUND(G97*H97,6)</f>
      </c>
      <c r="L97" s="38">
        <v>0</v>
      </c>
      <c s="32">
        <f>ROUND(ROUND(L97,2)*ROUND(G97,3),2)</f>
      </c>
      <c s="36" t="s">
        <v>196</v>
      </c>
      <c>
        <f>(M97*21)/100</f>
      </c>
      <c t="s">
        <v>27</v>
      </c>
    </row>
    <row r="98" spans="1:5" ht="12.75">
      <c r="A98" s="35" t="s">
        <v>54</v>
      </c>
      <c r="E98" s="39" t="s">
        <v>5</v>
      </c>
    </row>
    <row r="99" spans="1:5" ht="25.5">
      <c r="A99" s="35" t="s">
        <v>55</v>
      </c>
      <c r="E99" s="40" t="s">
        <v>5463</v>
      </c>
    </row>
    <row r="100" spans="1:5" ht="12.75">
      <c r="A100" t="s">
        <v>56</v>
      </c>
      <c r="E100" s="39" t="s">
        <v>5</v>
      </c>
    </row>
    <row r="101" spans="1:16" ht="12.75">
      <c r="A101" t="s">
        <v>49</v>
      </c>
      <c s="34" t="s">
        <v>142</v>
      </c>
      <c s="34" t="s">
        <v>5464</v>
      </c>
      <c s="35" t="s">
        <v>5</v>
      </c>
      <c s="6" t="s">
        <v>5465</v>
      </c>
      <c s="36" t="s">
        <v>70</v>
      </c>
      <c s="37">
        <v>86.5</v>
      </c>
      <c s="36">
        <v>0</v>
      </c>
      <c s="36">
        <f>ROUND(G101*H101,6)</f>
      </c>
      <c r="L101" s="38">
        <v>0</v>
      </c>
      <c s="32">
        <f>ROUND(ROUND(L101,2)*ROUND(G101,3),2)</f>
      </c>
      <c s="36" t="s">
        <v>196</v>
      </c>
      <c>
        <f>(M101*21)/100</f>
      </c>
      <c t="s">
        <v>27</v>
      </c>
    </row>
    <row r="102" spans="1:5" ht="12.75">
      <c r="A102" s="35" t="s">
        <v>54</v>
      </c>
      <c r="E102" s="39" t="s">
        <v>5</v>
      </c>
    </row>
    <row r="103" spans="1:5" ht="25.5">
      <c r="A103" s="35" t="s">
        <v>55</v>
      </c>
      <c r="E103" s="40" t="s">
        <v>5463</v>
      </c>
    </row>
    <row r="104" spans="1:5" ht="12.75">
      <c r="A104" t="s">
        <v>56</v>
      </c>
      <c r="E104" s="39" t="s">
        <v>5</v>
      </c>
    </row>
    <row r="105" spans="1:16" ht="12.75">
      <c r="A105" t="s">
        <v>49</v>
      </c>
      <c s="34" t="s">
        <v>146</v>
      </c>
      <c s="34" t="s">
        <v>5466</v>
      </c>
      <c s="35" t="s">
        <v>5</v>
      </c>
      <c s="6" t="s">
        <v>5467</v>
      </c>
      <c s="36" t="s">
        <v>70</v>
      </c>
      <c s="37">
        <v>173</v>
      </c>
      <c s="36">
        <v>0</v>
      </c>
      <c s="36">
        <f>ROUND(G105*H105,6)</f>
      </c>
      <c r="L105" s="38">
        <v>0</v>
      </c>
      <c s="32">
        <f>ROUND(ROUND(L105,2)*ROUND(G105,3),2)</f>
      </c>
      <c s="36" t="s">
        <v>196</v>
      </c>
      <c>
        <f>(M105*21)/100</f>
      </c>
      <c t="s">
        <v>27</v>
      </c>
    </row>
    <row r="106" spans="1:5" ht="12.75">
      <c r="A106" s="35" t="s">
        <v>54</v>
      </c>
      <c r="E106" s="39" t="s">
        <v>5</v>
      </c>
    </row>
    <row r="107" spans="1:5" ht="25.5">
      <c r="A107" s="35" t="s">
        <v>55</v>
      </c>
      <c r="E107" s="40" t="s">
        <v>5468</v>
      </c>
    </row>
    <row r="108" spans="1:5" ht="12.75">
      <c r="A108" t="s">
        <v>56</v>
      </c>
      <c r="E108" s="39" t="s">
        <v>5</v>
      </c>
    </row>
    <row r="109" spans="1:16" ht="12.75">
      <c r="A109" t="s">
        <v>49</v>
      </c>
      <c s="34" t="s">
        <v>150</v>
      </c>
      <c s="34" t="s">
        <v>5469</v>
      </c>
      <c s="35" t="s">
        <v>5</v>
      </c>
      <c s="6" t="s">
        <v>5470</v>
      </c>
      <c s="36" t="s">
        <v>70</v>
      </c>
      <c s="37">
        <v>173</v>
      </c>
      <c s="36">
        <v>0</v>
      </c>
      <c s="36">
        <f>ROUND(G109*H109,6)</f>
      </c>
      <c r="L109" s="38">
        <v>0</v>
      </c>
      <c s="32">
        <f>ROUND(ROUND(L109,2)*ROUND(G109,3),2)</f>
      </c>
      <c s="36" t="s">
        <v>196</v>
      </c>
      <c>
        <f>(M109*21)/100</f>
      </c>
      <c t="s">
        <v>27</v>
      </c>
    </row>
    <row r="110" spans="1:5" ht="12.75">
      <c r="A110" s="35" t="s">
        <v>54</v>
      </c>
      <c r="E110" s="39" t="s">
        <v>5</v>
      </c>
    </row>
    <row r="111" spans="1:5" ht="25.5">
      <c r="A111" s="35" t="s">
        <v>55</v>
      </c>
      <c r="E111" s="40" t="s">
        <v>5468</v>
      </c>
    </row>
    <row r="112" spans="1:5" ht="12.75">
      <c r="A112" t="s">
        <v>56</v>
      </c>
      <c r="E112" s="39" t="s">
        <v>5</v>
      </c>
    </row>
    <row r="113" spans="1:16" ht="12.75">
      <c r="A113" t="s">
        <v>49</v>
      </c>
      <c s="34" t="s">
        <v>154</v>
      </c>
      <c s="34" t="s">
        <v>5471</v>
      </c>
      <c s="35" t="s">
        <v>5</v>
      </c>
      <c s="6" t="s">
        <v>5472</v>
      </c>
      <c s="36" t="s">
        <v>70</v>
      </c>
      <c s="37">
        <v>181.047</v>
      </c>
      <c s="36">
        <v>0</v>
      </c>
      <c s="36">
        <f>ROUND(G113*H113,6)</f>
      </c>
      <c r="L113" s="38">
        <v>0</v>
      </c>
      <c s="32">
        <f>ROUND(ROUND(L113,2)*ROUND(G113,3),2)</f>
      </c>
      <c s="36" t="s">
        <v>196</v>
      </c>
      <c>
        <f>(M113*21)/100</f>
      </c>
      <c t="s">
        <v>27</v>
      </c>
    </row>
    <row r="114" spans="1:5" ht="12.75">
      <c r="A114" s="35" t="s">
        <v>54</v>
      </c>
      <c r="E114" s="39" t="s">
        <v>5</v>
      </c>
    </row>
    <row r="115" spans="1:5" ht="25.5">
      <c r="A115" s="35" t="s">
        <v>55</v>
      </c>
      <c r="E115" s="40" t="s">
        <v>5473</v>
      </c>
    </row>
    <row r="116" spans="1:5" ht="12.75">
      <c r="A116" t="s">
        <v>56</v>
      </c>
      <c r="E116" s="39" t="s">
        <v>5</v>
      </c>
    </row>
    <row r="117" spans="1:16" ht="12.75">
      <c r="A117" t="s">
        <v>49</v>
      </c>
      <c s="34" t="s">
        <v>158</v>
      </c>
      <c s="34" t="s">
        <v>5474</v>
      </c>
      <c s="35" t="s">
        <v>5</v>
      </c>
      <c s="6" t="s">
        <v>5475</v>
      </c>
      <c s="36" t="s">
        <v>70</v>
      </c>
      <c s="37">
        <v>181.047</v>
      </c>
      <c s="36">
        <v>0</v>
      </c>
      <c s="36">
        <f>ROUND(G117*H117,6)</f>
      </c>
      <c r="L117" s="38">
        <v>0</v>
      </c>
      <c s="32">
        <f>ROUND(ROUND(L117,2)*ROUND(G117,3),2)</f>
      </c>
      <c s="36" t="s">
        <v>196</v>
      </c>
      <c>
        <f>(M117*21)/100</f>
      </c>
      <c t="s">
        <v>27</v>
      </c>
    </row>
    <row r="118" spans="1:5" ht="12.75">
      <c r="A118" s="35" t="s">
        <v>54</v>
      </c>
      <c r="E118" s="39" t="s">
        <v>5</v>
      </c>
    </row>
    <row r="119" spans="1:5" ht="25.5">
      <c r="A119" s="35" t="s">
        <v>55</v>
      </c>
      <c r="E119" s="40" t="s">
        <v>5473</v>
      </c>
    </row>
    <row r="120" spans="1:5" ht="12.75">
      <c r="A120" t="s">
        <v>56</v>
      </c>
      <c r="E120" s="39" t="s">
        <v>5</v>
      </c>
    </row>
    <row r="121" spans="1:16" ht="12.75">
      <c r="A121" t="s">
        <v>49</v>
      </c>
      <c s="34" t="s">
        <v>162</v>
      </c>
      <c s="34" t="s">
        <v>5476</v>
      </c>
      <c s="35" t="s">
        <v>5</v>
      </c>
      <c s="6" t="s">
        <v>5477</v>
      </c>
      <c s="36" t="s">
        <v>70</v>
      </c>
      <c s="37">
        <v>37.4</v>
      </c>
      <c s="36">
        <v>0</v>
      </c>
      <c s="36">
        <f>ROUND(G121*H121,6)</f>
      </c>
      <c r="L121" s="38">
        <v>0</v>
      </c>
      <c s="32">
        <f>ROUND(ROUND(L121,2)*ROUND(G121,3),2)</f>
      </c>
      <c s="36" t="s">
        <v>196</v>
      </c>
      <c>
        <f>(M121*21)/100</f>
      </c>
      <c t="s">
        <v>27</v>
      </c>
    </row>
    <row r="122" spans="1:5" ht="12.75">
      <c r="A122" s="35" t="s">
        <v>54</v>
      </c>
      <c r="E122" s="39" t="s">
        <v>5</v>
      </c>
    </row>
    <row r="123" spans="1:5" ht="25.5">
      <c r="A123" s="35" t="s">
        <v>55</v>
      </c>
      <c r="E123" s="40" t="s">
        <v>5478</v>
      </c>
    </row>
    <row r="124" spans="1:5" ht="12.75">
      <c r="A124" t="s">
        <v>56</v>
      </c>
      <c r="E124" s="39" t="s">
        <v>5</v>
      </c>
    </row>
    <row r="125" spans="1:16" ht="12.75">
      <c r="A125" t="s">
        <v>49</v>
      </c>
      <c s="34" t="s">
        <v>167</v>
      </c>
      <c s="34" t="s">
        <v>5479</v>
      </c>
      <c s="35" t="s">
        <v>5</v>
      </c>
      <c s="6" t="s">
        <v>5480</v>
      </c>
      <c s="36" t="s">
        <v>70</v>
      </c>
      <c s="37">
        <v>37.4</v>
      </c>
      <c s="36">
        <v>0</v>
      </c>
      <c s="36">
        <f>ROUND(G125*H125,6)</f>
      </c>
      <c r="L125" s="38">
        <v>0</v>
      </c>
      <c s="32">
        <f>ROUND(ROUND(L125,2)*ROUND(G125,3),2)</f>
      </c>
      <c s="36" t="s">
        <v>196</v>
      </c>
      <c>
        <f>(M125*21)/100</f>
      </c>
      <c t="s">
        <v>27</v>
      </c>
    </row>
    <row r="126" spans="1:5" ht="12.75">
      <c r="A126" s="35" t="s">
        <v>54</v>
      </c>
      <c r="E126" s="39" t="s">
        <v>5</v>
      </c>
    </row>
    <row r="127" spans="1:5" ht="25.5">
      <c r="A127" s="35" t="s">
        <v>55</v>
      </c>
      <c r="E127" s="40" t="s">
        <v>5478</v>
      </c>
    </row>
    <row r="128" spans="1:5" ht="12.75">
      <c r="A128" t="s">
        <v>56</v>
      </c>
      <c r="E128" s="39" t="s">
        <v>5</v>
      </c>
    </row>
    <row r="129" spans="1:16" ht="12.75">
      <c r="A129" t="s">
        <v>49</v>
      </c>
      <c s="34" t="s">
        <v>171</v>
      </c>
      <c s="34" t="s">
        <v>5481</v>
      </c>
      <c s="35" t="s">
        <v>5</v>
      </c>
      <c s="6" t="s">
        <v>5482</v>
      </c>
      <c s="36" t="s">
        <v>5113</v>
      </c>
      <c s="37">
        <v>13259.044</v>
      </c>
      <c s="36">
        <v>0</v>
      </c>
      <c s="36">
        <f>ROUND(G129*H129,6)</f>
      </c>
      <c r="L129" s="38">
        <v>0</v>
      </c>
      <c s="32">
        <f>ROUND(ROUND(L129,2)*ROUND(G129,3),2)</f>
      </c>
      <c s="36" t="s">
        <v>4532</v>
      </c>
      <c>
        <f>(M129*21)/100</f>
      </c>
      <c t="s">
        <v>27</v>
      </c>
    </row>
    <row r="130" spans="1:5" ht="12.75">
      <c r="A130" s="35" t="s">
        <v>54</v>
      </c>
      <c r="E130" s="39" t="s">
        <v>5</v>
      </c>
    </row>
    <row r="131" spans="1:5" ht="12.75">
      <c r="A131" s="35" t="s">
        <v>55</v>
      </c>
      <c r="E131" s="40" t="s">
        <v>5</v>
      </c>
    </row>
    <row r="132" spans="1:5" ht="12.75">
      <c r="A132" t="s">
        <v>56</v>
      </c>
      <c r="E132" s="39" t="s">
        <v>5</v>
      </c>
    </row>
    <row r="133" spans="1:13" ht="12.75">
      <c r="A133" t="s">
        <v>46</v>
      </c>
      <c r="C133" s="31" t="s">
        <v>2105</v>
      </c>
      <c r="E133" s="33" t="s">
        <v>2106</v>
      </c>
      <c r="J133" s="32">
        <f>0</f>
      </c>
      <c s="32">
        <f>0</f>
      </c>
      <c s="32">
        <f>0+L134+L138+L142+L146+L150+L154+L158+L162+L166+L170</f>
      </c>
      <c s="32">
        <f>0+M134+M138+M142+M146+M150+M154+M158+M162+M166+M170</f>
      </c>
    </row>
    <row r="134" spans="1:16" ht="12.75">
      <c r="A134" t="s">
        <v>49</v>
      </c>
      <c s="34" t="s">
        <v>175</v>
      </c>
      <c s="34" t="s">
        <v>5483</v>
      </c>
      <c s="35" t="s">
        <v>5</v>
      </c>
      <c s="6" t="s">
        <v>5484</v>
      </c>
      <c s="36" t="s">
        <v>1550</v>
      </c>
      <c s="37">
        <v>352</v>
      </c>
      <c s="36">
        <v>0</v>
      </c>
      <c s="36">
        <f>ROUND(G134*H134,6)</f>
      </c>
      <c r="L134" s="38">
        <v>0</v>
      </c>
      <c s="32">
        <f>ROUND(ROUND(L134,2)*ROUND(G134,3),2)</f>
      </c>
      <c s="36" t="s">
        <v>196</v>
      </c>
      <c>
        <f>(M134*21)/100</f>
      </c>
      <c t="s">
        <v>27</v>
      </c>
    </row>
    <row r="135" spans="1:5" ht="12.75">
      <c r="A135" s="35" t="s">
        <v>54</v>
      </c>
      <c r="E135" s="39" t="s">
        <v>5</v>
      </c>
    </row>
    <row r="136" spans="1:5" ht="25.5">
      <c r="A136" s="35" t="s">
        <v>55</v>
      </c>
      <c r="E136" s="40" t="s">
        <v>5485</v>
      </c>
    </row>
    <row r="137" spans="1:5" ht="12.75">
      <c r="A137" t="s">
        <v>56</v>
      </c>
      <c r="E137" s="39" t="s">
        <v>5</v>
      </c>
    </row>
    <row r="138" spans="1:16" ht="12.75">
      <c r="A138" t="s">
        <v>49</v>
      </c>
      <c s="34" t="s">
        <v>179</v>
      </c>
      <c s="34" t="s">
        <v>5486</v>
      </c>
      <c s="35" t="s">
        <v>5</v>
      </c>
      <c s="6" t="s">
        <v>5487</v>
      </c>
      <c s="36" t="s">
        <v>1550</v>
      </c>
      <c s="37">
        <v>163</v>
      </c>
      <c s="36">
        <v>0</v>
      </c>
      <c s="36">
        <f>ROUND(G138*H138,6)</f>
      </c>
      <c r="L138" s="38">
        <v>0</v>
      </c>
      <c s="32">
        <f>ROUND(ROUND(L138,2)*ROUND(G138,3),2)</f>
      </c>
      <c s="36" t="s">
        <v>196</v>
      </c>
      <c>
        <f>(M138*21)/100</f>
      </c>
      <c t="s">
        <v>27</v>
      </c>
    </row>
    <row r="139" spans="1:5" ht="12.75">
      <c r="A139" s="35" t="s">
        <v>54</v>
      </c>
      <c r="E139" s="39" t="s">
        <v>5</v>
      </c>
    </row>
    <row r="140" spans="1:5" ht="25.5">
      <c r="A140" s="35" t="s">
        <v>55</v>
      </c>
      <c r="E140" s="40" t="s">
        <v>5488</v>
      </c>
    </row>
    <row r="141" spans="1:5" ht="12.75">
      <c r="A141" t="s">
        <v>56</v>
      </c>
      <c r="E141" s="39" t="s">
        <v>5</v>
      </c>
    </row>
    <row r="142" spans="1:16" ht="12.75">
      <c r="A142" t="s">
        <v>49</v>
      </c>
      <c s="34" t="s">
        <v>183</v>
      </c>
      <c s="34" t="s">
        <v>5489</v>
      </c>
      <c s="35" t="s">
        <v>5</v>
      </c>
      <c s="6" t="s">
        <v>5490</v>
      </c>
      <c s="36" t="s">
        <v>1503</v>
      </c>
      <c s="37">
        <v>40701.7</v>
      </c>
      <c s="36">
        <v>0</v>
      </c>
      <c s="36">
        <f>ROUND(G142*H142,6)</f>
      </c>
      <c r="L142" s="38">
        <v>0</v>
      </c>
      <c s="32">
        <f>ROUND(ROUND(L142,2)*ROUND(G142,3),2)</f>
      </c>
      <c s="36" t="s">
        <v>196</v>
      </c>
      <c>
        <f>(M142*21)/100</f>
      </c>
      <c t="s">
        <v>27</v>
      </c>
    </row>
    <row r="143" spans="1:5" ht="12.75">
      <c r="A143" s="35" t="s">
        <v>54</v>
      </c>
      <c r="E143" s="39" t="s">
        <v>5</v>
      </c>
    </row>
    <row r="144" spans="1:5" ht="12.75">
      <c r="A144" s="35" t="s">
        <v>55</v>
      </c>
      <c r="E144" s="40" t="s">
        <v>5</v>
      </c>
    </row>
    <row r="145" spans="1:5" ht="12.75">
      <c r="A145" t="s">
        <v>56</v>
      </c>
      <c r="E145" s="39" t="s">
        <v>5</v>
      </c>
    </row>
    <row r="146" spans="1:16" ht="12.75">
      <c r="A146" t="s">
        <v>49</v>
      </c>
      <c s="34" t="s">
        <v>187</v>
      </c>
      <c s="34" t="s">
        <v>5491</v>
      </c>
      <c s="35" t="s">
        <v>5</v>
      </c>
      <c s="6" t="s">
        <v>5492</v>
      </c>
      <c s="36" t="s">
        <v>1503</v>
      </c>
      <c s="37">
        <v>40701.7</v>
      </c>
      <c s="36">
        <v>0</v>
      </c>
      <c s="36">
        <f>ROUND(G146*H146,6)</f>
      </c>
      <c r="L146" s="38">
        <v>0</v>
      </c>
      <c s="32">
        <f>ROUND(ROUND(L146,2)*ROUND(G146,3),2)</f>
      </c>
      <c s="36" t="s">
        <v>196</v>
      </c>
      <c>
        <f>(M146*21)/100</f>
      </c>
      <c t="s">
        <v>27</v>
      </c>
    </row>
    <row r="147" spans="1:5" ht="12.75">
      <c r="A147" s="35" t="s">
        <v>54</v>
      </c>
      <c r="E147" s="39" t="s">
        <v>5</v>
      </c>
    </row>
    <row r="148" spans="1:5" ht="12.75">
      <c r="A148" s="35" t="s">
        <v>55</v>
      </c>
      <c r="E148" s="40" t="s">
        <v>5</v>
      </c>
    </row>
    <row r="149" spans="1:5" ht="12.75">
      <c r="A149" t="s">
        <v>56</v>
      </c>
      <c r="E149" s="39" t="s">
        <v>5</v>
      </c>
    </row>
    <row r="150" spans="1:16" ht="12.75">
      <c r="A150" t="s">
        <v>49</v>
      </c>
      <c s="34" t="s">
        <v>193</v>
      </c>
      <c s="34" t="s">
        <v>5493</v>
      </c>
      <c s="35" t="s">
        <v>5</v>
      </c>
      <c s="6" t="s">
        <v>5494</v>
      </c>
      <c s="36" t="s">
        <v>4704</v>
      </c>
      <c s="37">
        <v>1</v>
      </c>
      <c s="36">
        <v>0</v>
      </c>
      <c s="36">
        <f>ROUND(G150*H150,6)</f>
      </c>
      <c r="L150" s="38">
        <v>0</v>
      </c>
      <c s="32">
        <f>ROUND(ROUND(L150,2)*ROUND(G150,3),2)</f>
      </c>
      <c s="36" t="s">
        <v>196</v>
      </c>
      <c>
        <f>(M150*21)/100</f>
      </c>
      <c t="s">
        <v>27</v>
      </c>
    </row>
    <row r="151" spans="1:5" ht="12.75">
      <c r="A151" s="35" t="s">
        <v>54</v>
      </c>
      <c r="E151" s="39" t="s">
        <v>5</v>
      </c>
    </row>
    <row r="152" spans="1:5" ht="25.5">
      <c r="A152" s="35" t="s">
        <v>55</v>
      </c>
      <c r="E152" s="40" t="s">
        <v>5421</v>
      </c>
    </row>
    <row r="153" spans="1:5" ht="12.75">
      <c r="A153" t="s">
        <v>56</v>
      </c>
      <c r="E153" s="39" t="s">
        <v>5</v>
      </c>
    </row>
    <row r="154" spans="1:16" ht="12.75">
      <c r="A154" t="s">
        <v>49</v>
      </c>
      <c s="34" t="s">
        <v>270</v>
      </c>
      <c s="34" t="s">
        <v>5495</v>
      </c>
      <c s="35" t="s">
        <v>5</v>
      </c>
      <c s="6" t="s">
        <v>5496</v>
      </c>
      <c s="36" t="s">
        <v>1503</v>
      </c>
      <c s="37">
        <v>40701.7</v>
      </c>
      <c s="36">
        <v>0</v>
      </c>
      <c s="36">
        <f>ROUND(G154*H154,6)</f>
      </c>
      <c r="L154" s="38">
        <v>0</v>
      </c>
      <c s="32">
        <f>ROUND(ROUND(L154,2)*ROUND(G154,3),2)</f>
      </c>
      <c s="36" t="s">
        <v>196</v>
      </c>
      <c>
        <f>(M154*21)/100</f>
      </c>
      <c t="s">
        <v>27</v>
      </c>
    </row>
    <row r="155" spans="1:5" ht="12.75">
      <c r="A155" s="35" t="s">
        <v>54</v>
      </c>
      <c r="E155" s="39" t="s">
        <v>5</v>
      </c>
    </row>
    <row r="156" spans="1:5" ht="12.75">
      <c r="A156" s="35" t="s">
        <v>55</v>
      </c>
      <c r="E156" s="40" t="s">
        <v>5</v>
      </c>
    </row>
    <row r="157" spans="1:5" ht="12.75">
      <c r="A157" t="s">
        <v>56</v>
      </c>
      <c r="E157" s="39" t="s">
        <v>5</v>
      </c>
    </row>
    <row r="158" spans="1:16" ht="12.75">
      <c r="A158" t="s">
        <v>49</v>
      </c>
      <c s="34" t="s">
        <v>271</v>
      </c>
      <c s="34" t="s">
        <v>5497</v>
      </c>
      <c s="35" t="s">
        <v>5</v>
      </c>
      <c s="6" t="s">
        <v>3629</v>
      </c>
      <c s="36" t="s">
        <v>63</v>
      </c>
      <c s="37">
        <v>1341.7</v>
      </c>
      <c s="36">
        <v>0</v>
      </c>
      <c s="36">
        <f>ROUND(G158*H158,6)</f>
      </c>
      <c r="L158" s="38">
        <v>0</v>
      </c>
      <c s="32">
        <f>ROUND(ROUND(L158,2)*ROUND(G158,3),2)</f>
      </c>
      <c s="36" t="s">
        <v>196</v>
      </c>
      <c>
        <f>(M158*21)/100</f>
      </c>
      <c t="s">
        <v>27</v>
      </c>
    </row>
    <row r="159" spans="1:5" ht="12.75">
      <c r="A159" s="35" t="s">
        <v>54</v>
      </c>
      <c r="E159" s="39" t="s">
        <v>5</v>
      </c>
    </row>
    <row r="160" spans="1:5" ht="12.75">
      <c r="A160" s="35" t="s">
        <v>55</v>
      </c>
      <c r="E160" s="40" t="s">
        <v>5</v>
      </c>
    </row>
    <row r="161" spans="1:5" ht="12.75">
      <c r="A161" t="s">
        <v>56</v>
      </c>
      <c r="E161" s="39" t="s">
        <v>5</v>
      </c>
    </row>
    <row r="162" spans="1:16" ht="12.75">
      <c r="A162" t="s">
        <v>49</v>
      </c>
      <c s="34" t="s">
        <v>272</v>
      </c>
      <c s="34" t="s">
        <v>5498</v>
      </c>
      <c s="35" t="s">
        <v>5</v>
      </c>
      <c s="6" t="s">
        <v>5499</v>
      </c>
      <c s="36" t="s">
        <v>63</v>
      </c>
      <c s="37">
        <v>1341.7</v>
      </c>
      <c s="36">
        <v>0</v>
      </c>
      <c s="36">
        <f>ROUND(G162*H162,6)</f>
      </c>
      <c r="L162" s="38">
        <v>0</v>
      </c>
      <c s="32">
        <f>ROUND(ROUND(L162,2)*ROUND(G162,3),2)</f>
      </c>
      <c s="36" t="s">
        <v>196</v>
      </c>
      <c>
        <f>(M162*21)/100</f>
      </c>
      <c t="s">
        <v>27</v>
      </c>
    </row>
    <row r="163" spans="1:5" ht="12.75">
      <c r="A163" s="35" t="s">
        <v>54</v>
      </c>
      <c r="E163" s="39" t="s">
        <v>5</v>
      </c>
    </row>
    <row r="164" spans="1:5" ht="12.75">
      <c r="A164" s="35" t="s">
        <v>55</v>
      </c>
      <c r="E164" s="40" t="s">
        <v>5</v>
      </c>
    </row>
    <row r="165" spans="1:5" ht="12.75">
      <c r="A165" t="s">
        <v>56</v>
      </c>
      <c r="E165" s="39" t="s">
        <v>5</v>
      </c>
    </row>
    <row r="166" spans="1:16" ht="12.75">
      <c r="A166" t="s">
        <v>49</v>
      </c>
      <c s="34" t="s">
        <v>273</v>
      </c>
      <c s="34" t="s">
        <v>5500</v>
      </c>
      <c s="35" t="s">
        <v>5</v>
      </c>
      <c s="6" t="s">
        <v>5501</v>
      </c>
      <c s="36" t="s">
        <v>63</v>
      </c>
      <c s="37">
        <v>1341.7</v>
      </c>
      <c s="36">
        <v>0</v>
      </c>
      <c s="36">
        <f>ROUND(G166*H166,6)</f>
      </c>
      <c r="L166" s="38">
        <v>0</v>
      </c>
      <c s="32">
        <f>ROUND(ROUND(L166,2)*ROUND(G166,3),2)</f>
      </c>
      <c s="36" t="s">
        <v>196</v>
      </c>
      <c>
        <f>(M166*21)/100</f>
      </c>
      <c t="s">
        <v>27</v>
      </c>
    </row>
    <row r="167" spans="1:5" ht="12.75">
      <c r="A167" s="35" t="s">
        <v>54</v>
      </c>
      <c r="E167" s="39" t="s">
        <v>5</v>
      </c>
    </row>
    <row r="168" spans="1:5" ht="12.75">
      <c r="A168" s="35" t="s">
        <v>55</v>
      </c>
      <c r="E168" s="40" t="s">
        <v>5</v>
      </c>
    </row>
    <row r="169" spans="1:5" ht="12.75">
      <c r="A169" t="s">
        <v>56</v>
      </c>
      <c r="E169" s="39" t="s">
        <v>5</v>
      </c>
    </row>
    <row r="170" spans="1:16" ht="12.75">
      <c r="A170" t="s">
        <v>49</v>
      </c>
      <c s="34" t="s">
        <v>274</v>
      </c>
      <c s="34" t="s">
        <v>5502</v>
      </c>
      <c s="35" t="s">
        <v>5</v>
      </c>
      <c s="6" t="s">
        <v>5503</v>
      </c>
      <c s="36" t="s">
        <v>5113</v>
      </c>
      <c s="37">
        <v>72418.312</v>
      </c>
      <c s="36">
        <v>0</v>
      </c>
      <c s="36">
        <f>ROUND(G170*H170,6)</f>
      </c>
      <c r="L170" s="38">
        <v>0</v>
      </c>
      <c s="32">
        <f>ROUND(ROUND(L170,2)*ROUND(G170,3),2)</f>
      </c>
      <c s="36" t="s">
        <v>4532</v>
      </c>
      <c>
        <f>(M170*21)/100</f>
      </c>
      <c t="s">
        <v>27</v>
      </c>
    </row>
    <row r="171" spans="1:5" ht="12.75">
      <c r="A171" s="35" t="s">
        <v>54</v>
      </c>
      <c r="E171" s="39" t="s">
        <v>5</v>
      </c>
    </row>
    <row r="172" spans="1:5" ht="12.75">
      <c r="A172" s="35" t="s">
        <v>55</v>
      </c>
      <c r="E172" s="40" t="s">
        <v>5</v>
      </c>
    </row>
    <row r="173" spans="1:5" ht="12.75">
      <c r="A173" t="s">
        <v>56</v>
      </c>
      <c r="E173" s="39" t="s">
        <v>5</v>
      </c>
    </row>
    <row r="174" spans="1:13" ht="12.75">
      <c r="A174" t="s">
        <v>46</v>
      </c>
      <c r="C174" s="31" t="s">
        <v>5504</v>
      </c>
      <c r="E174" s="33" t="s">
        <v>5505</v>
      </c>
      <c r="J174" s="32">
        <f>0</f>
      </c>
      <c s="32">
        <f>0</f>
      </c>
      <c s="32">
        <f>0+L175+L179+L183+L187+L191+L195</f>
      </c>
      <c s="32">
        <f>0+M175+M179+M183+M187+M191+M195</f>
      </c>
    </row>
    <row r="175" spans="1:16" ht="12.75">
      <c r="A175" t="s">
        <v>49</v>
      </c>
      <c s="34" t="s">
        <v>278</v>
      </c>
      <c s="34" t="s">
        <v>5506</v>
      </c>
      <c s="35" t="s">
        <v>5</v>
      </c>
      <c s="6" t="s">
        <v>5507</v>
      </c>
      <c s="36" t="s">
        <v>5508</v>
      </c>
      <c s="37">
        <v>160</v>
      </c>
      <c s="36">
        <v>0</v>
      </c>
      <c s="36">
        <f>ROUND(G175*H175,6)</f>
      </c>
      <c r="L175" s="38">
        <v>0</v>
      </c>
      <c s="32">
        <f>ROUND(ROUND(L175,2)*ROUND(G175,3),2)</f>
      </c>
      <c s="36" t="s">
        <v>196</v>
      </c>
      <c>
        <f>(M175*21)/100</f>
      </c>
      <c t="s">
        <v>27</v>
      </c>
    </row>
    <row r="176" spans="1:5" ht="12.75">
      <c r="A176" s="35" t="s">
        <v>54</v>
      </c>
      <c r="E176" s="39" t="s">
        <v>5</v>
      </c>
    </row>
    <row r="177" spans="1:5" ht="25.5">
      <c r="A177" s="35" t="s">
        <v>55</v>
      </c>
      <c r="E177" s="40" t="s">
        <v>5509</v>
      </c>
    </row>
    <row r="178" spans="1:5" ht="12.75">
      <c r="A178" t="s">
        <v>56</v>
      </c>
      <c r="E178" s="39" t="s">
        <v>5</v>
      </c>
    </row>
    <row r="179" spans="1:16" ht="12.75">
      <c r="A179" t="s">
        <v>49</v>
      </c>
      <c s="34" t="s">
        <v>279</v>
      </c>
      <c s="34" t="s">
        <v>5510</v>
      </c>
      <c s="35" t="s">
        <v>5</v>
      </c>
      <c s="6" t="s">
        <v>5511</v>
      </c>
      <c s="36" t="s">
        <v>4704</v>
      </c>
      <c s="37">
        <v>1</v>
      </c>
      <c s="36">
        <v>0</v>
      </c>
      <c s="36">
        <f>ROUND(G179*H179,6)</f>
      </c>
      <c r="L179" s="38">
        <v>0</v>
      </c>
      <c s="32">
        <f>ROUND(ROUND(L179,2)*ROUND(G179,3),2)</f>
      </c>
      <c s="36" t="s">
        <v>196</v>
      </c>
      <c>
        <f>(M179*21)/100</f>
      </c>
      <c t="s">
        <v>27</v>
      </c>
    </row>
    <row r="180" spans="1:5" ht="12.75">
      <c r="A180" s="35" t="s">
        <v>54</v>
      </c>
      <c r="E180" s="39" t="s">
        <v>5</v>
      </c>
    </row>
    <row r="181" spans="1:5" ht="25.5">
      <c r="A181" s="35" t="s">
        <v>55</v>
      </c>
      <c r="E181" s="40" t="s">
        <v>5421</v>
      </c>
    </row>
    <row r="182" spans="1:5" ht="12.75">
      <c r="A182" t="s">
        <v>56</v>
      </c>
      <c r="E182" s="39" t="s">
        <v>5</v>
      </c>
    </row>
    <row r="183" spans="1:16" ht="12.75">
      <c r="A183" t="s">
        <v>49</v>
      </c>
      <c s="34" t="s">
        <v>280</v>
      </c>
      <c s="34" t="s">
        <v>5512</v>
      </c>
      <c s="35" t="s">
        <v>5</v>
      </c>
      <c s="6" t="s">
        <v>5513</v>
      </c>
      <c s="36" t="s">
        <v>4704</v>
      </c>
      <c s="37">
        <v>1</v>
      </c>
      <c s="36">
        <v>0</v>
      </c>
      <c s="36">
        <f>ROUND(G183*H183,6)</f>
      </c>
      <c r="L183" s="38">
        <v>0</v>
      </c>
      <c s="32">
        <f>ROUND(ROUND(L183,2)*ROUND(G183,3),2)</f>
      </c>
      <c s="36" t="s">
        <v>196</v>
      </c>
      <c>
        <f>(M183*21)/100</f>
      </c>
      <c t="s">
        <v>27</v>
      </c>
    </row>
    <row r="184" spans="1:5" ht="12.75">
      <c r="A184" s="35" t="s">
        <v>54</v>
      </c>
      <c r="E184" s="39" t="s">
        <v>5</v>
      </c>
    </row>
    <row r="185" spans="1:5" ht="25.5">
      <c r="A185" s="35" t="s">
        <v>55</v>
      </c>
      <c r="E185" s="40" t="s">
        <v>5421</v>
      </c>
    </row>
    <row r="186" spans="1:5" ht="12.75">
      <c r="A186" t="s">
        <v>56</v>
      </c>
      <c r="E186" s="39" t="s">
        <v>5</v>
      </c>
    </row>
    <row r="187" spans="1:16" ht="12.75">
      <c r="A187" t="s">
        <v>49</v>
      </c>
      <c s="34" t="s">
        <v>284</v>
      </c>
      <c s="34" t="s">
        <v>5514</v>
      </c>
      <c s="35" t="s">
        <v>5</v>
      </c>
      <c s="6" t="s">
        <v>5515</v>
      </c>
      <c s="36" t="s">
        <v>5516</v>
      </c>
      <c s="37">
        <v>40</v>
      </c>
      <c s="36">
        <v>0</v>
      </c>
      <c s="36">
        <f>ROUND(G187*H187,6)</f>
      </c>
      <c r="L187" s="38">
        <v>0</v>
      </c>
      <c s="32">
        <f>ROUND(ROUND(L187,2)*ROUND(G187,3),2)</f>
      </c>
      <c s="36" t="s">
        <v>196</v>
      </c>
      <c>
        <f>(M187*21)/100</f>
      </c>
      <c t="s">
        <v>27</v>
      </c>
    </row>
    <row r="188" spans="1:5" ht="12.75">
      <c r="A188" s="35" t="s">
        <v>54</v>
      </c>
      <c r="E188" s="39" t="s">
        <v>5</v>
      </c>
    </row>
    <row r="189" spans="1:5" ht="25.5">
      <c r="A189" s="35" t="s">
        <v>55</v>
      </c>
      <c r="E189" s="40" t="s">
        <v>5517</v>
      </c>
    </row>
    <row r="190" spans="1:5" ht="12.75">
      <c r="A190" t="s">
        <v>56</v>
      </c>
      <c r="E190" s="39" t="s">
        <v>5</v>
      </c>
    </row>
    <row r="191" spans="1:16" ht="12.75">
      <c r="A191" t="s">
        <v>49</v>
      </c>
      <c s="34" t="s">
        <v>290</v>
      </c>
      <c s="34" t="s">
        <v>5518</v>
      </c>
      <c s="35" t="s">
        <v>5</v>
      </c>
      <c s="6" t="s">
        <v>5519</v>
      </c>
      <c s="36" t="s">
        <v>4704</v>
      </c>
      <c s="37">
        <v>1</v>
      </c>
      <c s="36">
        <v>0</v>
      </c>
      <c s="36">
        <f>ROUND(G191*H191,6)</f>
      </c>
      <c r="L191" s="38">
        <v>0</v>
      </c>
      <c s="32">
        <f>ROUND(ROUND(L191,2)*ROUND(G191,3),2)</f>
      </c>
      <c s="36" t="s">
        <v>196</v>
      </c>
      <c>
        <f>(M191*21)/100</f>
      </c>
      <c t="s">
        <v>27</v>
      </c>
    </row>
    <row r="192" spans="1:5" ht="12.75">
      <c r="A192" s="35" t="s">
        <v>54</v>
      </c>
      <c r="E192" s="39" t="s">
        <v>5</v>
      </c>
    </row>
    <row r="193" spans="1:5" ht="25.5">
      <c r="A193" s="35" t="s">
        <v>55</v>
      </c>
      <c r="E193" s="40" t="s">
        <v>5421</v>
      </c>
    </row>
    <row r="194" spans="1:5" ht="12.75">
      <c r="A194" t="s">
        <v>56</v>
      </c>
      <c r="E194" s="39" t="s">
        <v>5</v>
      </c>
    </row>
    <row r="195" spans="1:16" ht="12.75">
      <c r="A195" t="s">
        <v>49</v>
      </c>
      <c s="34" t="s">
        <v>297</v>
      </c>
      <c s="34" t="s">
        <v>5520</v>
      </c>
      <c s="35" t="s">
        <v>5</v>
      </c>
      <c s="6" t="s">
        <v>5521</v>
      </c>
      <c s="36" t="s">
        <v>5508</v>
      </c>
      <c s="37">
        <v>160</v>
      </c>
      <c s="36">
        <v>0</v>
      </c>
      <c s="36">
        <f>ROUND(G195*H195,6)</f>
      </c>
      <c r="L195" s="38">
        <v>0</v>
      </c>
      <c s="32">
        <f>ROUND(ROUND(L195,2)*ROUND(G195,3),2)</f>
      </c>
      <c s="36" t="s">
        <v>196</v>
      </c>
      <c>
        <f>(M195*21)/100</f>
      </c>
      <c t="s">
        <v>27</v>
      </c>
    </row>
    <row r="196" spans="1:5" ht="12.75">
      <c r="A196" s="35" t="s">
        <v>54</v>
      </c>
      <c r="E196" s="39" t="s">
        <v>5</v>
      </c>
    </row>
    <row r="197" spans="1:5" ht="25.5">
      <c r="A197" s="35" t="s">
        <v>55</v>
      </c>
      <c r="E197" s="40" t="s">
        <v>5509</v>
      </c>
    </row>
    <row r="198" spans="1:5" ht="12.75">
      <c r="A198" t="s">
        <v>56</v>
      </c>
      <c r="E1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5408</v>
      </c>
      <c s="41">
        <f>Rekapitulace!C107</f>
      </c>
      <c s="20" t="s">
        <v>0</v>
      </c>
      <c t="s">
        <v>23</v>
      </c>
      <c t="s">
        <v>27</v>
      </c>
    </row>
    <row r="4" spans="1:16" ht="32" customHeight="1">
      <c r="A4" s="24" t="s">
        <v>20</v>
      </c>
      <c s="25" t="s">
        <v>28</v>
      </c>
      <c s="27" t="s">
        <v>5408</v>
      </c>
      <c r="E4" s="26" t="s">
        <v>5409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5524</v>
      </c>
      <c r="E8" s="30" t="s">
        <v>5523</v>
      </c>
      <c r="J8" s="29">
        <f>0+J9+J38+J83+J108+J117+J170+J219+J224</f>
      </c>
      <c s="29">
        <f>0+K9+K38+K83+K108+K117+K170+K219+K224</f>
      </c>
      <c s="29">
        <f>0+L9+L38+L83+L108+L117+L170+L219+L224</f>
      </c>
      <c s="29">
        <f>0+M9+M38+M83+M108+M117+M170+M219+M224</f>
      </c>
    </row>
    <row r="9" spans="1:13" ht="12.75">
      <c r="A9" t="s">
        <v>46</v>
      </c>
      <c r="C9" s="31" t="s">
        <v>27</v>
      </c>
      <c r="E9" s="33" t="s">
        <v>2051</v>
      </c>
      <c r="J9" s="32">
        <f>0</f>
      </c>
      <c s="32">
        <f>0</f>
      </c>
      <c s="32">
        <f>0+L10+L14+L18+L22+L26+L30+L34</f>
      </c>
      <c s="32">
        <f>0+M10+M14+M18+M22+M26+M30+M34</f>
      </c>
    </row>
    <row r="10" spans="1:16" ht="25.5">
      <c r="A10" t="s">
        <v>49</v>
      </c>
      <c s="34" t="s">
        <v>47</v>
      </c>
      <c s="34" t="s">
        <v>5525</v>
      </c>
      <c s="35" t="s">
        <v>5</v>
      </c>
      <c s="6" t="s">
        <v>5526</v>
      </c>
      <c s="36" t="s">
        <v>52</v>
      </c>
      <c s="37">
        <v>15.4</v>
      </c>
      <c s="36">
        <v>0</v>
      </c>
      <c s="36">
        <f>ROUND(G10*H10,6)</f>
      </c>
      <c r="L10" s="38">
        <v>0</v>
      </c>
      <c s="32">
        <f>ROUND(ROUND(L10,2)*ROUND(G10,3),2)</f>
      </c>
      <c s="36" t="s">
        <v>196</v>
      </c>
      <c>
        <f>(M10*21)/100</f>
      </c>
      <c t="s">
        <v>27</v>
      </c>
    </row>
    <row r="11" spans="1:5" ht="12.75">
      <c r="A11" s="35" t="s">
        <v>54</v>
      </c>
      <c r="E11" s="39" t="s">
        <v>5</v>
      </c>
    </row>
    <row r="12" spans="1:5" ht="25.5">
      <c r="A12" s="35" t="s">
        <v>55</v>
      </c>
      <c r="E12" s="40" t="s">
        <v>5527</v>
      </c>
    </row>
    <row r="13" spans="1:5" ht="12.75">
      <c r="A13" t="s">
        <v>56</v>
      </c>
      <c r="E13" s="39" t="s">
        <v>5</v>
      </c>
    </row>
    <row r="14" spans="1:16" ht="12.75">
      <c r="A14" t="s">
        <v>49</v>
      </c>
      <c s="34" t="s">
        <v>27</v>
      </c>
      <c s="34" t="s">
        <v>5528</v>
      </c>
      <c s="35" t="s">
        <v>5</v>
      </c>
      <c s="6" t="s">
        <v>5529</v>
      </c>
      <c s="36" t="s">
        <v>52</v>
      </c>
      <c s="37">
        <v>7.7</v>
      </c>
      <c s="36">
        <v>2.30102</v>
      </c>
      <c s="36">
        <f>ROUND(G14*H14,6)</f>
      </c>
      <c r="L14" s="38">
        <v>0</v>
      </c>
      <c s="32">
        <f>ROUND(ROUND(L14,2)*ROUND(G14,3),2)</f>
      </c>
      <c s="36" t="s">
        <v>4532</v>
      </c>
      <c>
        <f>(M14*21)/100</f>
      </c>
      <c t="s">
        <v>27</v>
      </c>
    </row>
    <row r="15" spans="1:5" ht="12.75">
      <c r="A15" s="35" t="s">
        <v>54</v>
      </c>
      <c r="E15" s="39" t="s">
        <v>5</v>
      </c>
    </row>
    <row r="16" spans="1:5" ht="38.25">
      <c r="A16" s="35" t="s">
        <v>55</v>
      </c>
      <c r="E16" s="40" t="s">
        <v>5530</v>
      </c>
    </row>
    <row r="17" spans="1:5" ht="12.75">
      <c r="A17" t="s">
        <v>56</v>
      </c>
      <c r="E17" s="39" t="s">
        <v>5</v>
      </c>
    </row>
    <row r="18" spans="1:16" ht="12.75">
      <c r="A18" t="s">
        <v>49</v>
      </c>
      <c s="34" t="s">
        <v>26</v>
      </c>
      <c s="34" t="s">
        <v>5531</v>
      </c>
      <c s="35" t="s">
        <v>5</v>
      </c>
      <c s="6" t="s">
        <v>5532</v>
      </c>
      <c s="36" t="s">
        <v>52</v>
      </c>
      <c s="37">
        <v>22.365</v>
      </c>
      <c s="36">
        <v>2.50187</v>
      </c>
      <c s="36">
        <f>ROUND(G18*H18,6)</f>
      </c>
      <c r="L18" s="38">
        <v>0</v>
      </c>
      <c s="32">
        <f>ROUND(ROUND(L18,2)*ROUND(G18,3),2)</f>
      </c>
      <c s="36" t="s">
        <v>4532</v>
      </c>
      <c>
        <f>(M18*21)/100</f>
      </c>
      <c t="s">
        <v>27</v>
      </c>
    </row>
    <row r="19" spans="1:5" ht="12.75">
      <c r="A19" s="35" t="s">
        <v>54</v>
      </c>
      <c r="E19" s="39" t="s">
        <v>5</v>
      </c>
    </row>
    <row r="20" spans="1:5" ht="38.25">
      <c r="A20" s="35" t="s">
        <v>55</v>
      </c>
      <c r="E20" s="40" t="s">
        <v>5533</v>
      </c>
    </row>
    <row r="21" spans="1:5" ht="12.75">
      <c r="A21" t="s">
        <v>56</v>
      </c>
      <c r="E21" s="39" t="s">
        <v>5</v>
      </c>
    </row>
    <row r="22" spans="1:16" ht="12.75">
      <c r="A22" t="s">
        <v>49</v>
      </c>
      <c s="34" t="s">
        <v>67</v>
      </c>
      <c s="34" t="s">
        <v>5534</v>
      </c>
      <c s="35" t="s">
        <v>5</v>
      </c>
      <c s="6" t="s">
        <v>5535</v>
      </c>
      <c s="36" t="s">
        <v>63</v>
      </c>
      <c s="37">
        <v>19.11</v>
      </c>
      <c s="36">
        <v>0.00247</v>
      </c>
      <c s="36">
        <f>ROUND(G22*H22,6)</f>
      </c>
      <c r="L22" s="38">
        <v>0</v>
      </c>
      <c s="32">
        <f>ROUND(ROUND(L22,2)*ROUND(G22,3),2)</f>
      </c>
      <c s="36" t="s">
        <v>4532</v>
      </c>
      <c>
        <f>(M22*21)/100</f>
      </c>
      <c t="s">
        <v>27</v>
      </c>
    </row>
    <row r="23" spans="1:5" ht="12.75">
      <c r="A23" s="35" t="s">
        <v>54</v>
      </c>
      <c r="E23" s="39" t="s">
        <v>5</v>
      </c>
    </row>
    <row r="24" spans="1:5" ht="38.25">
      <c r="A24" s="35" t="s">
        <v>55</v>
      </c>
      <c r="E24" s="40" t="s">
        <v>5536</v>
      </c>
    </row>
    <row r="25" spans="1:5" ht="12.75">
      <c r="A25" t="s">
        <v>56</v>
      </c>
      <c r="E25" s="39" t="s">
        <v>5</v>
      </c>
    </row>
    <row r="26" spans="1:16" ht="12.75">
      <c r="A26" t="s">
        <v>49</v>
      </c>
      <c s="34" t="s">
        <v>72</v>
      </c>
      <c s="34" t="s">
        <v>4617</v>
      </c>
      <c s="35" t="s">
        <v>5</v>
      </c>
      <c s="6" t="s">
        <v>4618</v>
      </c>
      <c s="36" t="s">
        <v>63</v>
      </c>
      <c s="37">
        <v>19.11</v>
      </c>
      <c s="36">
        <v>0</v>
      </c>
      <c s="36">
        <f>ROUND(G26*H26,6)</f>
      </c>
      <c r="L26" s="38">
        <v>0</v>
      </c>
      <c s="32">
        <f>ROUND(ROUND(L26,2)*ROUND(G26,3),2)</f>
      </c>
      <c s="36" t="s">
        <v>4532</v>
      </c>
      <c>
        <f>(M26*21)/100</f>
      </c>
      <c t="s">
        <v>27</v>
      </c>
    </row>
    <row r="27" spans="1:5" ht="12.75">
      <c r="A27" s="35" t="s">
        <v>54</v>
      </c>
      <c r="E27" s="39" t="s">
        <v>5</v>
      </c>
    </row>
    <row r="28" spans="1:5" ht="12.75">
      <c r="A28" s="35" t="s">
        <v>55</v>
      </c>
      <c r="E28" s="40" t="s">
        <v>5</v>
      </c>
    </row>
    <row r="29" spans="1:5" ht="12.75">
      <c r="A29" t="s">
        <v>56</v>
      </c>
      <c r="E29" s="39" t="s">
        <v>5</v>
      </c>
    </row>
    <row r="30" spans="1:16" ht="12.75">
      <c r="A30" t="s">
        <v>49</v>
      </c>
      <c s="34" t="s">
        <v>77</v>
      </c>
      <c s="34" t="s">
        <v>5537</v>
      </c>
      <c s="35" t="s">
        <v>5</v>
      </c>
      <c s="6" t="s">
        <v>5538</v>
      </c>
      <c s="36" t="s">
        <v>294</v>
      </c>
      <c s="37">
        <v>0.164</v>
      </c>
      <c s="36">
        <v>1.06062</v>
      </c>
      <c s="36">
        <f>ROUND(G30*H30,6)</f>
      </c>
      <c r="L30" s="38">
        <v>0</v>
      </c>
      <c s="32">
        <f>ROUND(ROUND(L30,2)*ROUND(G30,3),2)</f>
      </c>
      <c s="36" t="s">
        <v>4532</v>
      </c>
      <c>
        <f>(M30*21)/100</f>
      </c>
      <c t="s">
        <v>27</v>
      </c>
    </row>
    <row r="31" spans="1:5" ht="12.75">
      <c r="A31" s="35" t="s">
        <v>54</v>
      </c>
      <c r="E31" s="39" t="s">
        <v>5</v>
      </c>
    </row>
    <row r="32" spans="1:5" ht="25.5">
      <c r="A32" s="35" t="s">
        <v>55</v>
      </c>
      <c r="E32" s="40" t="s">
        <v>5539</v>
      </c>
    </row>
    <row r="33" spans="1:5" ht="12.75">
      <c r="A33" t="s">
        <v>56</v>
      </c>
      <c r="E33" s="39" t="s">
        <v>5</v>
      </c>
    </row>
    <row r="34" spans="1:16" ht="12.75">
      <c r="A34" t="s">
        <v>49</v>
      </c>
      <c s="34" t="s">
        <v>65</v>
      </c>
      <c s="34" t="s">
        <v>4620</v>
      </c>
      <c s="35" t="s">
        <v>5</v>
      </c>
      <c s="6" t="s">
        <v>4621</v>
      </c>
      <c s="36" t="s">
        <v>294</v>
      </c>
      <c s="37">
        <v>0.686</v>
      </c>
      <c s="36">
        <v>1.06277</v>
      </c>
      <c s="36">
        <f>ROUND(G34*H34,6)</f>
      </c>
      <c r="L34" s="38">
        <v>0</v>
      </c>
      <c s="32">
        <f>ROUND(ROUND(L34,2)*ROUND(G34,3),2)</f>
      </c>
      <c s="36" t="s">
        <v>4532</v>
      </c>
      <c>
        <f>(M34*21)/100</f>
      </c>
      <c t="s">
        <v>27</v>
      </c>
    </row>
    <row r="35" spans="1:5" ht="12.75">
      <c r="A35" s="35" t="s">
        <v>54</v>
      </c>
      <c r="E35" s="39" t="s">
        <v>5</v>
      </c>
    </row>
    <row r="36" spans="1:5" ht="25.5">
      <c r="A36" s="35" t="s">
        <v>55</v>
      </c>
      <c r="E36" s="40" t="s">
        <v>5540</v>
      </c>
    </row>
    <row r="37" spans="1:5" ht="12.75">
      <c r="A37" t="s">
        <v>56</v>
      </c>
      <c r="E37" s="39" t="s">
        <v>5</v>
      </c>
    </row>
    <row r="38" spans="1:13" ht="12.75">
      <c r="A38" t="s">
        <v>46</v>
      </c>
      <c r="C38" s="31" t="s">
        <v>67</v>
      </c>
      <c r="E38" s="33" t="s">
        <v>5413</v>
      </c>
      <c r="J38" s="32">
        <f>0</f>
      </c>
      <c s="32">
        <f>0</f>
      </c>
      <c s="32">
        <f>0+L39+L43+L47+L51+L55+L59+L63+L67+L71+L75+L79</f>
      </c>
      <c s="32">
        <f>0+M39+M43+M47+M51+M55+M59+M63+M67+M71+M75+M79</f>
      </c>
    </row>
    <row r="39" spans="1:16" ht="12.75">
      <c r="A39" t="s">
        <v>49</v>
      </c>
      <c s="34" t="s">
        <v>82</v>
      </c>
      <c s="34" t="s">
        <v>5414</v>
      </c>
      <c s="35" t="s">
        <v>5</v>
      </c>
      <c s="6" t="s">
        <v>5415</v>
      </c>
      <c s="36" t="s">
        <v>63</v>
      </c>
      <c s="37">
        <v>49.849</v>
      </c>
      <c s="36">
        <v>0</v>
      </c>
      <c s="36">
        <f>ROUND(G39*H39,6)</f>
      </c>
      <c r="L39" s="38">
        <v>0</v>
      </c>
      <c s="32">
        <f>ROUND(ROUND(L39,2)*ROUND(G39,3),2)</f>
      </c>
      <c s="36" t="s">
        <v>196</v>
      </c>
      <c>
        <f>(M39*21)/100</f>
      </c>
      <c t="s">
        <v>27</v>
      </c>
    </row>
    <row r="40" spans="1:5" ht="12.75">
      <c r="A40" s="35" t="s">
        <v>54</v>
      </c>
      <c r="E40" s="39" t="s">
        <v>5</v>
      </c>
    </row>
    <row r="41" spans="1:5" ht="12.75">
      <c r="A41" s="35" t="s">
        <v>55</v>
      </c>
      <c r="E41" s="40" t="s">
        <v>5</v>
      </c>
    </row>
    <row r="42" spans="1:5" ht="12.75">
      <c r="A42" t="s">
        <v>56</v>
      </c>
      <c r="E42" s="39" t="s">
        <v>5</v>
      </c>
    </row>
    <row r="43" spans="1:16" ht="12.75">
      <c r="A43" t="s">
        <v>49</v>
      </c>
      <c s="34" t="s">
        <v>86</v>
      </c>
      <c s="34" t="s">
        <v>5417</v>
      </c>
      <c s="35" t="s">
        <v>5</v>
      </c>
      <c s="6" t="s">
        <v>5418</v>
      </c>
      <c s="36" t="s">
        <v>63</v>
      </c>
      <c s="37">
        <v>49.849</v>
      </c>
      <c s="36">
        <v>0</v>
      </c>
      <c s="36">
        <f>ROUND(G43*H43,6)</f>
      </c>
      <c r="L43" s="38">
        <v>0</v>
      </c>
      <c s="32">
        <f>ROUND(ROUND(L43,2)*ROUND(G43,3),2)</f>
      </c>
      <c s="36" t="s">
        <v>196</v>
      </c>
      <c>
        <f>(M43*21)/100</f>
      </c>
      <c t="s">
        <v>27</v>
      </c>
    </row>
    <row r="44" spans="1:5" ht="12.75">
      <c r="A44" s="35" t="s">
        <v>54</v>
      </c>
      <c r="E44" s="39" t="s">
        <v>5</v>
      </c>
    </row>
    <row r="45" spans="1:5" ht="12.75">
      <c r="A45" s="35" t="s">
        <v>55</v>
      </c>
      <c r="E45" s="40" t="s">
        <v>5</v>
      </c>
    </row>
    <row r="46" spans="1:5" ht="12.75">
      <c r="A46" t="s">
        <v>56</v>
      </c>
      <c r="E46" s="39" t="s">
        <v>5</v>
      </c>
    </row>
    <row r="47" spans="1:16" ht="12.75">
      <c r="A47" t="s">
        <v>49</v>
      </c>
      <c s="34" t="s">
        <v>90</v>
      </c>
      <c s="34" t="s">
        <v>5419</v>
      </c>
      <c s="35" t="s">
        <v>5</v>
      </c>
      <c s="6" t="s">
        <v>5420</v>
      </c>
      <c s="36" t="s">
        <v>4704</v>
      </c>
      <c s="37">
        <v>2</v>
      </c>
      <c s="36">
        <v>0</v>
      </c>
      <c s="36">
        <f>ROUND(G47*H47,6)</f>
      </c>
      <c r="L47" s="38">
        <v>0</v>
      </c>
      <c s="32">
        <f>ROUND(ROUND(L47,2)*ROUND(G47,3),2)</f>
      </c>
      <c s="36" t="s">
        <v>196</v>
      </c>
      <c>
        <f>(M47*21)/100</f>
      </c>
      <c t="s">
        <v>27</v>
      </c>
    </row>
    <row r="48" spans="1:5" ht="12.75">
      <c r="A48" s="35" t="s">
        <v>54</v>
      </c>
      <c r="E48" s="39" t="s">
        <v>5</v>
      </c>
    </row>
    <row r="49" spans="1:5" ht="25.5">
      <c r="A49" s="35" t="s">
        <v>55</v>
      </c>
      <c r="E49" s="40" t="s">
        <v>5541</v>
      </c>
    </row>
    <row r="50" spans="1:5" ht="12.75">
      <c r="A50" t="s">
        <v>56</v>
      </c>
      <c r="E50" s="39" t="s">
        <v>5</v>
      </c>
    </row>
    <row r="51" spans="1:16" ht="12.75">
      <c r="A51" t="s">
        <v>49</v>
      </c>
      <c s="34" t="s">
        <v>94</v>
      </c>
      <c s="34" t="s">
        <v>5542</v>
      </c>
      <c s="35" t="s">
        <v>5</v>
      </c>
      <c s="6" t="s">
        <v>5543</v>
      </c>
      <c s="36" t="s">
        <v>63</v>
      </c>
      <c s="37">
        <v>20.099</v>
      </c>
      <c s="36">
        <v>0</v>
      </c>
      <c s="36">
        <f>ROUND(G51*H51,6)</f>
      </c>
      <c r="L51" s="38">
        <v>0</v>
      </c>
      <c s="32">
        <f>ROUND(ROUND(L51,2)*ROUND(G51,3),2)</f>
      </c>
      <c s="36" t="s">
        <v>196</v>
      </c>
      <c>
        <f>(M51*21)/100</f>
      </c>
      <c t="s">
        <v>27</v>
      </c>
    </row>
    <row r="52" spans="1:5" ht="12.75">
      <c r="A52" s="35" t="s">
        <v>54</v>
      </c>
      <c r="E52" s="39" t="s">
        <v>5</v>
      </c>
    </row>
    <row r="53" spans="1:5" ht="25.5">
      <c r="A53" s="35" t="s">
        <v>55</v>
      </c>
      <c r="E53" s="40" t="s">
        <v>5544</v>
      </c>
    </row>
    <row r="54" spans="1:5" ht="12.75">
      <c r="A54" t="s">
        <v>56</v>
      </c>
      <c r="E54" s="39" t="s">
        <v>5</v>
      </c>
    </row>
    <row r="55" spans="1:16" ht="12.75">
      <c r="A55" t="s">
        <v>49</v>
      </c>
      <c s="34" t="s">
        <v>99</v>
      </c>
      <c s="34" t="s">
        <v>5545</v>
      </c>
      <c s="35" t="s">
        <v>5</v>
      </c>
      <c s="6" t="s">
        <v>5546</v>
      </c>
      <c s="36" t="s">
        <v>63</v>
      </c>
      <c s="37">
        <v>20.099</v>
      </c>
      <c s="36">
        <v>0</v>
      </c>
      <c s="36">
        <f>ROUND(G55*H55,6)</f>
      </c>
      <c r="L55" s="38">
        <v>0</v>
      </c>
      <c s="32">
        <f>ROUND(ROUND(L55,2)*ROUND(G55,3),2)</f>
      </c>
      <c s="36" t="s">
        <v>196</v>
      </c>
      <c>
        <f>(M55*21)/100</f>
      </c>
      <c t="s">
        <v>27</v>
      </c>
    </row>
    <row r="56" spans="1:5" ht="12.75">
      <c r="A56" s="35" t="s">
        <v>54</v>
      </c>
      <c r="E56" s="39" t="s">
        <v>5</v>
      </c>
    </row>
    <row r="57" spans="1:5" ht="25.5">
      <c r="A57" s="35" t="s">
        <v>55</v>
      </c>
      <c r="E57" s="40" t="s">
        <v>5544</v>
      </c>
    </row>
    <row r="58" spans="1:5" ht="12.75">
      <c r="A58" t="s">
        <v>56</v>
      </c>
      <c r="E58" s="39" t="s">
        <v>5</v>
      </c>
    </row>
    <row r="59" spans="1:16" ht="12.75">
      <c r="A59" t="s">
        <v>49</v>
      </c>
      <c s="34" t="s">
        <v>102</v>
      </c>
      <c s="34" t="s">
        <v>5547</v>
      </c>
      <c s="35" t="s">
        <v>5</v>
      </c>
      <c s="6" t="s">
        <v>5548</v>
      </c>
      <c s="36" t="s">
        <v>63</v>
      </c>
      <c s="37">
        <v>20.099</v>
      </c>
      <c s="36">
        <v>0</v>
      </c>
      <c s="36">
        <f>ROUND(G59*H59,6)</f>
      </c>
      <c r="L59" s="38">
        <v>0</v>
      </c>
      <c s="32">
        <f>ROUND(ROUND(L59,2)*ROUND(G59,3),2)</f>
      </c>
      <c s="36" t="s">
        <v>196</v>
      </c>
      <c>
        <f>(M59*21)/100</f>
      </c>
      <c t="s">
        <v>27</v>
      </c>
    </row>
    <row r="60" spans="1:5" ht="12.75">
      <c r="A60" s="35" t="s">
        <v>54</v>
      </c>
      <c r="E60" s="39" t="s">
        <v>5</v>
      </c>
    </row>
    <row r="61" spans="1:5" ht="25.5">
      <c r="A61" s="35" t="s">
        <v>55</v>
      </c>
      <c r="E61" s="40" t="s">
        <v>5544</v>
      </c>
    </row>
    <row r="62" spans="1:5" ht="12.75">
      <c r="A62" t="s">
        <v>56</v>
      </c>
      <c r="E62" s="39" t="s">
        <v>5</v>
      </c>
    </row>
    <row r="63" spans="1:16" ht="12.75">
      <c r="A63" t="s">
        <v>49</v>
      </c>
      <c s="34" t="s">
        <v>106</v>
      </c>
      <c s="34" t="s">
        <v>5549</v>
      </c>
      <c s="35" t="s">
        <v>5</v>
      </c>
      <c s="6" t="s">
        <v>5550</v>
      </c>
      <c s="36" t="s">
        <v>63</v>
      </c>
      <c s="37">
        <v>20.099</v>
      </c>
      <c s="36">
        <v>0</v>
      </c>
      <c s="36">
        <f>ROUND(G63*H63,6)</f>
      </c>
      <c r="L63" s="38">
        <v>0</v>
      </c>
      <c s="32">
        <f>ROUND(ROUND(L63,2)*ROUND(G63,3),2)</f>
      </c>
      <c s="36" t="s">
        <v>196</v>
      </c>
      <c>
        <f>(M63*21)/100</f>
      </c>
      <c t="s">
        <v>27</v>
      </c>
    </row>
    <row r="64" spans="1:5" ht="12.75">
      <c r="A64" s="35" t="s">
        <v>54</v>
      </c>
      <c r="E64" s="39" t="s">
        <v>5</v>
      </c>
    </row>
    <row r="65" spans="1:5" ht="25.5">
      <c r="A65" s="35" t="s">
        <v>55</v>
      </c>
      <c r="E65" s="40" t="s">
        <v>5544</v>
      </c>
    </row>
    <row r="66" spans="1:5" ht="12.75">
      <c r="A66" t="s">
        <v>56</v>
      </c>
      <c r="E66" s="39" t="s">
        <v>5</v>
      </c>
    </row>
    <row r="67" spans="1:16" ht="12.75">
      <c r="A67" t="s">
        <v>49</v>
      </c>
      <c s="34" t="s">
        <v>110</v>
      </c>
      <c s="34" t="s">
        <v>5551</v>
      </c>
      <c s="35" t="s">
        <v>5</v>
      </c>
      <c s="6" t="s">
        <v>5432</v>
      </c>
      <c s="36" t="s">
        <v>63</v>
      </c>
      <c s="37">
        <v>20.099</v>
      </c>
      <c s="36">
        <v>0</v>
      </c>
      <c s="36">
        <f>ROUND(G67*H67,6)</f>
      </c>
      <c r="L67" s="38">
        <v>0</v>
      </c>
      <c s="32">
        <f>ROUND(ROUND(L67,2)*ROUND(G67,3),2)</f>
      </c>
      <c s="36" t="s">
        <v>196</v>
      </c>
      <c>
        <f>(M67*21)/100</f>
      </c>
      <c t="s">
        <v>27</v>
      </c>
    </row>
    <row r="68" spans="1:5" ht="12.75">
      <c r="A68" s="35" t="s">
        <v>54</v>
      </c>
      <c r="E68" s="39" t="s">
        <v>5</v>
      </c>
    </row>
    <row r="69" spans="1:5" ht="25.5">
      <c r="A69" s="35" t="s">
        <v>55</v>
      </c>
      <c r="E69" s="40" t="s">
        <v>5544</v>
      </c>
    </row>
    <row r="70" spans="1:5" ht="12.75">
      <c r="A70" t="s">
        <v>56</v>
      </c>
      <c r="E70" s="39" t="s">
        <v>5</v>
      </c>
    </row>
    <row r="71" spans="1:16" ht="12.75">
      <c r="A71" t="s">
        <v>49</v>
      </c>
      <c s="34" t="s">
        <v>114</v>
      </c>
      <c s="34" t="s">
        <v>5552</v>
      </c>
      <c s="35" t="s">
        <v>5</v>
      </c>
      <c s="6" t="s">
        <v>5434</v>
      </c>
      <c s="36" t="s">
        <v>63</v>
      </c>
      <c s="37">
        <v>20.099</v>
      </c>
      <c s="36">
        <v>0</v>
      </c>
      <c s="36">
        <f>ROUND(G71*H71,6)</f>
      </c>
      <c r="L71" s="38">
        <v>0</v>
      </c>
      <c s="32">
        <f>ROUND(ROUND(L71,2)*ROUND(G71,3),2)</f>
      </c>
      <c s="36" t="s">
        <v>196</v>
      </c>
      <c>
        <f>(M71*21)/100</f>
      </c>
      <c t="s">
        <v>27</v>
      </c>
    </row>
    <row r="72" spans="1:5" ht="12.75">
      <c r="A72" s="35" t="s">
        <v>54</v>
      </c>
      <c r="E72" s="39" t="s">
        <v>5</v>
      </c>
    </row>
    <row r="73" spans="1:5" ht="25.5">
      <c r="A73" s="35" t="s">
        <v>55</v>
      </c>
      <c r="E73" s="40" t="s">
        <v>5544</v>
      </c>
    </row>
    <row r="74" spans="1:5" ht="12.75">
      <c r="A74" t="s">
        <v>56</v>
      </c>
      <c r="E74" s="39" t="s">
        <v>5</v>
      </c>
    </row>
    <row r="75" spans="1:16" ht="12.75">
      <c r="A75" t="s">
        <v>49</v>
      </c>
      <c s="34" t="s">
        <v>118</v>
      </c>
      <c s="34" t="s">
        <v>5553</v>
      </c>
      <c s="35" t="s">
        <v>5</v>
      </c>
      <c s="6" t="s">
        <v>5436</v>
      </c>
      <c s="36" t="s">
        <v>63</v>
      </c>
      <c s="37">
        <v>20.099</v>
      </c>
      <c s="36">
        <v>0</v>
      </c>
      <c s="36">
        <f>ROUND(G75*H75,6)</f>
      </c>
      <c r="L75" s="38">
        <v>0</v>
      </c>
      <c s="32">
        <f>ROUND(ROUND(L75,2)*ROUND(G75,3),2)</f>
      </c>
      <c s="36" t="s">
        <v>196</v>
      </c>
      <c>
        <f>(M75*21)/100</f>
      </c>
      <c t="s">
        <v>27</v>
      </c>
    </row>
    <row r="76" spans="1:5" ht="12.75">
      <c r="A76" s="35" t="s">
        <v>54</v>
      </c>
      <c r="E76" s="39" t="s">
        <v>5</v>
      </c>
    </row>
    <row r="77" spans="1:5" ht="25.5">
      <c r="A77" s="35" t="s">
        <v>55</v>
      </c>
      <c r="E77" s="40" t="s">
        <v>5544</v>
      </c>
    </row>
    <row r="78" spans="1:5" ht="12.75">
      <c r="A78" t="s">
        <v>56</v>
      </c>
      <c r="E78" s="39" t="s">
        <v>5</v>
      </c>
    </row>
    <row r="79" spans="1:16" ht="12.75">
      <c r="A79" t="s">
        <v>49</v>
      </c>
      <c s="34" t="s">
        <v>122</v>
      </c>
      <c s="34" t="s">
        <v>5437</v>
      </c>
      <c s="35" t="s">
        <v>5</v>
      </c>
      <c s="6" t="s">
        <v>5438</v>
      </c>
      <c s="36" t="s">
        <v>5113</v>
      </c>
      <c s="37">
        <v>3225.05</v>
      </c>
      <c s="36">
        <v>0</v>
      </c>
      <c s="36">
        <f>ROUND(G79*H79,6)</f>
      </c>
      <c r="L79" s="38">
        <v>0</v>
      </c>
      <c s="32">
        <f>ROUND(ROUND(L79,2)*ROUND(G79,3),2)</f>
      </c>
      <c s="36" t="s">
        <v>196</v>
      </c>
      <c>
        <f>(M79*21)/100</f>
      </c>
      <c t="s">
        <v>27</v>
      </c>
    </row>
    <row r="80" spans="1:5" ht="12.75">
      <c r="A80" s="35" t="s">
        <v>54</v>
      </c>
      <c r="E80" s="39" t="s">
        <v>5</v>
      </c>
    </row>
    <row r="81" spans="1:5" ht="12.75">
      <c r="A81" s="35" t="s">
        <v>55</v>
      </c>
      <c r="E81" s="40" t="s">
        <v>5</v>
      </c>
    </row>
    <row r="82" spans="1:5" ht="12.75">
      <c r="A82" t="s">
        <v>56</v>
      </c>
      <c r="E82" s="39" t="s">
        <v>5</v>
      </c>
    </row>
    <row r="83" spans="1:13" ht="12.75">
      <c r="A83" t="s">
        <v>46</v>
      </c>
      <c r="C83" s="31" t="s">
        <v>72</v>
      </c>
      <c r="E83" s="33" t="s">
        <v>5439</v>
      </c>
      <c r="J83" s="32">
        <f>0</f>
      </c>
      <c s="32">
        <f>0</f>
      </c>
      <c s="32">
        <f>0+L84+L88+L92+L96+L100+L104</f>
      </c>
      <c s="32">
        <f>0+M84+M88+M92+M96+M100+M104</f>
      </c>
    </row>
    <row r="84" spans="1:16" ht="12.75">
      <c r="A84" t="s">
        <v>49</v>
      </c>
      <c s="34" t="s">
        <v>126</v>
      </c>
      <c s="34" t="s">
        <v>5554</v>
      </c>
      <c s="35" t="s">
        <v>5</v>
      </c>
      <c s="6" t="s">
        <v>5555</v>
      </c>
      <c s="36" t="s">
        <v>63</v>
      </c>
      <c s="37">
        <v>67.755</v>
      </c>
      <c s="36">
        <v>0</v>
      </c>
      <c s="36">
        <f>ROUND(G84*H84,6)</f>
      </c>
      <c r="L84" s="38">
        <v>0</v>
      </c>
      <c s="32">
        <f>ROUND(ROUND(L84,2)*ROUND(G84,3),2)</f>
      </c>
      <c s="36" t="s">
        <v>196</v>
      </c>
      <c>
        <f>(M84*21)/100</f>
      </c>
      <c t="s">
        <v>27</v>
      </c>
    </row>
    <row r="85" spans="1:5" ht="12.75">
      <c r="A85" s="35" t="s">
        <v>54</v>
      </c>
      <c r="E85" s="39" t="s">
        <v>5</v>
      </c>
    </row>
    <row r="86" spans="1:5" ht="25.5">
      <c r="A86" s="35" t="s">
        <v>55</v>
      </c>
      <c r="E86" s="40" t="s">
        <v>5556</v>
      </c>
    </row>
    <row r="87" spans="1:5" ht="12.75">
      <c r="A87" t="s">
        <v>56</v>
      </c>
      <c r="E87" s="39" t="s">
        <v>5</v>
      </c>
    </row>
    <row r="88" spans="1:16" ht="12.75">
      <c r="A88" t="s">
        <v>49</v>
      </c>
      <c s="34" t="s">
        <v>130</v>
      </c>
      <c s="34" t="s">
        <v>5557</v>
      </c>
      <c s="35" t="s">
        <v>5</v>
      </c>
      <c s="6" t="s">
        <v>5558</v>
      </c>
      <c s="36" t="s">
        <v>63</v>
      </c>
      <c s="37">
        <v>67.755</v>
      </c>
      <c s="36">
        <v>0</v>
      </c>
      <c s="36">
        <f>ROUND(G88*H88,6)</f>
      </c>
      <c r="L88" s="38">
        <v>0</v>
      </c>
      <c s="32">
        <f>ROUND(ROUND(L88,2)*ROUND(G88,3),2)</f>
      </c>
      <c s="36" t="s">
        <v>196</v>
      </c>
      <c>
        <f>(M88*21)/100</f>
      </c>
      <c t="s">
        <v>27</v>
      </c>
    </row>
    <row r="89" spans="1:5" ht="12.75">
      <c r="A89" s="35" t="s">
        <v>54</v>
      </c>
      <c r="E89" s="39" t="s">
        <v>5</v>
      </c>
    </row>
    <row r="90" spans="1:5" ht="25.5">
      <c r="A90" s="35" t="s">
        <v>55</v>
      </c>
      <c r="E90" s="40" t="s">
        <v>5556</v>
      </c>
    </row>
    <row r="91" spans="1:5" ht="12.75">
      <c r="A91" t="s">
        <v>56</v>
      </c>
      <c r="E91" s="39" t="s">
        <v>5</v>
      </c>
    </row>
    <row r="92" spans="1:16" ht="12.75">
      <c r="A92" t="s">
        <v>49</v>
      </c>
      <c s="34" t="s">
        <v>134</v>
      </c>
      <c s="34" t="s">
        <v>5559</v>
      </c>
      <c s="35" t="s">
        <v>5</v>
      </c>
      <c s="6" t="s">
        <v>5560</v>
      </c>
      <c s="36" t="s">
        <v>70</v>
      </c>
      <c s="37">
        <v>87.04</v>
      </c>
      <c s="36">
        <v>0</v>
      </c>
      <c s="36">
        <f>ROUND(G92*H92,6)</f>
      </c>
      <c r="L92" s="38">
        <v>0</v>
      </c>
      <c s="32">
        <f>ROUND(ROUND(L92,2)*ROUND(G92,3),2)</f>
      </c>
      <c s="36" t="s">
        <v>196</v>
      </c>
      <c>
        <f>(M92*21)/100</f>
      </c>
      <c t="s">
        <v>27</v>
      </c>
    </row>
    <row r="93" spans="1:5" ht="12.75">
      <c r="A93" s="35" t="s">
        <v>54</v>
      </c>
      <c r="E93" s="39" t="s">
        <v>5</v>
      </c>
    </row>
    <row r="94" spans="1:5" ht="25.5">
      <c r="A94" s="35" t="s">
        <v>55</v>
      </c>
      <c r="E94" s="40" t="s">
        <v>5561</v>
      </c>
    </row>
    <row r="95" spans="1:5" ht="12.75">
      <c r="A95" t="s">
        <v>56</v>
      </c>
      <c r="E95" s="39" t="s">
        <v>5</v>
      </c>
    </row>
    <row r="96" spans="1:16" ht="12.75">
      <c r="A96" t="s">
        <v>49</v>
      </c>
      <c s="34" t="s">
        <v>138</v>
      </c>
      <c s="34" t="s">
        <v>5562</v>
      </c>
      <c s="35" t="s">
        <v>5</v>
      </c>
      <c s="6" t="s">
        <v>5563</v>
      </c>
      <c s="36" t="s">
        <v>70</v>
      </c>
      <c s="37">
        <v>87.04</v>
      </c>
      <c s="36">
        <v>0</v>
      </c>
      <c s="36">
        <f>ROUND(G96*H96,6)</f>
      </c>
      <c r="L96" s="38">
        <v>0</v>
      </c>
      <c s="32">
        <f>ROUND(ROUND(L96,2)*ROUND(G96,3),2)</f>
      </c>
      <c s="36" t="s">
        <v>196</v>
      </c>
      <c>
        <f>(M96*21)/100</f>
      </c>
      <c t="s">
        <v>27</v>
      </c>
    </row>
    <row r="97" spans="1:5" ht="12.75">
      <c r="A97" s="35" t="s">
        <v>54</v>
      </c>
      <c r="E97" s="39" t="s">
        <v>5</v>
      </c>
    </row>
    <row r="98" spans="1:5" ht="25.5">
      <c r="A98" s="35" t="s">
        <v>55</v>
      </c>
      <c r="E98" s="40" t="s">
        <v>5561</v>
      </c>
    </row>
    <row r="99" spans="1:5" ht="12.75">
      <c r="A99" t="s">
        <v>56</v>
      </c>
      <c r="E99" s="39" t="s">
        <v>5</v>
      </c>
    </row>
    <row r="100" spans="1:16" ht="12.75">
      <c r="A100" t="s">
        <v>49</v>
      </c>
      <c s="34" t="s">
        <v>142</v>
      </c>
      <c s="34" t="s">
        <v>5564</v>
      </c>
      <c s="35" t="s">
        <v>5</v>
      </c>
      <c s="6" t="s">
        <v>5565</v>
      </c>
      <c s="36" t="s">
        <v>70</v>
      </c>
      <c s="37">
        <v>87.04</v>
      </c>
      <c s="36">
        <v>0</v>
      </c>
      <c s="36">
        <f>ROUND(G100*H100,6)</f>
      </c>
      <c r="L100" s="38">
        <v>0</v>
      </c>
      <c s="32">
        <f>ROUND(ROUND(L100,2)*ROUND(G100,3),2)</f>
      </c>
      <c s="36" t="s">
        <v>196</v>
      </c>
      <c>
        <f>(M100*21)/100</f>
      </c>
      <c t="s">
        <v>27</v>
      </c>
    </row>
    <row r="101" spans="1:5" ht="12.75">
      <c r="A101" s="35" t="s">
        <v>54</v>
      </c>
      <c r="E101" s="39" t="s">
        <v>5</v>
      </c>
    </row>
    <row r="102" spans="1:5" ht="25.5">
      <c r="A102" s="35" t="s">
        <v>55</v>
      </c>
      <c r="E102" s="40" t="s">
        <v>5561</v>
      </c>
    </row>
    <row r="103" spans="1:5" ht="12.75">
      <c r="A103" t="s">
        <v>56</v>
      </c>
      <c r="E103" s="39" t="s">
        <v>5</v>
      </c>
    </row>
    <row r="104" spans="1:16" ht="12.75">
      <c r="A104" t="s">
        <v>49</v>
      </c>
      <c s="34" t="s">
        <v>146</v>
      </c>
      <c s="34" t="s">
        <v>5455</v>
      </c>
      <c s="35" t="s">
        <v>5</v>
      </c>
      <c s="6" t="s">
        <v>5456</v>
      </c>
      <c s="36" t="s">
        <v>5113</v>
      </c>
      <c s="37">
        <v>4536.03</v>
      </c>
      <c s="36">
        <v>0</v>
      </c>
      <c s="36">
        <f>ROUND(G104*H104,6)</f>
      </c>
      <c r="L104" s="38">
        <v>0</v>
      </c>
      <c s="32">
        <f>ROUND(ROUND(L104,2)*ROUND(G104,3),2)</f>
      </c>
      <c s="36" t="s">
        <v>196</v>
      </c>
      <c>
        <f>(M104*21)/100</f>
      </c>
      <c t="s">
        <v>27</v>
      </c>
    </row>
    <row r="105" spans="1:5" ht="12.75">
      <c r="A105" s="35" t="s">
        <v>54</v>
      </c>
      <c r="E105" s="39" t="s">
        <v>5</v>
      </c>
    </row>
    <row r="106" spans="1:5" ht="12.75">
      <c r="A106" s="35" t="s">
        <v>55</v>
      </c>
      <c r="E106" s="40" t="s">
        <v>5</v>
      </c>
    </row>
    <row r="107" spans="1:5" ht="12.75">
      <c r="A107" t="s">
        <v>56</v>
      </c>
      <c r="E107" s="39" t="s">
        <v>5</v>
      </c>
    </row>
    <row r="108" spans="1:13" ht="12.75">
      <c r="A108" t="s">
        <v>46</v>
      </c>
      <c r="C108" s="31" t="s">
        <v>4893</v>
      </c>
      <c r="E108" s="33" t="s">
        <v>4894</v>
      </c>
      <c r="J108" s="32">
        <f>0</f>
      </c>
      <c s="32">
        <f>0</f>
      </c>
      <c s="32">
        <f>0+L109+L113</f>
      </c>
      <c s="32">
        <f>0+M109+M113</f>
      </c>
    </row>
    <row r="109" spans="1:16" ht="12.75">
      <c r="A109" t="s">
        <v>49</v>
      </c>
      <c s="34" t="s">
        <v>150</v>
      </c>
      <c s="34" t="s">
        <v>5457</v>
      </c>
      <c s="35" t="s">
        <v>5</v>
      </c>
      <c s="6" t="s">
        <v>5458</v>
      </c>
      <c s="36" t="s">
        <v>97</v>
      </c>
      <c s="37">
        <v>4</v>
      </c>
      <c s="36">
        <v>0.02652</v>
      </c>
      <c s="36">
        <f>ROUND(G109*H109,6)</f>
      </c>
      <c r="L109" s="38">
        <v>0</v>
      </c>
      <c s="32">
        <f>ROUND(ROUND(L109,2)*ROUND(G109,3),2)</f>
      </c>
      <c s="36" t="s">
        <v>4532</v>
      </c>
      <c>
        <f>(M109*21)/100</f>
      </c>
      <c t="s">
        <v>27</v>
      </c>
    </row>
    <row r="110" spans="1:5" ht="12.75">
      <c r="A110" s="35" t="s">
        <v>54</v>
      </c>
      <c r="E110" s="39" t="s">
        <v>5</v>
      </c>
    </row>
    <row r="111" spans="1:5" ht="12.75">
      <c r="A111" s="35" t="s">
        <v>55</v>
      </c>
      <c r="E111" s="40" t="s">
        <v>5</v>
      </c>
    </row>
    <row r="112" spans="1:5" ht="12.75">
      <c r="A112" t="s">
        <v>56</v>
      </c>
      <c r="E112" s="39" t="s">
        <v>5</v>
      </c>
    </row>
    <row r="113" spans="1:16" ht="12.75">
      <c r="A113" t="s">
        <v>49</v>
      </c>
      <c s="34" t="s">
        <v>154</v>
      </c>
      <c s="34" t="s">
        <v>5459</v>
      </c>
      <c s="35" t="s">
        <v>5</v>
      </c>
      <c s="6" t="s">
        <v>5460</v>
      </c>
      <c s="36" t="s">
        <v>5113</v>
      </c>
      <c s="37">
        <v>191.2</v>
      </c>
      <c s="36">
        <v>0</v>
      </c>
      <c s="36">
        <f>ROUND(G113*H113,6)</f>
      </c>
      <c r="L113" s="38">
        <v>0</v>
      </c>
      <c s="32">
        <f>ROUND(ROUND(L113,2)*ROUND(G113,3),2)</f>
      </c>
      <c s="36" t="s">
        <v>4532</v>
      </c>
      <c>
        <f>(M113*21)/100</f>
      </c>
      <c t="s">
        <v>27</v>
      </c>
    </row>
    <row r="114" spans="1:5" ht="12.75">
      <c r="A114" s="35" t="s">
        <v>54</v>
      </c>
      <c r="E114" s="39" t="s">
        <v>5</v>
      </c>
    </row>
    <row r="115" spans="1:5" ht="12.75">
      <c r="A115" s="35" t="s">
        <v>55</v>
      </c>
      <c r="E115" s="40" t="s">
        <v>5</v>
      </c>
    </row>
    <row r="116" spans="1:5" ht="12.75">
      <c r="A116" t="s">
        <v>56</v>
      </c>
      <c r="E116" s="39" t="s">
        <v>5</v>
      </c>
    </row>
    <row r="117" spans="1:13" ht="12.75">
      <c r="A117" t="s">
        <v>46</v>
      </c>
      <c r="C117" s="31" t="s">
        <v>4936</v>
      </c>
      <c r="E117" s="33" t="s">
        <v>4937</v>
      </c>
      <c r="J117" s="32">
        <f>0</f>
      </c>
      <c s="32">
        <f>0</f>
      </c>
      <c s="32">
        <f>0+L118+L122+L126+L130+L134+L138+L142+L146+L150+L154+L158+L162+L166</f>
      </c>
      <c s="32">
        <f>0+M118+M122+M126+M130+M134+M138+M142+M146+M150+M154+M158+M162+M166</f>
      </c>
    </row>
    <row r="118" spans="1:16" ht="12.75">
      <c r="A118" t="s">
        <v>49</v>
      </c>
      <c s="34" t="s">
        <v>158</v>
      </c>
      <c s="34" t="s">
        <v>5566</v>
      </c>
      <c s="35" t="s">
        <v>5</v>
      </c>
      <c s="6" t="s">
        <v>5462</v>
      </c>
      <c s="36" t="s">
        <v>70</v>
      </c>
      <c s="37">
        <v>19.9</v>
      </c>
      <c s="36">
        <v>0</v>
      </c>
      <c s="36">
        <f>ROUND(G118*H118,6)</f>
      </c>
      <c r="L118" s="38">
        <v>0</v>
      </c>
      <c s="32">
        <f>ROUND(ROUND(L118,2)*ROUND(G118,3),2)</f>
      </c>
      <c s="36" t="s">
        <v>196</v>
      </c>
      <c>
        <f>(M118*21)/100</f>
      </c>
      <c t="s">
        <v>27</v>
      </c>
    </row>
    <row r="119" spans="1:5" ht="12.75">
      <c r="A119" s="35" t="s">
        <v>54</v>
      </c>
      <c r="E119" s="39" t="s">
        <v>5</v>
      </c>
    </row>
    <row r="120" spans="1:5" ht="25.5">
      <c r="A120" s="35" t="s">
        <v>55</v>
      </c>
      <c r="E120" s="40" t="s">
        <v>5567</v>
      </c>
    </row>
    <row r="121" spans="1:5" ht="12.75">
      <c r="A121" t="s">
        <v>56</v>
      </c>
      <c r="E121" s="39" t="s">
        <v>5</v>
      </c>
    </row>
    <row r="122" spans="1:16" ht="12.75">
      <c r="A122" t="s">
        <v>49</v>
      </c>
      <c s="34" t="s">
        <v>162</v>
      </c>
      <c s="34" t="s">
        <v>5568</v>
      </c>
      <c s="35" t="s">
        <v>5</v>
      </c>
      <c s="6" t="s">
        <v>5465</v>
      </c>
      <c s="36" t="s">
        <v>70</v>
      </c>
      <c s="37">
        <v>19.9</v>
      </c>
      <c s="36">
        <v>0</v>
      </c>
      <c s="36">
        <f>ROUND(G122*H122,6)</f>
      </c>
      <c r="L122" s="38">
        <v>0</v>
      </c>
      <c s="32">
        <f>ROUND(ROUND(L122,2)*ROUND(G122,3),2)</f>
      </c>
      <c s="36" t="s">
        <v>196</v>
      </c>
      <c>
        <f>(M122*21)/100</f>
      </c>
      <c t="s">
        <v>27</v>
      </c>
    </row>
    <row r="123" spans="1:5" ht="12.75">
      <c r="A123" s="35" t="s">
        <v>54</v>
      </c>
      <c r="E123" s="39" t="s">
        <v>5</v>
      </c>
    </row>
    <row r="124" spans="1:5" ht="25.5">
      <c r="A124" s="35" t="s">
        <v>55</v>
      </c>
      <c r="E124" s="40" t="s">
        <v>5567</v>
      </c>
    </row>
    <row r="125" spans="1:5" ht="12.75">
      <c r="A125" t="s">
        <v>56</v>
      </c>
      <c r="E125" s="39" t="s">
        <v>5</v>
      </c>
    </row>
    <row r="126" spans="1:16" ht="12.75">
      <c r="A126" t="s">
        <v>49</v>
      </c>
      <c s="34" t="s">
        <v>167</v>
      </c>
      <c s="34" t="s">
        <v>5569</v>
      </c>
      <c s="35" t="s">
        <v>5</v>
      </c>
      <c s="6" t="s">
        <v>5467</v>
      </c>
      <c s="36" t="s">
        <v>70</v>
      </c>
      <c s="37">
        <v>39.8</v>
      </c>
      <c s="36">
        <v>0</v>
      </c>
      <c s="36">
        <f>ROUND(G126*H126,6)</f>
      </c>
      <c r="L126" s="38">
        <v>0</v>
      </c>
      <c s="32">
        <f>ROUND(ROUND(L126,2)*ROUND(G126,3),2)</f>
      </c>
      <c s="36" t="s">
        <v>196</v>
      </c>
      <c>
        <f>(M126*21)/100</f>
      </c>
      <c t="s">
        <v>27</v>
      </c>
    </row>
    <row r="127" spans="1:5" ht="12.75">
      <c r="A127" s="35" t="s">
        <v>54</v>
      </c>
      <c r="E127" s="39" t="s">
        <v>5</v>
      </c>
    </row>
    <row r="128" spans="1:5" ht="25.5">
      <c r="A128" s="35" t="s">
        <v>55</v>
      </c>
      <c r="E128" s="40" t="s">
        <v>5570</v>
      </c>
    </row>
    <row r="129" spans="1:5" ht="12.75">
      <c r="A129" t="s">
        <v>56</v>
      </c>
      <c r="E129" s="39" t="s">
        <v>5</v>
      </c>
    </row>
    <row r="130" spans="1:16" ht="12.75">
      <c r="A130" t="s">
        <v>49</v>
      </c>
      <c s="34" t="s">
        <v>171</v>
      </c>
      <c s="34" t="s">
        <v>5571</v>
      </c>
      <c s="35" t="s">
        <v>5</v>
      </c>
      <c s="6" t="s">
        <v>5470</v>
      </c>
      <c s="36" t="s">
        <v>70</v>
      </c>
      <c s="37">
        <v>39.8</v>
      </c>
      <c s="36">
        <v>0</v>
      </c>
      <c s="36">
        <f>ROUND(G130*H130,6)</f>
      </c>
      <c r="L130" s="38">
        <v>0</v>
      </c>
      <c s="32">
        <f>ROUND(ROUND(L130,2)*ROUND(G130,3),2)</f>
      </c>
      <c s="36" t="s">
        <v>196</v>
      </c>
      <c>
        <f>(M130*21)/100</f>
      </c>
      <c t="s">
        <v>27</v>
      </c>
    </row>
    <row r="131" spans="1:5" ht="12.75">
      <c r="A131" s="35" t="s">
        <v>54</v>
      </c>
      <c r="E131" s="39" t="s">
        <v>5</v>
      </c>
    </row>
    <row r="132" spans="1:5" ht="25.5">
      <c r="A132" s="35" t="s">
        <v>55</v>
      </c>
      <c r="E132" s="40" t="s">
        <v>5570</v>
      </c>
    </row>
    <row r="133" spans="1:5" ht="12.75">
      <c r="A133" t="s">
        <v>56</v>
      </c>
      <c r="E133" s="39" t="s">
        <v>5</v>
      </c>
    </row>
    <row r="134" spans="1:16" ht="12.75">
      <c r="A134" t="s">
        <v>49</v>
      </c>
      <c s="34" t="s">
        <v>175</v>
      </c>
      <c s="34" t="s">
        <v>5572</v>
      </c>
      <c s="35" t="s">
        <v>5</v>
      </c>
      <c s="6" t="s">
        <v>5472</v>
      </c>
      <c s="36" t="s">
        <v>70</v>
      </c>
      <c s="37">
        <v>39.8</v>
      </c>
      <c s="36">
        <v>0</v>
      </c>
      <c s="36">
        <f>ROUND(G134*H134,6)</f>
      </c>
      <c r="L134" s="38">
        <v>0</v>
      </c>
      <c s="32">
        <f>ROUND(ROUND(L134,2)*ROUND(G134,3),2)</f>
      </c>
      <c s="36" t="s">
        <v>196</v>
      </c>
      <c>
        <f>(M134*21)/100</f>
      </c>
      <c t="s">
        <v>27</v>
      </c>
    </row>
    <row r="135" spans="1:5" ht="12.75">
      <c r="A135" s="35" t="s">
        <v>54</v>
      </c>
      <c r="E135" s="39" t="s">
        <v>5</v>
      </c>
    </row>
    <row r="136" spans="1:5" ht="25.5">
      <c r="A136" s="35" t="s">
        <v>55</v>
      </c>
      <c r="E136" s="40" t="s">
        <v>5570</v>
      </c>
    </row>
    <row r="137" spans="1:5" ht="12.75">
      <c r="A137" t="s">
        <v>56</v>
      </c>
      <c r="E137" s="39" t="s">
        <v>5</v>
      </c>
    </row>
    <row r="138" spans="1:16" ht="12.75">
      <c r="A138" t="s">
        <v>49</v>
      </c>
      <c s="34" t="s">
        <v>179</v>
      </c>
      <c s="34" t="s">
        <v>5573</v>
      </c>
      <c s="35" t="s">
        <v>5</v>
      </c>
      <c s="6" t="s">
        <v>5475</v>
      </c>
      <c s="36" t="s">
        <v>70</v>
      </c>
      <c s="37">
        <v>39.8</v>
      </c>
      <c s="36">
        <v>0</v>
      </c>
      <c s="36">
        <f>ROUND(G138*H138,6)</f>
      </c>
      <c r="L138" s="38">
        <v>0</v>
      </c>
      <c s="32">
        <f>ROUND(ROUND(L138,2)*ROUND(G138,3),2)</f>
      </c>
      <c s="36" t="s">
        <v>196</v>
      </c>
      <c>
        <f>(M138*21)/100</f>
      </c>
      <c t="s">
        <v>27</v>
      </c>
    </row>
    <row r="139" spans="1:5" ht="12.75">
      <c r="A139" s="35" t="s">
        <v>54</v>
      </c>
      <c r="E139" s="39" t="s">
        <v>5</v>
      </c>
    </row>
    <row r="140" spans="1:5" ht="25.5">
      <c r="A140" s="35" t="s">
        <v>55</v>
      </c>
      <c r="E140" s="40" t="s">
        <v>5570</v>
      </c>
    </row>
    <row r="141" spans="1:5" ht="12.75">
      <c r="A141" t="s">
        <v>56</v>
      </c>
      <c r="E141" s="39" t="s">
        <v>5</v>
      </c>
    </row>
    <row r="142" spans="1:16" ht="12.75">
      <c r="A142" t="s">
        <v>49</v>
      </c>
      <c s="34" t="s">
        <v>183</v>
      </c>
      <c s="34" t="s">
        <v>5574</v>
      </c>
      <c s="35" t="s">
        <v>5</v>
      </c>
      <c s="6" t="s">
        <v>5477</v>
      </c>
      <c s="36" t="s">
        <v>70</v>
      </c>
      <c s="37">
        <v>17</v>
      </c>
      <c s="36">
        <v>0</v>
      </c>
      <c s="36">
        <f>ROUND(G142*H142,6)</f>
      </c>
      <c r="L142" s="38">
        <v>0</v>
      </c>
      <c s="32">
        <f>ROUND(ROUND(L142,2)*ROUND(G142,3),2)</f>
      </c>
      <c s="36" t="s">
        <v>196</v>
      </c>
      <c>
        <f>(M142*21)/100</f>
      </c>
      <c t="s">
        <v>27</v>
      </c>
    </row>
    <row r="143" spans="1:5" ht="12.75">
      <c r="A143" s="35" t="s">
        <v>54</v>
      </c>
      <c r="E143" s="39" t="s">
        <v>5</v>
      </c>
    </row>
    <row r="144" spans="1:5" ht="25.5">
      <c r="A144" s="35" t="s">
        <v>55</v>
      </c>
      <c r="E144" s="40" t="s">
        <v>5575</v>
      </c>
    </row>
    <row r="145" spans="1:5" ht="12.75">
      <c r="A145" t="s">
        <v>56</v>
      </c>
      <c r="E145" s="39" t="s">
        <v>5</v>
      </c>
    </row>
    <row r="146" spans="1:16" ht="12.75">
      <c r="A146" t="s">
        <v>49</v>
      </c>
      <c s="34" t="s">
        <v>187</v>
      </c>
      <c s="34" t="s">
        <v>5576</v>
      </c>
      <c s="35" t="s">
        <v>5</v>
      </c>
      <c s="6" t="s">
        <v>5480</v>
      </c>
      <c s="36" t="s">
        <v>70</v>
      </c>
      <c s="37">
        <v>17</v>
      </c>
      <c s="36">
        <v>0</v>
      </c>
      <c s="36">
        <f>ROUND(G146*H146,6)</f>
      </c>
      <c r="L146" s="38">
        <v>0</v>
      </c>
      <c s="32">
        <f>ROUND(ROUND(L146,2)*ROUND(G146,3),2)</f>
      </c>
      <c s="36" t="s">
        <v>196</v>
      </c>
      <c>
        <f>(M146*21)/100</f>
      </c>
      <c t="s">
        <v>27</v>
      </c>
    </row>
    <row r="147" spans="1:5" ht="12.75">
      <c r="A147" s="35" t="s">
        <v>54</v>
      </c>
      <c r="E147" s="39" t="s">
        <v>5</v>
      </c>
    </row>
    <row r="148" spans="1:5" ht="25.5">
      <c r="A148" s="35" t="s">
        <v>55</v>
      </c>
      <c r="E148" s="40" t="s">
        <v>5575</v>
      </c>
    </row>
    <row r="149" spans="1:5" ht="12.75">
      <c r="A149" t="s">
        <v>56</v>
      </c>
      <c r="E149" s="39" t="s">
        <v>5</v>
      </c>
    </row>
    <row r="150" spans="1:16" ht="12.75">
      <c r="A150" t="s">
        <v>49</v>
      </c>
      <c s="34" t="s">
        <v>193</v>
      </c>
      <c s="34" t="s">
        <v>5577</v>
      </c>
      <c s="35" t="s">
        <v>5</v>
      </c>
      <c s="6" t="s">
        <v>5578</v>
      </c>
      <c s="36" t="s">
        <v>70</v>
      </c>
      <c s="37">
        <v>19.9</v>
      </c>
      <c s="36">
        <v>0</v>
      </c>
      <c s="36">
        <f>ROUND(G150*H150,6)</f>
      </c>
      <c r="L150" s="38">
        <v>0</v>
      </c>
      <c s="32">
        <f>ROUND(ROUND(L150,2)*ROUND(G150,3),2)</f>
      </c>
      <c s="36" t="s">
        <v>196</v>
      </c>
      <c>
        <f>(M150*21)/100</f>
      </c>
      <c t="s">
        <v>27</v>
      </c>
    </row>
    <row r="151" spans="1:5" ht="12.75">
      <c r="A151" s="35" t="s">
        <v>54</v>
      </c>
      <c r="E151" s="39" t="s">
        <v>5</v>
      </c>
    </row>
    <row r="152" spans="1:5" ht="25.5">
      <c r="A152" s="35" t="s">
        <v>55</v>
      </c>
      <c r="E152" s="40" t="s">
        <v>5579</v>
      </c>
    </row>
    <row r="153" spans="1:5" ht="12.75">
      <c r="A153" t="s">
        <v>56</v>
      </c>
      <c r="E153" s="39" t="s">
        <v>5</v>
      </c>
    </row>
    <row r="154" spans="1:16" ht="12.75">
      <c r="A154" t="s">
        <v>49</v>
      </c>
      <c s="34" t="s">
        <v>270</v>
      </c>
      <c s="34" t="s">
        <v>5580</v>
      </c>
      <c s="35" t="s">
        <v>5</v>
      </c>
      <c s="6" t="s">
        <v>5581</v>
      </c>
      <c s="36" t="s">
        <v>70</v>
      </c>
      <c s="37">
        <v>19.9</v>
      </c>
      <c s="36">
        <v>0</v>
      </c>
      <c s="36">
        <f>ROUND(G154*H154,6)</f>
      </c>
      <c r="L154" s="38">
        <v>0</v>
      </c>
      <c s="32">
        <f>ROUND(ROUND(L154,2)*ROUND(G154,3),2)</f>
      </c>
      <c s="36" t="s">
        <v>196</v>
      </c>
      <c>
        <f>(M154*21)/100</f>
      </c>
      <c t="s">
        <v>27</v>
      </c>
    </row>
    <row r="155" spans="1:5" ht="12.75">
      <c r="A155" s="35" t="s">
        <v>54</v>
      </c>
      <c r="E155" s="39" t="s">
        <v>5</v>
      </c>
    </row>
    <row r="156" spans="1:5" ht="25.5">
      <c r="A156" s="35" t="s">
        <v>55</v>
      </c>
      <c r="E156" s="40" t="s">
        <v>5579</v>
      </c>
    </row>
    <row r="157" spans="1:5" ht="12.75">
      <c r="A157" t="s">
        <v>56</v>
      </c>
      <c r="E157" s="39" t="s">
        <v>5</v>
      </c>
    </row>
    <row r="158" spans="1:16" ht="12.75">
      <c r="A158" t="s">
        <v>49</v>
      </c>
      <c s="34" t="s">
        <v>271</v>
      </c>
      <c s="34" t="s">
        <v>5582</v>
      </c>
      <c s="35" t="s">
        <v>5</v>
      </c>
      <c s="6" t="s">
        <v>5583</v>
      </c>
      <c s="36" t="s">
        <v>70</v>
      </c>
      <c s="37">
        <v>19.9</v>
      </c>
      <c s="36">
        <v>0</v>
      </c>
      <c s="36">
        <f>ROUND(G158*H158,6)</f>
      </c>
      <c r="L158" s="38">
        <v>0</v>
      </c>
      <c s="32">
        <f>ROUND(ROUND(L158,2)*ROUND(G158,3),2)</f>
      </c>
      <c s="36" t="s">
        <v>196</v>
      </c>
      <c>
        <f>(M158*21)/100</f>
      </c>
      <c t="s">
        <v>27</v>
      </c>
    </row>
    <row r="159" spans="1:5" ht="12.75">
      <c r="A159" s="35" t="s">
        <v>54</v>
      </c>
      <c r="E159" s="39" t="s">
        <v>5</v>
      </c>
    </row>
    <row r="160" spans="1:5" ht="25.5">
      <c r="A160" s="35" t="s">
        <v>55</v>
      </c>
      <c r="E160" s="40" t="s">
        <v>5579</v>
      </c>
    </row>
    <row r="161" spans="1:5" ht="12.75">
      <c r="A161" t="s">
        <v>56</v>
      </c>
      <c r="E161" s="39" t="s">
        <v>5</v>
      </c>
    </row>
    <row r="162" spans="1:16" ht="12.75">
      <c r="A162" t="s">
        <v>49</v>
      </c>
      <c s="34" t="s">
        <v>272</v>
      </c>
      <c s="34" t="s">
        <v>5584</v>
      </c>
      <c s="35" t="s">
        <v>5</v>
      </c>
      <c s="6" t="s">
        <v>5585</v>
      </c>
      <c s="36" t="s">
        <v>70</v>
      </c>
      <c s="37">
        <v>19.9</v>
      </c>
      <c s="36">
        <v>0</v>
      </c>
      <c s="36">
        <f>ROUND(G162*H162,6)</f>
      </c>
      <c r="L162" s="38">
        <v>0</v>
      </c>
      <c s="32">
        <f>ROUND(ROUND(L162,2)*ROUND(G162,3),2)</f>
      </c>
      <c s="36" t="s">
        <v>196</v>
      </c>
      <c>
        <f>(M162*21)/100</f>
      </c>
      <c t="s">
        <v>27</v>
      </c>
    </row>
    <row r="163" spans="1:5" ht="12.75">
      <c r="A163" s="35" t="s">
        <v>54</v>
      </c>
      <c r="E163" s="39" t="s">
        <v>5</v>
      </c>
    </row>
    <row r="164" spans="1:5" ht="25.5">
      <c r="A164" s="35" t="s">
        <v>55</v>
      </c>
      <c r="E164" s="40" t="s">
        <v>5579</v>
      </c>
    </row>
    <row r="165" spans="1:5" ht="12.75">
      <c r="A165" t="s">
        <v>56</v>
      </c>
      <c r="E165" s="39" t="s">
        <v>5</v>
      </c>
    </row>
    <row r="166" spans="1:16" ht="12.75">
      <c r="A166" t="s">
        <v>49</v>
      </c>
      <c s="34" t="s">
        <v>273</v>
      </c>
      <c s="34" t="s">
        <v>5481</v>
      </c>
      <c s="35" t="s">
        <v>5</v>
      </c>
      <c s="6" t="s">
        <v>5482</v>
      </c>
      <c s="36" t="s">
        <v>5113</v>
      </c>
      <c s="37">
        <v>3602.172</v>
      </c>
      <c s="36">
        <v>0</v>
      </c>
      <c s="36">
        <f>ROUND(G166*H166,6)</f>
      </c>
      <c r="L166" s="38">
        <v>0</v>
      </c>
      <c s="32">
        <f>ROUND(ROUND(L166,2)*ROUND(G166,3),2)</f>
      </c>
      <c s="36" t="s">
        <v>4532</v>
      </c>
      <c>
        <f>(M166*21)/100</f>
      </c>
      <c t="s">
        <v>27</v>
      </c>
    </row>
    <row r="167" spans="1:5" ht="12.75">
      <c r="A167" s="35" t="s">
        <v>54</v>
      </c>
      <c r="E167" s="39" t="s">
        <v>5</v>
      </c>
    </row>
    <row r="168" spans="1:5" ht="12.75">
      <c r="A168" s="35" t="s">
        <v>55</v>
      </c>
      <c r="E168" s="40" t="s">
        <v>5</v>
      </c>
    </row>
    <row r="169" spans="1:5" ht="12.75">
      <c r="A169" t="s">
        <v>56</v>
      </c>
      <c r="E169" s="39" t="s">
        <v>5</v>
      </c>
    </row>
    <row r="170" spans="1:13" ht="12.75">
      <c r="A170" t="s">
        <v>46</v>
      </c>
      <c r="C170" s="31" t="s">
        <v>2105</v>
      </c>
      <c r="E170" s="33" t="s">
        <v>2106</v>
      </c>
      <c r="J170" s="32">
        <f>0</f>
      </c>
      <c s="32">
        <f>0</f>
      </c>
      <c s="32">
        <f>0+L171+L175+L179+L183+L187+L191+L195+L199+L203+L207+L211+L215</f>
      </c>
      <c s="32">
        <f>0+M171+M175+M179+M183+M187+M191+M195+M199+M203+M207+M211+M215</f>
      </c>
    </row>
    <row r="171" spans="1:16" ht="12.75">
      <c r="A171" t="s">
        <v>49</v>
      </c>
      <c s="34" t="s">
        <v>274</v>
      </c>
      <c s="34" t="s">
        <v>5483</v>
      </c>
      <c s="35" t="s">
        <v>5</v>
      </c>
      <c s="6" t="s">
        <v>5484</v>
      </c>
      <c s="36" t="s">
        <v>1550</v>
      </c>
      <c s="37">
        <v>144</v>
      </c>
      <c s="36">
        <v>0</v>
      </c>
      <c s="36">
        <f>ROUND(G171*H171,6)</f>
      </c>
      <c r="L171" s="38">
        <v>0</v>
      </c>
      <c s="32">
        <f>ROUND(ROUND(L171,2)*ROUND(G171,3),2)</f>
      </c>
      <c s="36" t="s">
        <v>196</v>
      </c>
      <c>
        <f>(M171*21)/100</f>
      </c>
      <c t="s">
        <v>27</v>
      </c>
    </row>
    <row r="172" spans="1:5" ht="12.75">
      <c r="A172" s="35" t="s">
        <v>54</v>
      </c>
      <c r="E172" s="39" t="s">
        <v>5</v>
      </c>
    </row>
    <row r="173" spans="1:5" ht="25.5">
      <c r="A173" s="35" t="s">
        <v>55</v>
      </c>
      <c r="E173" s="40" t="s">
        <v>5586</v>
      </c>
    </row>
    <row r="174" spans="1:5" ht="12.75">
      <c r="A174" t="s">
        <v>56</v>
      </c>
      <c r="E174" s="39" t="s">
        <v>5</v>
      </c>
    </row>
    <row r="175" spans="1:16" ht="12.75">
      <c r="A175" t="s">
        <v>49</v>
      </c>
      <c s="34" t="s">
        <v>278</v>
      </c>
      <c s="34" t="s">
        <v>5486</v>
      </c>
      <c s="35" t="s">
        <v>5</v>
      </c>
      <c s="6" t="s">
        <v>5487</v>
      </c>
      <c s="36" t="s">
        <v>1550</v>
      </c>
      <c s="37">
        <v>36</v>
      </c>
      <c s="36">
        <v>0</v>
      </c>
      <c s="36">
        <f>ROUND(G175*H175,6)</f>
      </c>
      <c r="L175" s="38">
        <v>0</v>
      </c>
      <c s="32">
        <f>ROUND(ROUND(L175,2)*ROUND(G175,3),2)</f>
      </c>
      <c s="36" t="s">
        <v>196</v>
      </c>
      <c>
        <f>(M175*21)/100</f>
      </c>
      <c t="s">
        <v>27</v>
      </c>
    </row>
    <row r="176" spans="1:5" ht="12.75">
      <c r="A176" s="35" t="s">
        <v>54</v>
      </c>
      <c r="E176" s="39" t="s">
        <v>5</v>
      </c>
    </row>
    <row r="177" spans="1:5" ht="25.5">
      <c r="A177" s="35" t="s">
        <v>55</v>
      </c>
      <c r="E177" s="40" t="s">
        <v>5587</v>
      </c>
    </row>
    <row r="178" spans="1:5" ht="12.75">
      <c r="A178" t="s">
        <v>56</v>
      </c>
      <c r="E178" s="39" t="s">
        <v>5</v>
      </c>
    </row>
    <row r="179" spans="1:16" ht="12.75">
      <c r="A179" t="s">
        <v>49</v>
      </c>
      <c s="34" t="s">
        <v>279</v>
      </c>
      <c s="34" t="s">
        <v>5489</v>
      </c>
      <c s="35" t="s">
        <v>5</v>
      </c>
      <c s="6" t="s">
        <v>5490</v>
      </c>
      <c s="36" t="s">
        <v>1503</v>
      </c>
      <c s="37">
        <v>5469.2</v>
      </c>
      <c s="36">
        <v>0</v>
      </c>
      <c s="36">
        <f>ROUND(G179*H179,6)</f>
      </c>
      <c r="L179" s="38">
        <v>0</v>
      </c>
      <c s="32">
        <f>ROUND(ROUND(L179,2)*ROUND(G179,3),2)</f>
      </c>
      <c s="36" t="s">
        <v>196</v>
      </c>
      <c>
        <f>(M179*21)/100</f>
      </c>
      <c t="s">
        <v>27</v>
      </c>
    </row>
    <row r="180" spans="1:5" ht="12.75">
      <c r="A180" s="35" t="s">
        <v>54</v>
      </c>
      <c r="E180" s="39" t="s">
        <v>5</v>
      </c>
    </row>
    <row r="181" spans="1:5" ht="12.75">
      <c r="A181" s="35" t="s">
        <v>55</v>
      </c>
      <c r="E181" s="40" t="s">
        <v>5</v>
      </c>
    </row>
    <row r="182" spans="1:5" ht="12.75">
      <c r="A182" t="s">
        <v>56</v>
      </c>
      <c r="E182" s="39" t="s">
        <v>5</v>
      </c>
    </row>
    <row r="183" spans="1:16" ht="12.75">
      <c r="A183" t="s">
        <v>49</v>
      </c>
      <c s="34" t="s">
        <v>280</v>
      </c>
      <c s="34" t="s">
        <v>5491</v>
      </c>
      <c s="35" t="s">
        <v>5</v>
      </c>
      <c s="6" t="s">
        <v>5492</v>
      </c>
      <c s="36" t="s">
        <v>1503</v>
      </c>
      <c s="37">
        <v>5469.2</v>
      </c>
      <c s="36">
        <v>0</v>
      </c>
      <c s="36">
        <f>ROUND(G183*H183,6)</f>
      </c>
      <c r="L183" s="38">
        <v>0</v>
      </c>
      <c s="32">
        <f>ROUND(ROUND(L183,2)*ROUND(G183,3),2)</f>
      </c>
      <c s="36" t="s">
        <v>196</v>
      </c>
      <c>
        <f>(M183*21)/100</f>
      </c>
      <c t="s">
        <v>27</v>
      </c>
    </row>
    <row r="184" spans="1:5" ht="12.75">
      <c r="A184" s="35" t="s">
        <v>54</v>
      </c>
      <c r="E184" s="39" t="s">
        <v>5</v>
      </c>
    </row>
    <row r="185" spans="1:5" ht="12.75">
      <c r="A185" s="35" t="s">
        <v>55</v>
      </c>
      <c r="E185" s="40" t="s">
        <v>5</v>
      </c>
    </row>
    <row r="186" spans="1:5" ht="12.75">
      <c r="A186" t="s">
        <v>56</v>
      </c>
      <c r="E186" s="39" t="s">
        <v>5</v>
      </c>
    </row>
    <row r="187" spans="1:16" ht="12.75">
      <c r="A187" t="s">
        <v>49</v>
      </c>
      <c s="34" t="s">
        <v>284</v>
      </c>
      <c s="34" t="s">
        <v>5493</v>
      </c>
      <c s="35" t="s">
        <v>5</v>
      </c>
      <c s="6" t="s">
        <v>5494</v>
      </c>
      <c s="36" t="s">
        <v>4704</v>
      </c>
      <c s="37">
        <v>2</v>
      </c>
      <c s="36">
        <v>0</v>
      </c>
      <c s="36">
        <f>ROUND(G187*H187,6)</f>
      </c>
      <c r="L187" s="38">
        <v>0</v>
      </c>
      <c s="32">
        <f>ROUND(ROUND(L187,2)*ROUND(G187,3),2)</f>
      </c>
      <c s="36" t="s">
        <v>196</v>
      </c>
      <c>
        <f>(M187*21)/100</f>
      </c>
      <c t="s">
        <v>27</v>
      </c>
    </row>
    <row r="188" spans="1:5" ht="12.75">
      <c r="A188" s="35" t="s">
        <v>54</v>
      </c>
      <c r="E188" s="39" t="s">
        <v>5</v>
      </c>
    </row>
    <row r="189" spans="1:5" ht="25.5">
      <c r="A189" s="35" t="s">
        <v>55</v>
      </c>
      <c r="E189" s="40" t="s">
        <v>5541</v>
      </c>
    </row>
    <row r="190" spans="1:5" ht="12.75">
      <c r="A190" t="s">
        <v>56</v>
      </c>
      <c r="E190" s="39" t="s">
        <v>5</v>
      </c>
    </row>
    <row r="191" spans="1:16" ht="12.75">
      <c r="A191" t="s">
        <v>49</v>
      </c>
      <c s="34" t="s">
        <v>290</v>
      </c>
      <c s="34" t="s">
        <v>5495</v>
      </c>
      <c s="35" t="s">
        <v>5</v>
      </c>
      <c s="6" t="s">
        <v>5496</v>
      </c>
      <c s="36" t="s">
        <v>1503</v>
      </c>
      <c s="37">
        <v>5469.2</v>
      </c>
      <c s="36">
        <v>0</v>
      </c>
      <c s="36">
        <f>ROUND(G191*H191,6)</f>
      </c>
      <c r="L191" s="38">
        <v>0</v>
      </c>
      <c s="32">
        <f>ROUND(ROUND(L191,2)*ROUND(G191,3),2)</f>
      </c>
      <c s="36" t="s">
        <v>196</v>
      </c>
      <c>
        <f>(M191*21)/100</f>
      </c>
      <c t="s">
        <v>27</v>
      </c>
    </row>
    <row r="192" spans="1:5" ht="12.75">
      <c r="A192" s="35" t="s">
        <v>54</v>
      </c>
      <c r="E192" s="39" t="s">
        <v>5</v>
      </c>
    </row>
    <row r="193" spans="1:5" ht="12.75">
      <c r="A193" s="35" t="s">
        <v>55</v>
      </c>
      <c r="E193" s="40" t="s">
        <v>5</v>
      </c>
    </row>
    <row r="194" spans="1:5" ht="12.75">
      <c r="A194" t="s">
        <v>56</v>
      </c>
      <c r="E194" s="39" t="s">
        <v>5</v>
      </c>
    </row>
    <row r="195" spans="1:16" ht="12.75">
      <c r="A195" t="s">
        <v>49</v>
      </c>
      <c s="34" t="s">
        <v>297</v>
      </c>
      <c s="34" t="s">
        <v>5497</v>
      </c>
      <c s="35" t="s">
        <v>5</v>
      </c>
      <c s="6" t="s">
        <v>3629</v>
      </c>
      <c s="36" t="s">
        <v>63</v>
      </c>
      <c s="37">
        <v>185.4</v>
      </c>
      <c s="36">
        <v>0</v>
      </c>
      <c s="36">
        <f>ROUND(G195*H195,6)</f>
      </c>
      <c r="L195" s="38">
        <v>0</v>
      </c>
      <c s="32">
        <f>ROUND(ROUND(L195,2)*ROUND(G195,3),2)</f>
      </c>
      <c s="36" t="s">
        <v>196</v>
      </c>
      <c>
        <f>(M195*21)/100</f>
      </c>
      <c t="s">
        <v>27</v>
      </c>
    </row>
    <row r="196" spans="1:5" ht="12.75">
      <c r="A196" s="35" t="s">
        <v>54</v>
      </c>
      <c r="E196" s="39" t="s">
        <v>5</v>
      </c>
    </row>
    <row r="197" spans="1:5" ht="12.75">
      <c r="A197" s="35" t="s">
        <v>55</v>
      </c>
      <c r="E197" s="40" t="s">
        <v>5</v>
      </c>
    </row>
    <row r="198" spans="1:5" ht="12.75">
      <c r="A198" t="s">
        <v>56</v>
      </c>
      <c r="E198" s="39" t="s">
        <v>5</v>
      </c>
    </row>
    <row r="199" spans="1:16" ht="12.75">
      <c r="A199" t="s">
        <v>49</v>
      </c>
      <c s="34" t="s">
        <v>300</v>
      </c>
      <c s="34" t="s">
        <v>5498</v>
      </c>
      <c s="35" t="s">
        <v>5</v>
      </c>
      <c s="6" t="s">
        <v>5499</v>
      </c>
      <c s="36" t="s">
        <v>63</v>
      </c>
      <c s="37">
        <v>185.4</v>
      </c>
      <c s="36">
        <v>0</v>
      </c>
      <c s="36">
        <f>ROUND(G199*H199,6)</f>
      </c>
      <c r="L199" s="38">
        <v>0</v>
      </c>
      <c s="32">
        <f>ROUND(ROUND(L199,2)*ROUND(G199,3),2)</f>
      </c>
      <c s="36" t="s">
        <v>196</v>
      </c>
      <c>
        <f>(M199*21)/100</f>
      </c>
      <c t="s">
        <v>27</v>
      </c>
    </row>
    <row r="200" spans="1:5" ht="12.75">
      <c r="A200" s="35" t="s">
        <v>54</v>
      </c>
      <c r="E200" s="39" t="s">
        <v>5</v>
      </c>
    </row>
    <row r="201" spans="1:5" ht="12.75">
      <c r="A201" s="35" t="s">
        <v>55</v>
      </c>
      <c r="E201" s="40" t="s">
        <v>5</v>
      </c>
    </row>
    <row r="202" spans="1:5" ht="12.75">
      <c r="A202" t="s">
        <v>56</v>
      </c>
      <c r="E202" s="39" t="s">
        <v>5</v>
      </c>
    </row>
    <row r="203" spans="1:16" ht="12.75">
      <c r="A203" t="s">
        <v>49</v>
      </c>
      <c s="34" t="s">
        <v>304</v>
      </c>
      <c s="34" t="s">
        <v>5500</v>
      </c>
      <c s="35" t="s">
        <v>5</v>
      </c>
      <c s="6" t="s">
        <v>5501</v>
      </c>
      <c s="36" t="s">
        <v>63</v>
      </c>
      <c s="37">
        <v>185.4</v>
      </c>
      <c s="36">
        <v>0</v>
      </c>
      <c s="36">
        <f>ROUND(G203*H203,6)</f>
      </c>
      <c r="L203" s="38">
        <v>0</v>
      </c>
      <c s="32">
        <f>ROUND(ROUND(L203,2)*ROUND(G203,3),2)</f>
      </c>
      <c s="36" t="s">
        <v>196</v>
      </c>
      <c>
        <f>(M203*21)/100</f>
      </c>
      <c t="s">
        <v>27</v>
      </c>
    </row>
    <row r="204" spans="1:5" ht="12.75">
      <c r="A204" s="35" t="s">
        <v>54</v>
      </c>
      <c r="E204" s="39" t="s">
        <v>5</v>
      </c>
    </row>
    <row r="205" spans="1:5" ht="12.75">
      <c r="A205" s="35" t="s">
        <v>55</v>
      </c>
      <c r="E205" s="40" t="s">
        <v>5</v>
      </c>
    </row>
    <row r="206" spans="1:5" ht="12.75">
      <c r="A206" t="s">
        <v>56</v>
      </c>
      <c r="E206" s="39" t="s">
        <v>5</v>
      </c>
    </row>
    <row r="207" spans="1:16" ht="12.75">
      <c r="A207" t="s">
        <v>49</v>
      </c>
      <c s="34" t="s">
        <v>308</v>
      </c>
      <c s="34" t="s">
        <v>5588</v>
      </c>
      <c s="35" t="s">
        <v>5</v>
      </c>
      <c s="6" t="s">
        <v>5589</v>
      </c>
      <c s="36" t="s">
        <v>1550</v>
      </c>
      <c s="37">
        <v>2</v>
      </c>
      <c s="36">
        <v>0</v>
      </c>
      <c s="36">
        <f>ROUND(G207*H207,6)</f>
      </c>
      <c r="L207" s="38">
        <v>0</v>
      </c>
      <c s="32">
        <f>ROUND(ROUND(L207,2)*ROUND(G207,3),2)</f>
      </c>
      <c s="36" t="s">
        <v>196</v>
      </c>
      <c>
        <f>(M207*21)/100</f>
      </c>
      <c t="s">
        <v>27</v>
      </c>
    </row>
    <row r="208" spans="1:5" ht="12.75">
      <c r="A208" s="35" t="s">
        <v>54</v>
      </c>
      <c r="E208" s="39" t="s">
        <v>5</v>
      </c>
    </row>
    <row r="209" spans="1:5" ht="25.5">
      <c r="A209" s="35" t="s">
        <v>55</v>
      </c>
      <c r="E209" s="40" t="s">
        <v>5541</v>
      </c>
    </row>
    <row r="210" spans="1:5" ht="12.75">
      <c r="A210" t="s">
        <v>56</v>
      </c>
      <c r="E210" s="39" t="s">
        <v>5</v>
      </c>
    </row>
    <row r="211" spans="1:16" ht="12.75">
      <c r="A211" t="s">
        <v>49</v>
      </c>
      <c s="34" t="s">
        <v>714</v>
      </c>
      <c s="34" t="s">
        <v>5590</v>
      </c>
      <c s="35" t="s">
        <v>5</v>
      </c>
      <c s="6" t="s">
        <v>5591</v>
      </c>
      <c s="36" t="s">
        <v>1550</v>
      </c>
      <c s="37">
        <v>2</v>
      </c>
      <c s="36">
        <v>0</v>
      </c>
      <c s="36">
        <f>ROUND(G211*H211,6)</f>
      </c>
      <c r="L211" s="38">
        <v>0</v>
      </c>
      <c s="32">
        <f>ROUND(ROUND(L211,2)*ROUND(G211,3),2)</f>
      </c>
      <c s="36" t="s">
        <v>196</v>
      </c>
      <c>
        <f>(M211*21)/100</f>
      </c>
      <c t="s">
        <v>27</v>
      </c>
    </row>
    <row r="212" spans="1:5" ht="12.75">
      <c r="A212" s="35" t="s">
        <v>54</v>
      </c>
      <c r="E212" s="39" t="s">
        <v>5</v>
      </c>
    </row>
    <row r="213" spans="1:5" ht="25.5">
      <c r="A213" s="35" t="s">
        <v>55</v>
      </c>
      <c r="E213" s="40" t="s">
        <v>5541</v>
      </c>
    </row>
    <row r="214" spans="1:5" ht="12.75">
      <c r="A214" t="s">
        <v>56</v>
      </c>
      <c r="E214" s="39" t="s">
        <v>5</v>
      </c>
    </row>
    <row r="215" spans="1:16" ht="12.75">
      <c r="A215" t="s">
        <v>49</v>
      </c>
      <c s="34" t="s">
        <v>715</v>
      </c>
      <c s="34" t="s">
        <v>5502</v>
      </c>
      <c s="35" t="s">
        <v>5</v>
      </c>
      <c s="6" t="s">
        <v>5503</v>
      </c>
      <c s="36" t="s">
        <v>5113</v>
      </c>
      <c s="37">
        <v>12077.991</v>
      </c>
      <c s="36">
        <v>0</v>
      </c>
      <c s="36">
        <f>ROUND(G215*H215,6)</f>
      </c>
      <c r="L215" s="38">
        <v>0</v>
      </c>
      <c s="32">
        <f>ROUND(ROUND(L215,2)*ROUND(G215,3),2)</f>
      </c>
      <c s="36" t="s">
        <v>4532</v>
      </c>
      <c>
        <f>(M215*21)/100</f>
      </c>
      <c t="s">
        <v>27</v>
      </c>
    </row>
    <row r="216" spans="1:5" ht="12.75">
      <c r="A216" s="35" t="s">
        <v>54</v>
      </c>
      <c r="E216" s="39" t="s">
        <v>5</v>
      </c>
    </row>
    <row r="217" spans="1:5" ht="12.75">
      <c r="A217" s="35" t="s">
        <v>55</v>
      </c>
      <c r="E217" s="40" t="s">
        <v>5</v>
      </c>
    </row>
    <row r="218" spans="1:5" ht="12.75">
      <c r="A218" t="s">
        <v>56</v>
      </c>
      <c r="E218" s="39" t="s">
        <v>5</v>
      </c>
    </row>
    <row r="219" spans="1:13" ht="12.75">
      <c r="A219" t="s">
        <v>46</v>
      </c>
      <c r="C219" s="31" t="s">
        <v>2133</v>
      </c>
      <c r="E219" s="33" t="s">
        <v>2134</v>
      </c>
      <c r="J219" s="32">
        <f>0</f>
      </c>
      <c s="32">
        <f>0</f>
      </c>
      <c s="32">
        <f>0+L220</f>
      </c>
      <c s="32">
        <f>0+M220</f>
      </c>
    </row>
    <row r="220" spans="1:16" ht="12.75">
      <c r="A220" t="s">
        <v>49</v>
      </c>
      <c s="34" t="s">
        <v>716</v>
      </c>
      <c s="34" t="s">
        <v>4578</v>
      </c>
      <c s="35" t="s">
        <v>5</v>
      </c>
      <c s="6" t="s">
        <v>4579</v>
      </c>
      <c s="36" t="s">
        <v>294</v>
      </c>
      <c s="37">
        <v>74.622</v>
      </c>
      <c s="36">
        <v>0</v>
      </c>
      <c s="36">
        <f>ROUND(G220*H220,6)</f>
      </c>
      <c r="L220" s="38">
        <v>0</v>
      </c>
      <c s="32">
        <f>ROUND(ROUND(L220,2)*ROUND(G220,3),2)</f>
      </c>
      <c s="36" t="s">
        <v>5592</v>
      </c>
      <c>
        <f>(M220*21)/100</f>
      </c>
      <c t="s">
        <v>27</v>
      </c>
    </row>
    <row r="221" spans="1:5" ht="12.75">
      <c r="A221" s="35" t="s">
        <v>54</v>
      </c>
      <c r="E221" s="39" t="s">
        <v>5</v>
      </c>
    </row>
    <row r="222" spans="1:5" ht="12.75">
      <c r="A222" s="35" t="s">
        <v>55</v>
      </c>
      <c r="E222" s="40" t="s">
        <v>5</v>
      </c>
    </row>
    <row r="223" spans="1:5" ht="12.75">
      <c r="A223" t="s">
        <v>56</v>
      </c>
      <c r="E223" s="39" t="s">
        <v>5</v>
      </c>
    </row>
    <row r="224" spans="1:13" ht="12.75">
      <c r="A224" t="s">
        <v>46</v>
      </c>
      <c r="C224" s="31" t="s">
        <v>5504</v>
      </c>
      <c r="E224" s="33" t="s">
        <v>5505</v>
      </c>
      <c r="J224" s="32">
        <f>0</f>
      </c>
      <c s="32">
        <f>0</f>
      </c>
      <c s="32">
        <f>0+L225+L229+L233+L237+L241+L245</f>
      </c>
      <c s="32">
        <f>0+M225+M229+M233+M237+M241+M245</f>
      </c>
    </row>
    <row r="225" spans="1:16" ht="12.75">
      <c r="A225" t="s">
        <v>49</v>
      </c>
      <c s="34" t="s">
        <v>719</v>
      </c>
      <c s="34" t="s">
        <v>5506</v>
      </c>
      <c s="35" t="s">
        <v>5</v>
      </c>
      <c s="6" t="s">
        <v>5507</v>
      </c>
      <c s="36" t="s">
        <v>5508</v>
      </c>
      <c s="37">
        <v>80</v>
      </c>
      <c s="36">
        <v>0</v>
      </c>
      <c s="36">
        <f>ROUND(G225*H225,6)</f>
      </c>
      <c r="L225" s="38">
        <v>0</v>
      </c>
      <c s="32">
        <f>ROUND(ROUND(L225,2)*ROUND(G225,3),2)</f>
      </c>
      <c s="36" t="s">
        <v>196</v>
      </c>
      <c>
        <f>(M225*21)/100</f>
      </c>
      <c t="s">
        <v>27</v>
      </c>
    </row>
    <row r="226" spans="1:5" ht="12.75">
      <c r="A226" s="35" t="s">
        <v>54</v>
      </c>
      <c r="E226" s="39" t="s">
        <v>5</v>
      </c>
    </row>
    <row r="227" spans="1:5" ht="12.75">
      <c r="A227" s="35" t="s">
        <v>55</v>
      </c>
      <c r="E227" s="40" t="s">
        <v>5</v>
      </c>
    </row>
    <row r="228" spans="1:5" ht="12.75">
      <c r="A228" t="s">
        <v>56</v>
      </c>
      <c r="E228" s="39" t="s">
        <v>5</v>
      </c>
    </row>
    <row r="229" spans="1:16" ht="12.75">
      <c r="A229" t="s">
        <v>49</v>
      </c>
      <c s="34" t="s">
        <v>723</v>
      </c>
      <c s="34" t="s">
        <v>5510</v>
      </c>
      <c s="35" t="s">
        <v>5</v>
      </c>
      <c s="6" t="s">
        <v>5511</v>
      </c>
      <c s="36" t="s">
        <v>4704</v>
      </c>
      <c s="37">
        <v>2</v>
      </c>
      <c s="36">
        <v>0</v>
      </c>
      <c s="36">
        <f>ROUND(G229*H229,6)</f>
      </c>
      <c r="L229" s="38">
        <v>0</v>
      </c>
      <c s="32">
        <f>ROUND(ROUND(L229,2)*ROUND(G229,3),2)</f>
      </c>
      <c s="36" t="s">
        <v>196</v>
      </c>
      <c>
        <f>(M229*21)/100</f>
      </c>
      <c t="s">
        <v>27</v>
      </c>
    </row>
    <row r="230" spans="1:5" ht="12.75">
      <c r="A230" s="35" t="s">
        <v>54</v>
      </c>
      <c r="E230" s="39" t="s">
        <v>5</v>
      </c>
    </row>
    <row r="231" spans="1:5" ht="25.5">
      <c r="A231" s="35" t="s">
        <v>55</v>
      </c>
      <c r="E231" s="40" t="s">
        <v>5541</v>
      </c>
    </row>
    <row r="232" spans="1:5" ht="12.75">
      <c r="A232" t="s">
        <v>56</v>
      </c>
      <c r="E232" s="39" t="s">
        <v>5</v>
      </c>
    </row>
    <row r="233" spans="1:16" ht="12.75">
      <c r="A233" t="s">
        <v>49</v>
      </c>
      <c s="34" t="s">
        <v>726</v>
      </c>
      <c s="34" t="s">
        <v>5512</v>
      </c>
      <c s="35" t="s">
        <v>5</v>
      </c>
      <c s="6" t="s">
        <v>5513</v>
      </c>
      <c s="36" t="s">
        <v>4704</v>
      </c>
      <c s="37">
        <v>2</v>
      </c>
      <c s="36">
        <v>0</v>
      </c>
      <c s="36">
        <f>ROUND(G233*H233,6)</f>
      </c>
      <c r="L233" s="38">
        <v>0</v>
      </c>
      <c s="32">
        <f>ROUND(ROUND(L233,2)*ROUND(G233,3),2)</f>
      </c>
      <c s="36" t="s">
        <v>196</v>
      </c>
      <c>
        <f>(M233*21)/100</f>
      </c>
      <c t="s">
        <v>27</v>
      </c>
    </row>
    <row r="234" spans="1:5" ht="12.75">
      <c r="A234" s="35" t="s">
        <v>54</v>
      </c>
      <c r="E234" s="39" t="s">
        <v>5</v>
      </c>
    </row>
    <row r="235" spans="1:5" ht="25.5">
      <c r="A235" s="35" t="s">
        <v>55</v>
      </c>
      <c r="E235" s="40" t="s">
        <v>5541</v>
      </c>
    </row>
    <row r="236" spans="1:5" ht="12.75">
      <c r="A236" t="s">
        <v>56</v>
      </c>
      <c r="E236" s="39" t="s">
        <v>5</v>
      </c>
    </row>
    <row r="237" spans="1:16" ht="12.75">
      <c r="A237" t="s">
        <v>49</v>
      </c>
      <c s="34" t="s">
        <v>730</v>
      </c>
      <c s="34" t="s">
        <v>5514</v>
      </c>
      <c s="35" t="s">
        <v>5</v>
      </c>
      <c s="6" t="s">
        <v>5515</v>
      </c>
      <c s="36" t="s">
        <v>5516</v>
      </c>
      <c s="37">
        <v>20</v>
      </c>
      <c s="36">
        <v>0</v>
      </c>
      <c s="36">
        <f>ROUND(G237*H237,6)</f>
      </c>
      <c r="L237" s="38">
        <v>0</v>
      </c>
      <c s="32">
        <f>ROUND(ROUND(L237,2)*ROUND(G237,3),2)</f>
      </c>
      <c s="36" t="s">
        <v>196</v>
      </c>
      <c>
        <f>(M237*21)/100</f>
      </c>
      <c t="s">
        <v>27</v>
      </c>
    </row>
    <row r="238" spans="1:5" ht="12.75">
      <c r="A238" s="35" t="s">
        <v>54</v>
      </c>
      <c r="E238" s="39" t="s">
        <v>5</v>
      </c>
    </row>
    <row r="239" spans="1:5" ht="25.5">
      <c r="A239" s="35" t="s">
        <v>55</v>
      </c>
      <c r="E239" s="40" t="s">
        <v>5593</v>
      </c>
    </row>
    <row r="240" spans="1:5" ht="12.75">
      <c r="A240" t="s">
        <v>56</v>
      </c>
      <c r="E240" s="39" t="s">
        <v>5</v>
      </c>
    </row>
    <row r="241" spans="1:16" ht="12.75">
      <c r="A241" t="s">
        <v>49</v>
      </c>
      <c s="34" t="s">
        <v>860</v>
      </c>
      <c s="34" t="s">
        <v>5518</v>
      </c>
      <c s="35" t="s">
        <v>5</v>
      </c>
      <c s="6" t="s">
        <v>5519</v>
      </c>
      <c s="36" t="s">
        <v>4704</v>
      </c>
      <c s="37">
        <v>1</v>
      </c>
      <c s="36">
        <v>0</v>
      </c>
      <c s="36">
        <f>ROUND(G241*H241,6)</f>
      </c>
      <c r="L241" s="38">
        <v>0</v>
      </c>
      <c s="32">
        <f>ROUND(ROUND(L241,2)*ROUND(G241,3),2)</f>
      </c>
      <c s="36" t="s">
        <v>196</v>
      </c>
      <c>
        <f>(M241*21)/100</f>
      </c>
      <c t="s">
        <v>27</v>
      </c>
    </row>
    <row r="242" spans="1:5" ht="12.75">
      <c r="A242" s="35" t="s">
        <v>54</v>
      </c>
      <c r="E242" s="39" t="s">
        <v>5</v>
      </c>
    </row>
    <row r="243" spans="1:5" ht="25.5">
      <c r="A243" s="35" t="s">
        <v>55</v>
      </c>
      <c r="E243" s="40" t="s">
        <v>5421</v>
      </c>
    </row>
    <row r="244" spans="1:5" ht="12.75">
      <c r="A244" t="s">
        <v>56</v>
      </c>
      <c r="E244" s="39" t="s">
        <v>5</v>
      </c>
    </row>
    <row r="245" spans="1:16" ht="12.75">
      <c r="A245" t="s">
        <v>49</v>
      </c>
      <c s="34" t="s">
        <v>863</v>
      </c>
      <c s="34" t="s">
        <v>5520</v>
      </c>
      <c s="35" t="s">
        <v>5</v>
      </c>
      <c s="6" t="s">
        <v>5521</v>
      </c>
      <c s="36" t="s">
        <v>5508</v>
      </c>
      <c s="37">
        <v>80</v>
      </c>
      <c s="36">
        <v>0</v>
      </c>
      <c s="36">
        <f>ROUND(G245*H245,6)</f>
      </c>
      <c r="L245" s="38">
        <v>0</v>
      </c>
      <c s="32">
        <f>ROUND(ROUND(L245,2)*ROUND(G245,3),2)</f>
      </c>
      <c s="36" t="s">
        <v>196</v>
      </c>
      <c>
        <f>(M245*21)/100</f>
      </c>
      <c t="s">
        <v>27</v>
      </c>
    </row>
    <row r="246" spans="1:5" ht="12.75">
      <c r="A246" s="35" t="s">
        <v>54</v>
      </c>
      <c r="E246" s="39" t="s">
        <v>5</v>
      </c>
    </row>
    <row r="247" spans="1:5" ht="12.75">
      <c r="A247" s="35" t="s">
        <v>55</v>
      </c>
      <c r="E247" s="40" t="s">
        <v>5</v>
      </c>
    </row>
    <row r="248" spans="1:5" ht="12.75">
      <c r="A248" t="s">
        <v>56</v>
      </c>
      <c r="E2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5594</v>
      </c>
      <c s="41">
        <f>Rekapitulace!C110</f>
      </c>
      <c s="20" t="s">
        <v>0</v>
      </c>
      <c t="s">
        <v>23</v>
      </c>
      <c t="s">
        <v>27</v>
      </c>
    </row>
    <row r="4" spans="1:16" ht="32" customHeight="1">
      <c r="A4" s="24" t="s">
        <v>20</v>
      </c>
      <c s="25" t="s">
        <v>28</v>
      </c>
      <c s="27" t="s">
        <v>5594</v>
      </c>
      <c r="E4" s="26" t="s">
        <v>5595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5597</v>
      </c>
      <c r="E8" s="30" t="s">
        <v>5595</v>
      </c>
      <c r="J8" s="29">
        <f>0+J9+J22+J35+J48+J65+J70+J83</f>
      </c>
      <c s="29">
        <f>0+K9+K22+K35+K48+K65+K70+K83</f>
      </c>
      <c s="29">
        <f>0+L9+L22+L35+L48+L65+L70+L83</f>
      </c>
      <c s="29">
        <f>0+M9+M22+M35+M48+M65+M70+M83</f>
      </c>
    </row>
    <row r="9" spans="1:13" ht="12.75">
      <c r="A9" t="s">
        <v>46</v>
      </c>
      <c r="C9" s="31" t="s">
        <v>77</v>
      </c>
      <c r="E9" s="33" t="s">
        <v>3328</v>
      </c>
      <c r="J9" s="32">
        <f>0</f>
      </c>
      <c s="32">
        <f>0</f>
      </c>
      <c s="32">
        <f>0+L10+L14+L18</f>
      </c>
      <c s="32">
        <f>0+M10+M14+M18</f>
      </c>
    </row>
    <row r="10" spans="1:16" ht="12.75">
      <c r="A10" t="s">
        <v>49</v>
      </c>
      <c s="34" t="s">
        <v>47</v>
      </c>
      <c s="34" t="s">
        <v>4786</v>
      </c>
      <c s="35" t="s">
        <v>5</v>
      </c>
      <c s="6" t="s">
        <v>5598</v>
      </c>
      <c s="36" t="s">
        <v>63</v>
      </c>
      <c s="37">
        <v>6.87</v>
      </c>
      <c s="36">
        <v>0.03358</v>
      </c>
      <c s="36">
        <f>ROUND(G10*H10,6)</f>
      </c>
      <c r="L10" s="38">
        <v>0</v>
      </c>
      <c s="32">
        <f>ROUND(ROUND(L10,2)*ROUND(G10,3),2)</f>
      </c>
      <c s="36" t="s">
        <v>196</v>
      </c>
      <c>
        <f>(M10*21)/100</f>
      </c>
      <c t="s">
        <v>27</v>
      </c>
    </row>
    <row r="11" spans="1:5" ht="12.75">
      <c r="A11" s="35" t="s">
        <v>54</v>
      </c>
      <c r="E11" s="39" t="s">
        <v>5</v>
      </c>
    </row>
    <row r="12" spans="1:5" ht="63.75">
      <c r="A12" s="35" t="s">
        <v>55</v>
      </c>
      <c r="E12" s="40" t="s">
        <v>5599</v>
      </c>
    </row>
    <row r="13" spans="1:5" ht="12.75">
      <c r="A13" t="s">
        <v>56</v>
      </c>
      <c r="E13" s="39" t="s">
        <v>5</v>
      </c>
    </row>
    <row r="14" spans="1:16" ht="25.5">
      <c r="A14" t="s">
        <v>49</v>
      </c>
      <c s="34" t="s">
        <v>27</v>
      </c>
      <c s="34" t="s">
        <v>5600</v>
      </c>
      <c s="35" t="s">
        <v>5</v>
      </c>
      <c s="6" t="s">
        <v>5601</v>
      </c>
      <c s="36" t="s">
        <v>63</v>
      </c>
      <c s="37">
        <v>6.87</v>
      </c>
      <c s="36">
        <v>0.0529</v>
      </c>
      <c s="36">
        <f>ROUND(G14*H14,6)</f>
      </c>
      <c r="L14" s="38">
        <v>0</v>
      </c>
      <c s="32">
        <f>ROUND(ROUND(L14,2)*ROUND(G14,3),2)</f>
      </c>
      <c s="36" t="s">
        <v>196</v>
      </c>
      <c>
        <f>(M14*21)/100</f>
      </c>
      <c t="s">
        <v>27</v>
      </c>
    </row>
    <row r="15" spans="1:5" ht="12.75">
      <c r="A15" s="35" t="s">
        <v>54</v>
      </c>
      <c r="E15" s="39" t="s">
        <v>5</v>
      </c>
    </row>
    <row r="16" spans="1:5" ht="63.75">
      <c r="A16" s="35" t="s">
        <v>55</v>
      </c>
      <c r="E16" s="40" t="s">
        <v>5599</v>
      </c>
    </row>
    <row r="17" spans="1:5" ht="12.75">
      <c r="A17" t="s">
        <v>56</v>
      </c>
      <c r="E17" s="39" t="s">
        <v>5</v>
      </c>
    </row>
    <row r="18" spans="1:16" ht="25.5">
      <c r="A18" t="s">
        <v>49</v>
      </c>
      <c s="34" t="s">
        <v>26</v>
      </c>
      <c s="34" t="s">
        <v>5602</v>
      </c>
      <c s="35" t="s">
        <v>5</v>
      </c>
      <c s="6" t="s">
        <v>5603</v>
      </c>
      <c s="36" t="s">
        <v>97</v>
      </c>
      <c s="37">
        <v>9</v>
      </c>
      <c s="36">
        <v>0.01316</v>
      </c>
      <c s="36">
        <f>ROUND(G18*H18,6)</f>
      </c>
      <c r="L18" s="38">
        <v>0</v>
      </c>
      <c s="32">
        <f>ROUND(ROUND(L18,2)*ROUND(G18,3),2)</f>
      </c>
      <c s="36" t="s">
        <v>196</v>
      </c>
      <c>
        <f>(M18*21)/100</f>
      </c>
      <c t="s">
        <v>27</v>
      </c>
    </row>
    <row r="19" spans="1:5" ht="12.75">
      <c r="A19" s="35" t="s">
        <v>54</v>
      </c>
      <c r="E19" s="39" t="s">
        <v>5</v>
      </c>
    </row>
    <row r="20" spans="1:5" ht="12.75">
      <c r="A20" s="35" t="s">
        <v>55</v>
      </c>
      <c r="E20" s="40" t="s">
        <v>5</v>
      </c>
    </row>
    <row r="21" spans="1:5" ht="12.75">
      <c r="A21" t="s">
        <v>56</v>
      </c>
      <c r="E21" s="39" t="s">
        <v>5</v>
      </c>
    </row>
    <row r="22" spans="1:13" ht="12.75">
      <c r="A22" t="s">
        <v>46</v>
      </c>
      <c r="C22" s="31" t="s">
        <v>5030</v>
      </c>
      <c r="E22" s="33" t="s">
        <v>5031</v>
      </c>
      <c r="J22" s="32">
        <f>0</f>
      </c>
      <c s="32">
        <f>0</f>
      </c>
      <c s="32">
        <f>0+L23+L27+L31</f>
      </c>
      <c s="32">
        <f>0+M23+M27+M31</f>
      </c>
    </row>
    <row r="23" spans="1:16" ht="25.5">
      <c r="A23" t="s">
        <v>49</v>
      </c>
      <c s="34" t="s">
        <v>67</v>
      </c>
      <c s="34" t="s">
        <v>5604</v>
      </c>
      <c s="35" t="s">
        <v>5</v>
      </c>
      <c s="6" t="s">
        <v>5605</v>
      </c>
      <c s="36" t="s">
        <v>226</v>
      </c>
      <c s="37">
        <v>6</v>
      </c>
      <c s="36">
        <v>0</v>
      </c>
      <c s="36">
        <f>ROUND(G23*H23,6)</f>
      </c>
      <c r="L23" s="38">
        <v>0</v>
      </c>
      <c s="32">
        <f>ROUND(ROUND(L23,2)*ROUND(G23,3),2)</f>
      </c>
      <c s="36" t="s">
        <v>196</v>
      </c>
      <c>
        <f>(M23*21)/100</f>
      </c>
      <c t="s">
        <v>27</v>
      </c>
    </row>
    <row r="24" spans="1:5" ht="12.75">
      <c r="A24" s="35" t="s">
        <v>54</v>
      </c>
      <c r="E24" s="39" t="s">
        <v>5</v>
      </c>
    </row>
    <row r="25" spans="1:5" ht="12.75">
      <c r="A25" s="35" t="s">
        <v>55</v>
      </c>
      <c r="E25" s="40" t="s">
        <v>5</v>
      </c>
    </row>
    <row r="26" spans="1:5" ht="12.75">
      <c r="A26" t="s">
        <v>56</v>
      </c>
      <c r="E26" s="39" t="s">
        <v>5</v>
      </c>
    </row>
    <row r="27" spans="1:16" ht="25.5">
      <c r="A27" t="s">
        <v>49</v>
      </c>
      <c s="34" t="s">
        <v>72</v>
      </c>
      <c s="34" t="s">
        <v>5606</v>
      </c>
      <c s="35" t="s">
        <v>5</v>
      </c>
      <c s="6" t="s">
        <v>5607</v>
      </c>
      <c s="36" t="s">
        <v>226</v>
      </c>
      <c s="37">
        <v>2</v>
      </c>
      <c s="36">
        <v>0</v>
      </c>
      <c s="36">
        <f>ROUND(G27*H27,6)</f>
      </c>
      <c r="L27" s="38">
        <v>0</v>
      </c>
      <c s="32">
        <f>ROUND(ROUND(L27,2)*ROUND(G27,3),2)</f>
      </c>
      <c s="36" t="s">
        <v>196</v>
      </c>
      <c>
        <f>(M27*21)/100</f>
      </c>
      <c t="s">
        <v>27</v>
      </c>
    </row>
    <row r="28" spans="1:5" ht="12.75">
      <c r="A28" s="35" t="s">
        <v>54</v>
      </c>
      <c r="E28" s="39" t="s">
        <v>5</v>
      </c>
    </row>
    <row r="29" spans="1:5" ht="12.75">
      <c r="A29" s="35" t="s">
        <v>55</v>
      </c>
      <c r="E29" s="40" t="s">
        <v>5</v>
      </c>
    </row>
    <row r="30" spans="1:5" ht="12.75">
      <c r="A30" t="s">
        <v>56</v>
      </c>
      <c r="E30" s="39" t="s">
        <v>5</v>
      </c>
    </row>
    <row r="31" spans="1:16" ht="25.5">
      <c r="A31" t="s">
        <v>49</v>
      </c>
      <c s="34" t="s">
        <v>77</v>
      </c>
      <c s="34" t="s">
        <v>5608</v>
      </c>
      <c s="35" t="s">
        <v>5</v>
      </c>
      <c s="6" t="s">
        <v>5609</v>
      </c>
      <c s="36" t="s">
        <v>226</v>
      </c>
      <c s="37">
        <v>1</v>
      </c>
      <c s="36">
        <v>0</v>
      </c>
      <c s="36">
        <f>ROUND(G31*H31,6)</f>
      </c>
      <c r="L31" s="38">
        <v>0</v>
      </c>
      <c s="32">
        <f>ROUND(ROUND(L31,2)*ROUND(G31,3),2)</f>
      </c>
      <c s="36" t="s">
        <v>196</v>
      </c>
      <c>
        <f>(M31*21)/100</f>
      </c>
      <c t="s">
        <v>27</v>
      </c>
    </row>
    <row r="32" spans="1:5" ht="12.75">
      <c r="A32" s="35" t="s">
        <v>54</v>
      </c>
      <c r="E32" s="39" t="s">
        <v>5</v>
      </c>
    </row>
    <row r="33" spans="1:5" ht="12.75">
      <c r="A33" s="35" t="s">
        <v>55</v>
      </c>
      <c r="E33" s="40" t="s">
        <v>5</v>
      </c>
    </row>
    <row r="34" spans="1:5" ht="12.75">
      <c r="A34" t="s">
        <v>56</v>
      </c>
      <c r="E34" s="39" t="s">
        <v>5</v>
      </c>
    </row>
    <row r="35" spans="1:13" ht="12.75">
      <c r="A35" t="s">
        <v>46</v>
      </c>
      <c r="C35" s="31" t="s">
        <v>5149</v>
      </c>
      <c r="E35" s="33" t="s">
        <v>5150</v>
      </c>
      <c r="J35" s="32">
        <f>0</f>
      </c>
      <c s="32">
        <f>0</f>
      </c>
      <c s="32">
        <f>0+L36+L40+L44</f>
      </c>
      <c s="32">
        <f>0+M36+M40+M44</f>
      </c>
    </row>
    <row r="36" spans="1:16" ht="12.75">
      <c r="A36" t="s">
        <v>49</v>
      </c>
      <c s="34" t="s">
        <v>65</v>
      </c>
      <c s="34" t="s">
        <v>5610</v>
      </c>
      <c s="35" t="s">
        <v>5</v>
      </c>
      <c s="6" t="s">
        <v>5611</v>
      </c>
      <c s="36" t="s">
        <v>63</v>
      </c>
      <c s="37">
        <v>20</v>
      </c>
      <c s="36">
        <v>0</v>
      </c>
      <c s="36">
        <f>ROUND(G36*H36,6)</f>
      </c>
      <c r="L36" s="38">
        <v>0</v>
      </c>
      <c s="32">
        <f>ROUND(ROUND(L36,2)*ROUND(G36,3),2)</f>
      </c>
      <c s="36" t="s">
        <v>196</v>
      </c>
      <c>
        <f>(M36*21)/100</f>
      </c>
      <c t="s">
        <v>27</v>
      </c>
    </row>
    <row r="37" spans="1:5" ht="12.75">
      <c r="A37" s="35" t="s">
        <v>54</v>
      </c>
      <c r="E37" s="39" t="s">
        <v>5</v>
      </c>
    </row>
    <row r="38" spans="1:5" ht="12.75">
      <c r="A38" s="35" t="s">
        <v>55</v>
      </c>
      <c r="E38" s="40" t="s">
        <v>5</v>
      </c>
    </row>
    <row r="39" spans="1:5" ht="12.75">
      <c r="A39" t="s">
        <v>56</v>
      </c>
      <c r="E39" s="39" t="s">
        <v>5</v>
      </c>
    </row>
    <row r="40" spans="1:16" ht="25.5">
      <c r="A40" t="s">
        <v>49</v>
      </c>
      <c s="34" t="s">
        <v>82</v>
      </c>
      <c s="34" t="s">
        <v>5612</v>
      </c>
      <c s="35" t="s">
        <v>5</v>
      </c>
      <c s="6" t="s">
        <v>5613</v>
      </c>
      <c s="36" t="s">
        <v>63</v>
      </c>
      <c s="37">
        <v>20</v>
      </c>
      <c s="36">
        <v>0.0002</v>
      </c>
      <c s="36">
        <f>ROUND(G40*H40,6)</f>
      </c>
      <c r="L40" s="38">
        <v>0</v>
      </c>
      <c s="32">
        <f>ROUND(ROUND(L40,2)*ROUND(G40,3),2)</f>
      </c>
      <c s="36" t="s">
        <v>196</v>
      </c>
      <c>
        <f>(M40*21)/100</f>
      </c>
      <c t="s">
        <v>27</v>
      </c>
    </row>
    <row r="41" spans="1:5" ht="12.75">
      <c r="A41" s="35" t="s">
        <v>54</v>
      </c>
      <c r="E41" s="39" t="s">
        <v>5</v>
      </c>
    </row>
    <row r="42" spans="1:5" ht="12.75">
      <c r="A42" s="35" t="s">
        <v>55</v>
      </c>
      <c r="E42" s="40" t="s">
        <v>5</v>
      </c>
    </row>
    <row r="43" spans="1:5" ht="12.75">
      <c r="A43" t="s">
        <v>56</v>
      </c>
      <c r="E43" s="39" t="s">
        <v>5</v>
      </c>
    </row>
    <row r="44" spans="1:16" ht="25.5">
      <c r="A44" t="s">
        <v>49</v>
      </c>
      <c s="34" t="s">
        <v>86</v>
      </c>
      <c s="34" t="s">
        <v>5156</v>
      </c>
      <c s="35" t="s">
        <v>5</v>
      </c>
      <c s="6" t="s">
        <v>5614</v>
      </c>
      <c s="36" t="s">
        <v>63</v>
      </c>
      <c s="37">
        <v>20</v>
      </c>
      <c s="36">
        <v>0.00026</v>
      </c>
      <c s="36">
        <f>ROUND(G44*H44,6)</f>
      </c>
      <c r="L44" s="38">
        <v>0</v>
      </c>
      <c s="32">
        <f>ROUND(ROUND(L44,2)*ROUND(G44,3),2)</f>
      </c>
      <c s="36" t="s">
        <v>196</v>
      </c>
      <c>
        <f>(M44*21)/100</f>
      </c>
      <c t="s">
        <v>27</v>
      </c>
    </row>
    <row r="45" spans="1:5" ht="12.75">
      <c r="A45" s="35" t="s">
        <v>54</v>
      </c>
      <c r="E45" s="39" t="s">
        <v>5</v>
      </c>
    </row>
    <row r="46" spans="1:5" ht="12.75">
      <c r="A46" s="35" t="s">
        <v>55</v>
      </c>
      <c r="E46" s="40" t="s">
        <v>5</v>
      </c>
    </row>
    <row r="47" spans="1:5" ht="12.75">
      <c r="A47" t="s">
        <v>56</v>
      </c>
      <c r="E47" s="39" t="s">
        <v>5</v>
      </c>
    </row>
    <row r="48" spans="1:13" ht="12.75">
      <c r="A48" t="s">
        <v>46</v>
      </c>
      <c r="C48" s="31" t="s">
        <v>86</v>
      </c>
      <c r="E48" s="33" t="s">
        <v>2115</v>
      </c>
      <c r="J48" s="32">
        <f>0</f>
      </c>
      <c s="32">
        <f>0</f>
      </c>
      <c s="32">
        <f>0+L49+L53+L57+L61</f>
      </c>
      <c s="32">
        <f>0+M49+M53+M57+M61</f>
      </c>
    </row>
    <row r="49" spans="1:16" ht="12.75">
      <c r="A49" t="s">
        <v>49</v>
      </c>
      <c s="34" t="s">
        <v>90</v>
      </c>
      <c s="34" t="s">
        <v>4948</v>
      </c>
      <c s="35" t="s">
        <v>5</v>
      </c>
      <c s="6" t="s">
        <v>5615</v>
      </c>
      <c s="36" t="s">
        <v>70</v>
      </c>
      <c s="37">
        <v>10.35</v>
      </c>
      <c s="36">
        <v>0</v>
      </c>
      <c s="36">
        <f>ROUND(G49*H49,6)</f>
      </c>
      <c r="L49" s="38">
        <v>0</v>
      </c>
      <c s="32">
        <f>ROUND(ROUND(L49,2)*ROUND(G49,3),2)</f>
      </c>
      <c s="36" t="s">
        <v>196</v>
      </c>
      <c>
        <f>(M49*21)/100</f>
      </c>
      <c t="s">
        <v>27</v>
      </c>
    </row>
    <row r="50" spans="1:5" ht="12.75">
      <c r="A50" s="35" t="s">
        <v>54</v>
      </c>
      <c r="E50" s="39" t="s">
        <v>5</v>
      </c>
    </row>
    <row r="51" spans="1:5" ht="12.75">
      <c r="A51" s="35" t="s">
        <v>55</v>
      </c>
      <c r="E51" s="40" t="s">
        <v>5</v>
      </c>
    </row>
    <row r="52" spans="1:5" ht="12.75">
      <c r="A52" t="s">
        <v>56</v>
      </c>
      <c r="E52" s="39" t="s">
        <v>5</v>
      </c>
    </row>
    <row r="53" spans="1:16" ht="25.5">
      <c r="A53" t="s">
        <v>49</v>
      </c>
      <c s="34" t="s">
        <v>94</v>
      </c>
      <c s="34" t="s">
        <v>5616</v>
      </c>
      <c s="35" t="s">
        <v>5</v>
      </c>
      <c s="6" t="s">
        <v>5617</v>
      </c>
      <c s="36" t="s">
        <v>97</v>
      </c>
      <c s="37">
        <v>3</v>
      </c>
      <c s="36">
        <v>0</v>
      </c>
      <c s="36">
        <f>ROUND(G53*H53,6)</f>
      </c>
      <c r="L53" s="38">
        <v>0</v>
      </c>
      <c s="32">
        <f>ROUND(ROUND(L53,2)*ROUND(G53,3),2)</f>
      </c>
      <c s="36" t="s">
        <v>196</v>
      </c>
      <c>
        <f>(M53*21)/100</f>
      </c>
      <c t="s">
        <v>27</v>
      </c>
    </row>
    <row r="54" spans="1:5" ht="12.75">
      <c r="A54" s="35" t="s">
        <v>54</v>
      </c>
      <c r="E54" s="39" t="s">
        <v>5</v>
      </c>
    </row>
    <row r="55" spans="1:5" ht="12.75">
      <c r="A55" s="35" t="s">
        <v>55</v>
      </c>
      <c r="E55" s="40" t="s">
        <v>5</v>
      </c>
    </row>
    <row r="56" spans="1:5" ht="12.75">
      <c r="A56" t="s">
        <v>56</v>
      </c>
      <c r="E56" s="39" t="s">
        <v>5</v>
      </c>
    </row>
    <row r="57" spans="1:16" ht="25.5">
      <c r="A57" t="s">
        <v>49</v>
      </c>
      <c s="34" t="s">
        <v>99</v>
      </c>
      <c s="34" t="s">
        <v>5618</v>
      </c>
      <c s="35" t="s">
        <v>5</v>
      </c>
      <c s="6" t="s">
        <v>5619</v>
      </c>
      <c s="36" t="s">
        <v>97</v>
      </c>
      <c s="37">
        <v>6</v>
      </c>
      <c s="36">
        <v>0</v>
      </c>
      <c s="36">
        <f>ROUND(G57*H57,6)</f>
      </c>
      <c r="L57" s="38">
        <v>0</v>
      </c>
      <c s="32">
        <f>ROUND(ROUND(L57,2)*ROUND(G57,3),2)</f>
      </c>
      <c s="36" t="s">
        <v>196</v>
      </c>
      <c>
        <f>(M57*21)/100</f>
      </c>
      <c t="s">
        <v>27</v>
      </c>
    </row>
    <row r="58" spans="1:5" ht="12.75">
      <c r="A58" s="35" t="s">
        <v>54</v>
      </c>
      <c r="E58" s="39" t="s">
        <v>5</v>
      </c>
    </row>
    <row r="59" spans="1:5" ht="12.75">
      <c r="A59" s="35" t="s">
        <v>55</v>
      </c>
      <c r="E59" s="40" t="s">
        <v>5</v>
      </c>
    </row>
    <row r="60" spans="1:5" ht="12.75">
      <c r="A60" t="s">
        <v>56</v>
      </c>
      <c r="E60" s="39" t="s">
        <v>5</v>
      </c>
    </row>
    <row r="61" spans="1:16" ht="25.5">
      <c r="A61" t="s">
        <v>49</v>
      </c>
      <c s="34" t="s">
        <v>102</v>
      </c>
      <c s="34" t="s">
        <v>5620</v>
      </c>
      <c s="35" t="s">
        <v>5</v>
      </c>
      <c s="6" t="s">
        <v>5621</v>
      </c>
      <c s="36" t="s">
        <v>63</v>
      </c>
      <c s="37">
        <v>13.71</v>
      </c>
      <c s="36">
        <v>0</v>
      </c>
      <c s="36">
        <f>ROUND(G61*H61,6)</f>
      </c>
      <c r="L61" s="38">
        <v>0</v>
      </c>
      <c s="32">
        <f>ROUND(ROUND(L61,2)*ROUND(G61,3),2)</f>
      </c>
      <c s="36" t="s">
        <v>196</v>
      </c>
      <c>
        <f>(M61*21)/100</f>
      </c>
      <c t="s">
        <v>27</v>
      </c>
    </row>
    <row r="62" spans="1:5" ht="12.75">
      <c r="A62" s="35" t="s">
        <v>54</v>
      </c>
      <c r="E62" s="39" t="s">
        <v>5</v>
      </c>
    </row>
    <row r="63" spans="1:5" ht="63.75">
      <c r="A63" s="35" t="s">
        <v>55</v>
      </c>
      <c r="E63" s="40" t="s">
        <v>5622</v>
      </c>
    </row>
    <row r="64" spans="1:5" ht="12.75">
      <c r="A64" t="s">
        <v>56</v>
      </c>
      <c r="E64" s="39" t="s">
        <v>5</v>
      </c>
    </row>
    <row r="65" spans="1:13" ht="12.75">
      <c r="A65" t="s">
        <v>46</v>
      </c>
      <c r="C65" s="31" t="s">
        <v>288</v>
      </c>
      <c r="E65" s="33" t="s">
        <v>289</v>
      </c>
      <c r="J65" s="32">
        <f>0</f>
      </c>
      <c s="32">
        <f>0</f>
      </c>
      <c s="32">
        <f>0+L66</f>
      </c>
      <c s="32">
        <f>0+M66</f>
      </c>
    </row>
    <row r="66" spans="1:16" ht="38.25">
      <c r="A66" t="s">
        <v>49</v>
      </c>
      <c s="34" t="s">
        <v>106</v>
      </c>
      <c s="34" t="s">
        <v>5623</v>
      </c>
      <c s="35" t="s">
        <v>292</v>
      </c>
      <c s="6" t="s">
        <v>5624</v>
      </c>
      <c s="36" t="s">
        <v>294</v>
      </c>
      <c s="37">
        <v>0.481</v>
      </c>
      <c s="36">
        <v>0</v>
      </c>
      <c s="36">
        <f>ROUND(G66*H66,6)</f>
      </c>
      <c r="L66" s="38">
        <v>0</v>
      </c>
      <c s="32">
        <f>ROUND(ROUND(L66,2)*ROUND(G66,3),2)</f>
      </c>
      <c s="36" t="s">
        <v>196</v>
      </c>
      <c>
        <f>(M66*21)/100</f>
      </c>
      <c t="s">
        <v>27</v>
      </c>
    </row>
    <row r="67" spans="1:5" ht="12.75">
      <c r="A67" s="35" t="s">
        <v>54</v>
      </c>
      <c r="E67" s="39" t="s">
        <v>295</v>
      </c>
    </row>
    <row r="68" spans="1:5" ht="12.75">
      <c r="A68" s="35" t="s">
        <v>55</v>
      </c>
      <c r="E68" s="40" t="s">
        <v>5</v>
      </c>
    </row>
    <row r="69" spans="1:5" ht="165.75">
      <c r="A69" t="s">
        <v>56</v>
      </c>
      <c r="E69" s="39" t="s">
        <v>296</v>
      </c>
    </row>
    <row r="70" spans="1:13" ht="12.75">
      <c r="A70" t="s">
        <v>46</v>
      </c>
      <c r="C70" s="31" t="s">
        <v>5237</v>
      </c>
      <c r="E70" s="33" t="s">
        <v>5238</v>
      </c>
      <c r="J70" s="32">
        <f>0</f>
      </c>
      <c s="32">
        <f>0</f>
      </c>
      <c s="32">
        <f>0+L71+L75+L79</f>
      </c>
      <c s="32">
        <f>0+M71+M75+M79</f>
      </c>
    </row>
    <row r="71" spans="1:16" ht="25.5">
      <c r="A71" t="s">
        <v>49</v>
      </c>
      <c s="34" t="s">
        <v>110</v>
      </c>
      <c s="34" t="s">
        <v>5625</v>
      </c>
      <c s="35" t="s">
        <v>5</v>
      </c>
      <c s="6" t="s">
        <v>5626</v>
      </c>
      <c s="36" t="s">
        <v>294</v>
      </c>
      <c s="37">
        <v>0.481</v>
      </c>
      <c s="36">
        <v>0</v>
      </c>
      <c s="36">
        <f>ROUND(G71*H71,6)</f>
      </c>
      <c r="L71" s="38">
        <v>0</v>
      </c>
      <c s="32">
        <f>ROUND(ROUND(L71,2)*ROUND(G71,3),2)</f>
      </c>
      <c s="36" t="s">
        <v>196</v>
      </c>
      <c>
        <f>(M71*21)/100</f>
      </c>
      <c t="s">
        <v>27</v>
      </c>
    </row>
    <row r="72" spans="1:5" ht="12.75">
      <c r="A72" s="35" t="s">
        <v>54</v>
      </c>
      <c r="E72" s="39" t="s">
        <v>5</v>
      </c>
    </row>
    <row r="73" spans="1:5" ht="12.75">
      <c r="A73" s="35" t="s">
        <v>55</v>
      </c>
      <c r="E73" s="40" t="s">
        <v>5</v>
      </c>
    </row>
    <row r="74" spans="1:5" ht="12.75">
      <c r="A74" t="s">
        <v>56</v>
      </c>
      <c r="E74" s="39" t="s">
        <v>5</v>
      </c>
    </row>
    <row r="75" spans="1:16" ht="25.5">
      <c r="A75" t="s">
        <v>49</v>
      </c>
      <c s="34" t="s">
        <v>114</v>
      </c>
      <c s="34" t="s">
        <v>5627</v>
      </c>
      <c s="35" t="s">
        <v>5</v>
      </c>
      <c s="6" t="s">
        <v>5628</v>
      </c>
      <c s="36" t="s">
        <v>294</v>
      </c>
      <c s="37">
        <v>0.481</v>
      </c>
      <c s="36">
        <v>0</v>
      </c>
      <c s="36">
        <f>ROUND(G75*H75,6)</f>
      </c>
      <c r="L75" s="38">
        <v>0</v>
      </c>
      <c s="32">
        <f>ROUND(ROUND(L75,2)*ROUND(G75,3),2)</f>
      </c>
      <c s="36" t="s">
        <v>196</v>
      </c>
      <c>
        <f>(M75*21)/100</f>
      </c>
      <c t="s">
        <v>27</v>
      </c>
    </row>
    <row r="76" spans="1:5" ht="12.75">
      <c r="A76" s="35" t="s">
        <v>54</v>
      </c>
      <c r="E76" s="39" t="s">
        <v>5</v>
      </c>
    </row>
    <row r="77" spans="1:5" ht="12.75">
      <c r="A77" s="35" t="s">
        <v>55</v>
      </c>
      <c r="E77" s="40" t="s">
        <v>5</v>
      </c>
    </row>
    <row r="78" spans="1:5" ht="12.75">
      <c r="A78" t="s">
        <v>56</v>
      </c>
      <c r="E78" s="39" t="s">
        <v>5</v>
      </c>
    </row>
    <row r="79" spans="1:16" ht="25.5">
      <c r="A79" t="s">
        <v>49</v>
      </c>
      <c s="34" t="s">
        <v>118</v>
      </c>
      <c s="34" t="s">
        <v>5629</v>
      </c>
      <c s="35" t="s">
        <v>5</v>
      </c>
      <c s="6" t="s">
        <v>5630</v>
      </c>
      <c s="36" t="s">
        <v>294</v>
      </c>
      <c s="37">
        <v>4.329</v>
      </c>
      <c s="36">
        <v>0</v>
      </c>
      <c s="36">
        <f>ROUND(G79*H79,6)</f>
      </c>
      <c r="L79" s="38">
        <v>0</v>
      </c>
      <c s="32">
        <f>ROUND(ROUND(L79,2)*ROUND(G79,3),2)</f>
      </c>
      <c s="36" t="s">
        <v>196</v>
      </c>
      <c>
        <f>(M79*21)/100</f>
      </c>
      <c t="s">
        <v>27</v>
      </c>
    </row>
    <row r="80" spans="1:5" ht="12.75">
      <c r="A80" s="35" t="s">
        <v>54</v>
      </c>
      <c r="E80" s="39" t="s">
        <v>5</v>
      </c>
    </row>
    <row r="81" spans="1:5" ht="12.75">
      <c r="A81" s="35" t="s">
        <v>55</v>
      </c>
      <c r="E81" s="40" t="s">
        <v>5631</v>
      </c>
    </row>
    <row r="82" spans="1:5" ht="12.75">
      <c r="A82" t="s">
        <v>56</v>
      </c>
      <c r="E82" s="39" t="s">
        <v>5</v>
      </c>
    </row>
    <row r="83" spans="1:13" ht="12.75">
      <c r="A83" t="s">
        <v>46</v>
      </c>
      <c r="C83" s="31" t="s">
        <v>2133</v>
      </c>
      <c r="E83" s="33" t="s">
        <v>2134</v>
      </c>
      <c r="J83" s="32">
        <f>0</f>
      </c>
      <c s="32">
        <f>0</f>
      </c>
      <c s="32">
        <f>0+L84</f>
      </c>
      <c s="32">
        <f>0+M84</f>
      </c>
    </row>
    <row r="84" spans="1:16" ht="38.25">
      <c r="A84" t="s">
        <v>49</v>
      </c>
      <c s="34" t="s">
        <v>122</v>
      </c>
      <c s="34" t="s">
        <v>4578</v>
      </c>
      <c s="35" t="s">
        <v>5</v>
      </c>
      <c s="6" t="s">
        <v>5632</v>
      </c>
      <c s="36" t="s">
        <v>294</v>
      </c>
      <c s="37">
        <v>0.713</v>
      </c>
      <c s="36">
        <v>0</v>
      </c>
      <c s="36">
        <f>ROUND(G84*H84,6)</f>
      </c>
      <c r="L84" s="38">
        <v>0</v>
      </c>
      <c s="32">
        <f>ROUND(ROUND(L84,2)*ROUND(G84,3),2)</f>
      </c>
      <c s="36" t="s">
        <v>196</v>
      </c>
      <c>
        <f>(M84*21)/100</f>
      </c>
      <c t="s">
        <v>27</v>
      </c>
    </row>
    <row r="85" spans="1:5" ht="12.75">
      <c r="A85" s="35" t="s">
        <v>54</v>
      </c>
      <c r="E85" s="39" t="s">
        <v>5</v>
      </c>
    </row>
    <row r="86" spans="1:5" ht="12.75">
      <c r="A86" s="35" t="s">
        <v>55</v>
      </c>
      <c r="E86" s="40" t="s">
        <v>5</v>
      </c>
    </row>
    <row r="87" spans="1:5" ht="12.75">
      <c r="A87" t="s">
        <v>56</v>
      </c>
      <c r="E8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407</v>
      </c>
      <c s="41">
        <f>Rekapitulace!C19</f>
      </c>
      <c s="20" t="s">
        <v>0</v>
      </c>
      <c t="s">
        <v>23</v>
      </c>
      <c t="s">
        <v>27</v>
      </c>
    </row>
    <row r="4" spans="1:16" ht="32" customHeight="1">
      <c r="A4" s="24" t="s">
        <v>20</v>
      </c>
      <c s="25" t="s">
        <v>28</v>
      </c>
      <c s="27" t="s">
        <v>407</v>
      </c>
      <c r="E4" s="26" t="s">
        <v>408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411</v>
      </c>
      <c r="E8" s="30" t="s">
        <v>410</v>
      </c>
      <c r="J8" s="29">
        <f>0+J9+J18+J139</f>
      </c>
      <c s="29">
        <f>0+K9+K18+K139</f>
      </c>
      <c s="29">
        <f>0+L9+L18+L139</f>
      </c>
      <c s="29">
        <f>0+M9+M18+M139</f>
      </c>
    </row>
    <row r="9" spans="1:13" ht="12.75">
      <c r="A9" t="s">
        <v>46</v>
      </c>
      <c r="C9" s="31" t="s">
        <v>47</v>
      </c>
      <c r="E9" s="33" t="s">
        <v>48</v>
      </c>
      <c r="J9" s="32">
        <f>0</f>
      </c>
      <c s="32">
        <f>0</f>
      </c>
      <c s="32">
        <f>0+L10+L14</f>
      </c>
      <c s="32">
        <f>0+M10+M14</f>
      </c>
    </row>
    <row r="10" spans="1:16" ht="12.75">
      <c r="A10" t="s">
        <v>49</v>
      </c>
      <c s="34" t="s">
        <v>47</v>
      </c>
      <c s="34" t="s">
        <v>412</v>
      </c>
      <c s="35" t="s">
        <v>5</v>
      </c>
      <c s="6" t="s">
        <v>413</v>
      </c>
      <c s="36" t="s">
        <v>52</v>
      </c>
      <c s="37">
        <v>72</v>
      </c>
      <c s="36">
        <v>0</v>
      </c>
      <c s="36">
        <f>ROUND(G10*H10,6)</f>
      </c>
      <c r="L10" s="38">
        <v>0</v>
      </c>
      <c s="32">
        <f>ROUND(ROUND(L10,2)*ROUND(G10,3),2)</f>
      </c>
      <c s="36" t="s">
        <v>53</v>
      </c>
      <c>
        <f>(M10*21)/100</f>
      </c>
      <c t="s">
        <v>27</v>
      </c>
    </row>
    <row r="11" spans="1:5" ht="12.75">
      <c r="A11" s="35" t="s">
        <v>54</v>
      </c>
      <c r="E11" s="39" t="s">
        <v>5</v>
      </c>
    </row>
    <row r="12" spans="1:5" ht="153">
      <c r="A12" s="35" t="s">
        <v>55</v>
      </c>
      <c r="E12" s="40" t="s">
        <v>414</v>
      </c>
    </row>
    <row r="13" spans="1:5" ht="318.75">
      <c r="A13" t="s">
        <v>56</v>
      </c>
      <c r="E13" s="39" t="s">
        <v>415</v>
      </c>
    </row>
    <row r="14" spans="1:16" ht="12.75">
      <c r="A14" t="s">
        <v>49</v>
      </c>
      <c s="34" t="s">
        <v>27</v>
      </c>
      <c s="34" t="s">
        <v>58</v>
      </c>
      <c s="35" t="s">
        <v>5</v>
      </c>
      <c s="6" t="s">
        <v>59</v>
      </c>
      <c s="36" t="s">
        <v>52</v>
      </c>
      <c s="37">
        <v>60</v>
      </c>
      <c s="36">
        <v>0</v>
      </c>
      <c s="36">
        <f>ROUND(G14*H14,6)</f>
      </c>
      <c r="L14" s="38">
        <v>0</v>
      </c>
      <c s="32">
        <f>ROUND(ROUND(L14,2)*ROUND(G14,3),2)</f>
      </c>
      <c s="36" t="s">
        <v>53</v>
      </c>
      <c>
        <f>(M14*21)/100</f>
      </c>
      <c t="s">
        <v>27</v>
      </c>
    </row>
    <row r="15" spans="1:5" ht="12.75">
      <c r="A15" s="35" t="s">
        <v>54</v>
      </c>
      <c r="E15" s="39" t="s">
        <v>5</v>
      </c>
    </row>
    <row r="16" spans="1:5" ht="153">
      <c r="A16" s="35" t="s">
        <v>55</v>
      </c>
      <c r="E16" s="40" t="s">
        <v>416</v>
      </c>
    </row>
    <row r="17" spans="1:5" ht="229.5">
      <c r="A17" t="s">
        <v>56</v>
      </c>
      <c r="E17" s="39" t="s">
        <v>60</v>
      </c>
    </row>
    <row r="18" spans="1:13" ht="12.75">
      <c r="A18" t="s">
        <v>46</v>
      </c>
      <c r="C18" s="31" t="s">
        <v>65</v>
      </c>
      <c r="E18" s="33" t="s">
        <v>66</v>
      </c>
      <c r="J18" s="32">
        <f>0</f>
      </c>
      <c s="32">
        <f>0</f>
      </c>
      <c s="32">
        <f>0+L19+L23+L27+L31+L35+L39+L43+L47+L51+L55+L59+L63+L67+L71+L75+L79+L83+L87+L91+L95+L99+L103+L107+L111+L115+L119+L123+L127+L131+L135</f>
      </c>
      <c s="32">
        <f>0+M19+M23+M27+M31+M35+M39+M43+M47+M51+M55+M59+M63+M67+M71+M75+M79+M83+M87+M91+M95+M99+M103+M107+M111+M115+M119+M123+M127+M131+M135</f>
      </c>
    </row>
    <row r="19" spans="1:16" ht="12.75">
      <c r="A19" t="s">
        <v>49</v>
      </c>
      <c s="34" t="s">
        <v>26</v>
      </c>
      <c s="34" t="s">
        <v>417</v>
      </c>
      <c s="35" t="s">
        <v>5</v>
      </c>
      <c s="6" t="s">
        <v>418</v>
      </c>
      <c s="36" t="s">
        <v>70</v>
      </c>
      <c s="37">
        <v>400</v>
      </c>
      <c s="36">
        <v>0</v>
      </c>
      <c s="36">
        <f>ROUND(G19*H19,6)</f>
      </c>
      <c r="L19" s="38">
        <v>0</v>
      </c>
      <c s="32">
        <f>ROUND(ROUND(L19,2)*ROUND(G19,3),2)</f>
      </c>
      <c s="36" t="s">
        <v>53</v>
      </c>
      <c>
        <f>(M19*21)/100</f>
      </c>
      <c t="s">
        <v>27</v>
      </c>
    </row>
    <row r="20" spans="1:5" ht="12.75">
      <c r="A20" s="35" t="s">
        <v>54</v>
      </c>
      <c r="E20" s="39" t="s">
        <v>5</v>
      </c>
    </row>
    <row r="21" spans="1:5" ht="114.75">
      <c r="A21" s="35" t="s">
        <v>55</v>
      </c>
      <c r="E21" s="40" t="s">
        <v>419</v>
      </c>
    </row>
    <row r="22" spans="1:5" ht="102">
      <c r="A22" t="s">
        <v>56</v>
      </c>
      <c r="E22" s="39" t="s">
        <v>420</v>
      </c>
    </row>
    <row r="23" spans="1:16" ht="12.75">
      <c r="A23" t="s">
        <v>49</v>
      </c>
      <c s="34" t="s">
        <v>67</v>
      </c>
      <c s="34" t="s">
        <v>421</v>
      </c>
      <c s="35" t="s">
        <v>5</v>
      </c>
      <c s="6" t="s">
        <v>422</v>
      </c>
      <c s="36" t="s">
        <v>70</v>
      </c>
      <c s="37">
        <v>400</v>
      </c>
      <c s="36">
        <v>0</v>
      </c>
      <c s="36">
        <f>ROUND(G23*H23,6)</f>
      </c>
      <c r="L23" s="38">
        <v>0</v>
      </c>
      <c s="32">
        <f>ROUND(ROUND(L23,2)*ROUND(G23,3),2)</f>
      </c>
      <c s="36" t="s">
        <v>53</v>
      </c>
      <c>
        <f>(M23*21)/100</f>
      </c>
      <c t="s">
        <v>27</v>
      </c>
    </row>
    <row r="24" spans="1:5" ht="12.75">
      <c r="A24" s="35" t="s">
        <v>54</v>
      </c>
      <c r="E24" s="39" t="s">
        <v>5</v>
      </c>
    </row>
    <row r="25" spans="1:5" ht="12.75">
      <c r="A25" s="35" t="s">
        <v>55</v>
      </c>
      <c r="E25" s="40" t="s">
        <v>5</v>
      </c>
    </row>
    <row r="26" spans="1:5" ht="140.25">
      <c r="A26" t="s">
        <v>56</v>
      </c>
      <c r="E26" s="39" t="s">
        <v>423</v>
      </c>
    </row>
    <row r="27" spans="1:16" ht="25.5">
      <c r="A27" t="s">
        <v>49</v>
      </c>
      <c s="34" t="s">
        <v>72</v>
      </c>
      <c s="34" t="s">
        <v>424</v>
      </c>
      <c s="35" t="s">
        <v>5</v>
      </c>
      <c s="6" t="s">
        <v>425</v>
      </c>
      <c s="36" t="s">
        <v>70</v>
      </c>
      <c s="37">
        <v>400</v>
      </c>
      <c s="36">
        <v>0</v>
      </c>
      <c s="36">
        <f>ROUND(G27*H27,6)</f>
      </c>
      <c r="L27" s="38">
        <v>0</v>
      </c>
      <c s="32">
        <f>ROUND(ROUND(L27,2)*ROUND(G27,3),2)</f>
      </c>
      <c s="36" t="s">
        <v>53</v>
      </c>
      <c>
        <f>(M27*21)/100</f>
      </c>
      <c t="s">
        <v>27</v>
      </c>
    </row>
    <row r="28" spans="1:5" ht="12.75">
      <c r="A28" s="35" t="s">
        <v>54</v>
      </c>
      <c r="E28" s="39" t="s">
        <v>5</v>
      </c>
    </row>
    <row r="29" spans="1:5" ht="114.75">
      <c r="A29" s="35" t="s">
        <v>55</v>
      </c>
      <c r="E29" s="40" t="s">
        <v>419</v>
      </c>
    </row>
    <row r="30" spans="1:5" ht="140.25">
      <c r="A30" t="s">
        <v>56</v>
      </c>
      <c r="E30" s="39" t="s">
        <v>423</v>
      </c>
    </row>
    <row r="31" spans="1:16" ht="25.5">
      <c r="A31" t="s">
        <v>49</v>
      </c>
      <c s="34" t="s">
        <v>77</v>
      </c>
      <c s="34" t="s">
        <v>426</v>
      </c>
      <c s="35" t="s">
        <v>5</v>
      </c>
      <c s="6" t="s">
        <v>427</v>
      </c>
      <c s="36" t="s">
        <v>97</v>
      </c>
      <c s="37">
        <v>4</v>
      </c>
      <c s="36">
        <v>0</v>
      </c>
      <c s="36">
        <f>ROUND(G31*H31,6)</f>
      </c>
      <c r="L31" s="38">
        <v>0</v>
      </c>
      <c s="32">
        <f>ROUND(ROUND(L31,2)*ROUND(G31,3),2)</f>
      </c>
      <c s="36" t="s">
        <v>53</v>
      </c>
      <c>
        <f>(M31*21)/100</f>
      </c>
      <c t="s">
        <v>27</v>
      </c>
    </row>
    <row r="32" spans="1:5" ht="12.75">
      <c r="A32" s="35" t="s">
        <v>54</v>
      </c>
      <c r="E32" s="39" t="s">
        <v>5</v>
      </c>
    </row>
    <row r="33" spans="1:5" ht="89.25">
      <c r="A33" s="35" t="s">
        <v>55</v>
      </c>
      <c r="E33" s="40" t="s">
        <v>428</v>
      </c>
    </row>
    <row r="34" spans="1:5" ht="89.25">
      <c r="A34" t="s">
        <v>56</v>
      </c>
      <c r="E34" s="39" t="s">
        <v>429</v>
      </c>
    </row>
    <row r="35" spans="1:16" ht="12.75">
      <c r="A35" t="s">
        <v>49</v>
      </c>
      <c s="34" t="s">
        <v>65</v>
      </c>
      <c s="34" t="s">
        <v>430</v>
      </c>
      <c s="35" t="s">
        <v>5</v>
      </c>
      <c s="6" t="s">
        <v>431</v>
      </c>
      <c s="36" t="s">
        <v>97</v>
      </c>
      <c s="37">
        <v>2</v>
      </c>
      <c s="36">
        <v>0</v>
      </c>
      <c s="36">
        <f>ROUND(G35*H35,6)</f>
      </c>
      <c r="L35" s="38">
        <v>0</v>
      </c>
      <c s="32">
        <f>ROUND(ROUND(L35,2)*ROUND(G35,3),2)</f>
      </c>
      <c s="36" t="s">
        <v>53</v>
      </c>
      <c>
        <f>(M35*21)/100</f>
      </c>
      <c t="s">
        <v>27</v>
      </c>
    </row>
    <row r="36" spans="1:5" ht="12.75">
      <c r="A36" s="35" t="s">
        <v>54</v>
      </c>
      <c r="E36" s="39" t="s">
        <v>5</v>
      </c>
    </row>
    <row r="37" spans="1:5" ht="89.25">
      <c r="A37" s="35" t="s">
        <v>55</v>
      </c>
      <c r="E37" s="40" t="s">
        <v>432</v>
      </c>
    </row>
    <row r="38" spans="1:5" ht="178.5">
      <c r="A38" t="s">
        <v>56</v>
      </c>
      <c r="E38" s="39" t="s">
        <v>433</v>
      </c>
    </row>
    <row r="39" spans="1:16" ht="12.75">
      <c r="A39" t="s">
        <v>49</v>
      </c>
      <c s="34" t="s">
        <v>82</v>
      </c>
      <c s="34" t="s">
        <v>434</v>
      </c>
      <c s="35" t="s">
        <v>5</v>
      </c>
      <c s="6" t="s">
        <v>435</v>
      </c>
      <c s="36" t="s">
        <v>97</v>
      </c>
      <c s="37">
        <v>2</v>
      </c>
      <c s="36">
        <v>0</v>
      </c>
      <c s="36">
        <f>ROUND(G39*H39,6)</f>
      </c>
      <c r="L39" s="38">
        <v>0</v>
      </c>
      <c s="32">
        <f>ROUND(ROUND(L39,2)*ROUND(G39,3),2)</f>
      </c>
      <c s="36" t="s">
        <v>53</v>
      </c>
      <c>
        <f>(M39*21)/100</f>
      </c>
      <c t="s">
        <v>27</v>
      </c>
    </row>
    <row r="40" spans="1:5" ht="12.75">
      <c r="A40" s="35" t="s">
        <v>54</v>
      </c>
      <c r="E40" s="39" t="s">
        <v>5</v>
      </c>
    </row>
    <row r="41" spans="1:5" ht="89.25">
      <c r="A41" s="35" t="s">
        <v>55</v>
      </c>
      <c r="E41" s="40" t="s">
        <v>432</v>
      </c>
    </row>
    <row r="42" spans="1:5" ht="127.5">
      <c r="A42" t="s">
        <v>56</v>
      </c>
      <c r="E42" s="39" t="s">
        <v>287</v>
      </c>
    </row>
    <row r="43" spans="1:16" ht="12.75">
      <c r="A43" t="s">
        <v>49</v>
      </c>
      <c s="34" t="s">
        <v>86</v>
      </c>
      <c s="34" t="s">
        <v>436</v>
      </c>
      <c s="35" t="s">
        <v>5</v>
      </c>
      <c s="6" t="s">
        <v>437</v>
      </c>
      <c s="36" t="s">
        <v>97</v>
      </c>
      <c s="37">
        <v>2</v>
      </c>
      <c s="36">
        <v>0</v>
      </c>
      <c s="36">
        <f>ROUND(G43*H43,6)</f>
      </c>
      <c r="L43" s="38">
        <v>0</v>
      </c>
      <c s="32">
        <f>ROUND(ROUND(L43,2)*ROUND(G43,3),2)</f>
      </c>
      <c s="36" t="s">
        <v>53</v>
      </c>
      <c>
        <f>(M43*21)/100</f>
      </c>
      <c t="s">
        <v>27</v>
      </c>
    </row>
    <row r="44" spans="1:5" ht="12.75">
      <c r="A44" s="35" t="s">
        <v>54</v>
      </c>
      <c r="E44" s="39" t="s">
        <v>5</v>
      </c>
    </row>
    <row r="45" spans="1:5" ht="89.25">
      <c r="A45" s="35" t="s">
        <v>55</v>
      </c>
      <c r="E45" s="40" t="s">
        <v>432</v>
      </c>
    </row>
    <row r="46" spans="1:5" ht="178.5">
      <c r="A46" t="s">
        <v>56</v>
      </c>
      <c r="E46" s="39" t="s">
        <v>433</v>
      </c>
    </row>
    <row r="47" spans="1:16" ht="12.75">
      <c r="A47" t="s">
        <v>49</v>
      </c>
      <c s="34" t="s">
        <v>90</v>
      </c>
      <c s="34" t="s">
        <v>438</v>
      </c>
      <c s="35" t="s">
        <v>5</v>
      </c>
      <c s="6" t="s">
        <v>439</v>
      </c>
      <c s="36" t="s">
        <v>97</v>
      </c>
      <c s="37">
        <v>2</v>
      </c>
      <c s="36">
        <v>0</v>
      </c>
      <c s="36">
        <f>ROUND(G47*H47,6)</f>
      </c>
      <c r="L47" s="38">
        <v>0</v>
      </c>
      <c s="32">
        <f>ROUND(ROUND(L47,2)*ROUND(G47,3),2)</f>
      </c>
      <c s="36" t="s">
        <v>53</v>
      </c>
      <c>
        <f>(M47*21)/100</f>
      </c>
      <c t="s">
        <v>27</v>
      </c>
    </row>
    <row r="48" spans="1:5" ht="12.75">
      <c r="A48" s="35" t="s">
        <v>54</v>
      </c>
      <c r="E48" s="39" t="s">
        <v>5</v>
      </c>
    </row>
    <row r="49" spans="1:5" ht="89.25">
      <c r="A49" s="35" t="s">
        <v>55</v>
      </c>
      <c r="E49" s="40" t="s">
        <v>432</v>
      </c>
    </row>
    <row r="50" spans="1:5" ht="127.5">
      <c r="A50" t="s">
        <v>56</v>
      </c>
      <c r="E50" s="39" t="s">
        <v>287</v>
      </c>
    </row>
    <row r="51" spans="1:16" ht="12.75">
      <c r="A51" t="s">
        <v>49</v>
      </c>
      <c s="34" t="s">
        <v>94</v>
      </c>
      <c s="34" t="s">
        <v>440</v>
      </c>
      <c s="35" t="s">
        <v>5</v>
      </c>
      <c s="6" t="s">
        <v>441</v>
      </c>
      <c s="36" t="s">
        <v>97</v>
      </c>
      <c s="37">
        <v>2</v>
      </c>
      <c s="36">
        <v>0</v>
      </c>
      <c s="36">
        <f>ROUND(G51*H51,6)</f>
      </c>
      <c r="L51" s="38">
        <v>0</v>
      </c>
      <c s="32">
        <f>ROUND(ROUND(L51,2)*ROUND(G51,3),2)</f>
      </c>
      <c s="36" t="s">
        <v>53</v>
      </c>
      <c>
        <f>(M51*21)/100</f>
      </c>
      <c t="s">
        <v>27</v>
      </c>
    </row>
    <row r="52" spans="1:5" ht="12.75">
      <c r="A52" s="35" t="s">
        <v>54</v>
      </c>
      <c r="E52" s="39" t="s">
        <v>5</v>
      </c>
    </row>
    <row r="53" spans="1:5" ht="89.25">
      <c r="A53" s="35" t="s">
        <v>55</v>
      </c>
      <c r="E53" s="40" t="s">
        <v>432</v>
      </c>
    </row>
    <row r="54" spans="1:5" ht="178.5">
      <c r="A54" t="s">
        <v>56</v>
      </c>
      <c r="E54" s="39" t="s">
        <v>433</v>
      </c>
    </row>
    <row r="55" spans="1:16" ht="12.75">
      <c r="A55" t="s">
        <v>49</v>
      </c>
      <c s="34" t="s">
        <v>99</v>
      </c>
      <c s="34" t="s">
        <v>442</v>
      </c>
      <c s="35" t="s">
        <v>5</v>
      </c>
      <c s="6" t="s">
        <v>443</v>
      </c>
      <c s="36" t="s">
        <v>97</v>
      </c>
      <c s="37">
        <v>12</v>
      </c>
      <c s="36">
        <v>0</v>
      </c>
      <c s="36">
        <f>ROUND(G55*H55,6)</f>
      </c>
      <c r="L55" s="38">
        <v>0</v>
      </c>
      <c s="32">
        <f>ROUND(ROUND(L55,2)*ROUND(G55,3),2)</f>
      </c>
      <c s="36" t="s">
        <v>53</v>
      </c>
      <c>
        <f>(M55*21)/100</f>
      </c>
      <c t="s">
        <v>27</v>
      </c>
    </row>
    <row r="56" spans="1:5" ht="12.75">
      <c r="A56" s="35" t="s">
        <v>54</v>
      </c>
      <c r="E56" s="39" t="s">
        <v>5</v>
      </c>
    </row>
    <row r="57" spans="1:5" ht="89.25">
      <c r="A57" s="35" t="s">
        <v>55</v>
      </c>
      <c r="E57" s="40" t="s">
        <v>444</v>
      </c>
    </row>
    <row r="58" spans="1:5" ht="178.5">
      <c r="A58" t="s">
        <v>56</v>
      </c>
      <c r="E58" s="39" t="s">
        <v>433</v>
      </c>
    </row>
    <row r="59" spans="1:16" ht="12.75">
      <c r="A59" t="s">
        <v>49</v>
      </c>
      <c s="34" t="s">
        <v>102</v>
      </c>
      <c s="34" t="s">
        <v>445</v>
      </c>
      <c s="35" t="s">
        <v>5</v>
      </c>
      <c s="6" t="s">
        <v>446</v>
      </c>
      <c s="36" t="s">
        <v>97</v>
      </c>
      <c s="37">
        <v>12</v>
      </c>
      <c s="36">
        <v>0</v>
      </c>
      <c s="36">
        <f>ROUND(G59*H59,6)</f>
      </c>
      <c r="L59" s="38">
        <v>0</v>
      </c>
      <c s="32">
        <f>ROUND(ROUND(L59,2)*ROUND(G59,3),2)</f>
      </c>
      <c s="36" t="s">
        <v>53</v>
      </c>
      <c>
        <f>(M59*21)/100</f>
      </c>
      <c t="s">
        <v>27</v>
      </c>
    </row>
    <row r="60" spans="1:5" ht="12.75">
      <c r="A60" s="35" t="s">
        <v>54</v>
      </c>
      <c r="E60" s="39" t="s">
        <v>5</v>
      </c>
    </row>
    <row r="61" spans="1:5" ht="89.25">
      <c r="A61" s="35" t="s">
        <v>55</v>
      </c>
      <c r="E61" s="40" t="s">
        <v>444</v>
      </c>
    </row>
    <row r="62" spans="1:5" ht="127.5">
      <c r="A62" t="s">
        <v>56</v>
      </c>
      <c r="E62" s="39" t="s">
        <v>287</v>
      </c>
    </row>
    <row r="63" spans="1:16" ht="12.75">
      <c r="A63" t="s">
        <v>49</v>
      </c>
      <c s="34" t="s">
        <v>106</v>
      </c>
      <c s="34" t="s">
        <v>447</v>
      </c>
      <c s="35" t="s">
        <v>5</v>
      </c>
      <c s="6" t="s">
        <v>448</v>
      </c>
      <c s="36" t="s">
        <v>97</v>
      </c>
      <c s="37">
        <v>2</v>
      </c>
      <c s="36">
        <v>0</v>
      </c>
      <c s="36">
        <f>ROUND(G63*H63,6)</f>
      </c>
      <c r="L63" s="38">
        <v>0</v>
      </c>
      <c s="32">
        <f>ROUND(ROUND(L63,2)*ROUND(G63,3),2)</f>
      </c>
      <c s="36" t="s">
        <v>53</v>
      </c>
      <c>
        <f>(M63*21)/100</f>
      </c>
      <c t="s">
        <v>27</v>
      </c>
    </row>
    <row r="64" spans="1:5" ht="12.75">
      <c r="A64" s="35" t="s">
        <v>54</v>
      </c>
      <c r="E64" s="39" t="s">
        <v>5</v>
      </c>
    </row>
    <row r="65" spans="1:5" ht="51">
      <c r="A65" s="35" t="s">
        <v>55</v>
      </c>
      <c r="E65" s="40" t="s">
        <v>449</v>
      </c>
    </row>
    <row r="66" spans="1:5" ht="127.5">
      <c r="A66" t="s">
        <v>56</v>
      </c>
      <c r="E66" s="39" t="s">
        <v>450</v>
      </c>
    </row>
    <row r="67" spans="1:16" ht="12.75">
      <c r="A67" t="s">
        <v>49</v>
      </c>
      <c s="34" t="s">
        <v>110</v>
      </c>
      <c s="34" t="s">
        <v>451</v>
      </c>
      <c s="35" t="s">
        <v>5</v>
      </c>
      <c s="6" t="s">
        <v>452</v>
      </c>
      <c s="36" t="s">
        <v>97</v>
      </c>
      <c s="37">
        <v>4</v>
      </c>
      <c s="36">
        <v>0</v>
      </c>
      <c s="36">
        <f>ROUND(G67*H67,6)</f>
      </c>
      <c r="L67" s="38">
        <v>0</v>
      </c>
      <c s="32">
        <f>ROUND(ROUND(L67,2)*ROUND(G67,3),2)</f>
      </c>
      <c s="36" t="s">
        <v>53</v>
      </c>
      <c>
        <f>(M67*21)/100</f>
      </c>
      <c t="s">
        <v>27</v>
      </c>
    </row>
    <row r="68" spans="1:5" ht="12.75">
      <c r="A68" s="35" t="s">
        <v>54</v>
      </c>
      <c r="E68" s="39" t="s">
        <v>5</v>
      </c>
    </row>
    <row r="69" spans="1:5" ht="12.75">
      <c r="A69" s="35" t="s">
        <v>55</v>
      </c>
      <c r="E69" s="40" t="s">
        <v>453</v>
      </c>
    </row>
    <row r="70" spans="1:5" ht="165.75">
      <c r="A70" t="s">
        <v>56</v>
      </c>
      <c r="E70" s="39" t="s">
        <v>283</v>
      </c>
    </row>
    <row r="71" spans="1:16" ht="12.75">
      <c r="A71" t="s">
        <v>49</v>
      </c>
      <c s="34" t="s">
        <v>114</v>
      </c>
      <c s="34" t="s">
        <v>454</v>
      </c>
      <c s="35" t="s">
        <v>5</v>
      </c>
      <c s="6" t="s">
        <v>455</v>
      </c>
      <c s="36" t="s">
        <v>97</v>
      </c>
      <c s="37">
        <v>4</v>
      </c>
      <c s="36">
        <v>0</v>
      </c>
      <c s="36">
        <f>ROUND(G71*H71,6)</f>
      </c>
      <c r="L71" s="38">
        <v>0</v>
      </c>
      <c s="32">
        <f>ROUND(ROUND(L71,2)*ROUND(G71,3),2)</f>
      </c>
      <c s="36" t="s">
        <v>53</v>
      </c>
      <c>
        <f>(M71*21)/100</f>
      </c>
      <c t="s">
        <v>27</v>
      </c>
    </row>
    <row r="72" spans="1:5" ht="12.75">
      <c r="A72" s="35" t="s">
        <v>54</v>
      </c>
      <c r="E72" s="39" t="s">
        <v>5</v>
      </c>
    </row>
    <row r="73" spans="1:5" ht="12.75">
      <c r="A73" s="35" t="s">
        <v>55</v>
      </c>
      <c r="E73" s="40" t="s">
        <v>456</v>
      </c>
    </row>
    <row r="74" spans="1:5" ht="127.5">
      <c r="A74" t="s">
        <v>56</v>
      </c>
      <c r="E74" s="39" t="s">
        <v>287</v>
      </c>
    </row>
    <row r="75" spans="1:16" ht="12.75">
      <c r="A75" t="s">
        <v>49</v>
      </c>
      <c s="34" t="s">
        <v>118</v>
      </c>
      <c s="34" t="s">
        <v>457</v>
      </c>
      <c s="35" t="s">
        <v>5</v>
      </c>
      <c s="6" t="s">
        <v>458</v>
      </c>
      <c s="36" t="s">
        <v>75</v>
      </c>
      <c s="37">
        <v>0.16</v>
      </c>
      <c s="36">
        <v>0</v>
      </c>
      <c s="36">
        <f>ROUND(G75*H75,6)</f>
      </c>
      <c r="L75" s="38">
        <v>0</v>
      </c>
      <c s="32">
        <f>ROUND(ROUND(L75,2)*ROUND(G75,3),2)</f>
      </c>
      <c s="36" t="s">
        <v>53</v>
      </c>
      <c>
        <f>(M75*21)/100</f>
      </c>
      <c t="s">
        <v>27</v>
      </c>
    </row>
    <row r="76" spans="1:5" ht="12.75">
      <c r="A76" s="35" t="s">
        <v>54</v>
      </c>
      <c r="E76" s="39" t="s">
        <v>5</v>
      </c>
    </row>
    <row r="77" spans="1:5" ht="140.25">
      <c r="A77" s="35" t="s">
        <v>55</v>
      </c>
      <c r="E77" s="40" t="s">
        <v>459</v>
      </c>
    </row>
    <row r="78" spans="1:5" ht="102">
      <c r="A78" t="s">
        <v>56</v>
      </c>
      <c r="E78" s="39" t="s">
        <v>460</v>
      </c>
    </row>
    <row r="79" spans="1:16" ht="12.75">
      <c r="A79" t="s">
        <v>49</v>
      </c>
      <c s="34" t="s">
        <v>122</v>
      </c>
      <c s="34" t="s">
        <v>461</v>
      </c>
      <c s="35" t="s">
        <v>5</v>
      </c>
      <c s="6" t="s">
        <v>462</v>
      </c>
      <c s="36" t="s">
        <v>75</v>
      </c>
      <c s="37">
        <v>0.16</v>
      </c>
      <c s="36">
        <v>0</v>
      </c>
      <c s="36">
        <f>ROUND(G79*H79,6)</f>
      </c>
      <c r="L79" s="38">
        <v>0</v>
      </c>
      <c s="32">
        <f>ROUND(ROUND(L79,2)*ROUND(G79,3),2)</f>
      </c>
      <c s="36" t="s">
        <v>53</v>
      </c>
      <c>
        <f>(M79*21)/100</f>
      </c>
      <c t="s">
        <v>27</v>
      </c>
    </row>
    <row r="80" spans="1:5" ht="12.75">
      <c r="A80" s="35" t="s">
        <v>54</v>
      </c>
      <c r="E80" s="39" t="s">
        <v>5</v>
      </c>
    </row>
    <row r="81" spans="1:5" ht="140.25">
      <c r="A81" s="35" t="s">
        <v>55</v>
      </c>
      <c r="E81" s="40" t="s">
        <v>459</v>
      </c>
    </row>
    <row r="82" spans="1:5" ht="102">
      <c r="A82" t="s">
        <v>56</v>
      </c>
      <c r="E82" s="39" t="s">
        <v>463</v>
      </c>
    </row>
    <row r="83" spans="1:16" ht="25.5">
      <c r="A83" t="s">
        <v>49</v>
      </c>
      <c s="34" t="s">
        <v>126</v>
      </c>
      <c s="34" t="s">
        <v>464</v>
      </c>
      <c s="35" t="s">
        <v>5</v>
      </c>
      <c s="6" t="s">
        <v>465</v>
      </c>
      <c s="36" t="s">
        <v>97</v>
      </c>
      <c s="37">
        <v>2</v>
      </c>
      <c s="36">
        <v>0</v>
      </c>
      <c s="36">
        <f>ROUND(G83*H83,6)</f>
      </c>
      <c r="L83" s="38">
        <v>0</v>
      </c>
      <c s="32">
        <f>ROUND(ROUND(L83,2)*ROUND(G83,3),2)</f>
      </c>
      <c s="36" t="s">
        <v>53</v>
      </c>
      <c>
        <f>(M83*21)/100</f>
      </c>
      <c t="s">
        <v>27</v>
      </c>
    </row>
    <row r="84" spans="1:5" ht="12.75">
      <c r="A84" s="35" t="s">
        <v>54</v>
      </c>
      <c r="E84" s="39" t="s">
        <v>5</v>
      </c>
    </row>
    <row r="85" spans="1:5" ht="12.75">
      <c r="A85" s="35" t="s">
        <v>55</v>
      </c>
      <c r="E85" s="40" t="s">
        <v>466</v>
      </c>
    </row>
    <row r="86" spans="1:5" ht="191.25">
      <c r="A86" t="s">
        <v>56</v>
      </c>
      <c r="E86" s="39" t="s">
        <v>467</v>
      </c>
    </row>
    <row r="87" spans="1:16" ht="12.75">
      <c r="A87" t="s">
        <v>49</v>
      </c>
      <c s="34" t="s">
        <v>130</v>
      </c>
      <c s="34" t="s">
        <v>468</v>
      </c>
      <c s="35" t="s">
        <v>5</v>
      </c>
      <c s="6" t="s">
        <v>469</v>
      </c>
      <c s="36" t="s">
        <v>97</v>
      </c>
      <c s="37">
        <v>2</v>
      </c>
      <c s="36">
        <v>0</v>
      </c>
      <c s="36">
        <f>ROUND(G87*H87,6)</f>
      </c>
      <c r="L87" s="38">
        <v>0</v>
      </c>
      <c s="32">
        <f>ROUND(ROUND(L87,2)*ROUND(G87,3),2)</f>
      </c>
      <c s="36" t="s">
        <v>53</v>
      </c>
      <c>
        <f>(M87*21)/100</f>
      </c>
      <c t="s">
        <v>27</v>
      </c>
    </row>
    <row r="88" spans="1:5" ht="12.75">
      <c r="A88" s="35" t="s">
        <v>54</v>
      </c>
      <c r="E88" s="39" t="s">
        <v>5</v>
      </c>
    </row>
    <row r="89" spans="1:5" ht="12.75">
      <c r="A89" s="35" t="s">
        <v>55</v>
      </c>
      <c r="E89" s="40" t="s">
        <v>466</v>
      </c>
    </row>
    <row r="90" spans="1:5" ht="140.25">
      <c r="A90" t="s">
        <v>56</v>
      </c>
      <c r="E90" s="39" t="s">
        <v>470</v>
      </c>
    </row>
    <row r="91" spans="1:16" ht="12.75">
      <c r="A91" t="s">
        <v>49</v>
      </c>
      <c s="34" t="s">
        <v>134</v>
      </c>
      <c s="34" t="s">
        <v>471</v>
      </c>
      <c s="35" t="s">
        <v>5</v>
      </c>
      <c s="6" t="s">
        <v>472</v>
      </c>
      <c s="36" t="s">
        <v>97</v>
      </c>
      <c s="37">
        <v>2</v>
      </c>
      <c s="36">
        <v>0</v>
      </c>
      <c s="36">
        <f>ROUND(G91*H91,6)</f>
      </c>
      <c r="L91" s="38">
        <v>0</v>
      </c>
      <c s="32">
        <f>ROUND(ROUND(L91,2)*ROUND(G91,3),2)</f>
      </c>
      <c s="36" t="s">
        <v>53</v>
      </c>
      <c>
        <f>(M91*21)/100</f>
      </c>
      <c t="s">
        <v>27</v>
      </c>
    </row>
    <row r="92" spans="1:5" ht="12.75">
      <c r="A92" s="35" t="s">
        <v>54</v>
      </c>
      <c r="E92" s="39" t="s">
        <v>5</v>
      </c>
    </row>
    <row r="93" spans="1:5" ht="12.75">
      <c r="A93" s="35" t="s">
        <v>55</v>
      </c>
      <c r="E93" s="40" t="s">
        <v>5</v>
      </c>
    </row>
    <row r="94" spans="1:5" ht="191.25">
      <c r="A94" t="s">
        <v>56</v>
      </c>
      <c r="E94" s="39" t="s">
        <v>473</v>
      </c>
    </row>
    <row r="95" spans="1:16" ht="12.75">
      <c r="A95" t="s">
        <v>49</v>
      </c>
      <c s="34" t="s">
        <v>138</v>
      </c>
      <c s="34" t="s">
        <v>474</v>
      </c>
      <c s="35" t="s">
        <v>5</v>
      </c>
      <c s="6" t="s">
        <v>475</v>
      </c>
      <c s="36" t="s">
        <v>97</v>
      </c>
      <c s="37">
        <v>2</v>
      </c>
      <c s="36">
        <v>0</v>
      </c>
      <c s="36">
        <f>ROUND(G95*H95,6)</f>
      </c>
      <c r="L95" s="38">
        <v>0</v>
      </c>
      <c s="32">
        <f>ROUND(ROUND(L95,2)*ROUND(G95,3),2)</f>
      </c>
      <c s="36" t="s">
        <v>53</v>
      </c>
      <c>
        <f>(M95*21)/100</f>
      </c>
      <c t="s">
        <v>27</v>
      </c>
    </row>
    <row r="96" spans="1:5" ht="12.75">
      <c r="A96" s="35" t="s">
        <v>54</v>
      </c>
      <c r="E96" s="39" t="s">
        <v>5</v>
      </c>
    </row>
    <row r="97" spans="1:5" ht="12.75">
      <c r="A97" s="35" t="s">
        <v>55</v>
      </c>
      <c r="E97" s="40" t="s">
        <v>5</v>
      </c>
    </row>
    <row r="98" spans="1:5" ht="140.25">
      <c r="A98" t="s">
        <v>56</v>
      </c>
      <c r="E98" s="39" t="s">
        <v>470</v>
      </c>
    </row>
    <row r="99" spans="1:16" ht="12.75">
      <c r="A99" t="s">
        <v>49</v>
      </c>
      <c s="34" t="s">
        <v>142</v>
      </c>
      <c s="34" t="s">
        <v>476</v>
      </c>
      <c s="35" t="s">
        <v>5</v>
      </c>
      <c s="6" t="s">
        <v>477</v>
      </c>
      <c s="36" t="s">
        <v>97</v>
      </c>
      <c s="37">
        <v>23</v>
      </c>
      <c s="36">
        <v>0</v>
      </c>
      <c s="36">
        <f>ROUND(G99*H99,6)</f>
      </c>
      <c r="L99" s="38">
        <v>0</v>
      </c>
      <c s="32">
        <f>ROUND(ROUND(L99,2)*ROUND(G99,3),2)</f>
      </c>
      <c s="36" t="s">
        <v>53</v>
      </c>
      <c>
        <f>(M99*21)/100</f>
      </c>
      <c t="s">
        <v>27</v>
      </c>
    </row>
    <row r="100" spans="1:5" ht="12.75">
      <c r="A100" s="35" t="s">
        <v>54</v>
      </c>
      <c r="E100" s="39" t="s">
        <v>5</v>
      </c>
    </row>
    <row r="101" spans="1:5" ht="12.75">
      <c r="A101" s="35" t="s">
        <v>55</v>
      </c>
      <c r="E101" s="40" t="s">
        <v>478</v>
      </c>
    </row>
    <row r="102" spans="1:5" ht="191.25">
      <c r="A102" t="s">
        <v>56</v>
      </c>
      <c r="E102" s="39" t="s">
        <v>467</v>
      </c>
    </row>
    <row r="103" spans="1:16" ht="12.75">
      <c r="A103" t="s">
        <v>49</v>
      </c>
      <c s="34" t="s">
        <v>146</v>
      </c>
      <c s="34" t="s">
        <v>479</v>
      </c>
      <c s="35" t="s">
        <v>5</v>
      </c>
      <c s="6" t="s">
        <v>480</v>
      </c>
      <c s="36" t="s">
        <v>97</v>
      </c>
      <c s="37">
        <v>23</v>
      </c>
      <c s="36">
        <v>0</v>
      </c>
      <c s="36">
        <f>ROUND(G103*H103,6)</f>
      </c>
      <c r="L103" s="38">
        <v>0</v>
      </c>
      <c s="32">
        <f>ROUND(ROUND(L103,2)*ROUND(G103,3),2)</f>
      </c>
      <c s="36" t="s">
        <v>53</v>
      </c>
      <c>
        <f>(M103*21)/100</f>
      </c>
      <c t="s">
        <v>27</v>
      </c>
    </row>
    <row r="104" spans="1:5" ht="12.75">
      <c r="A104" s="35" t="s">
        <v>54</v>
      </c>
      <c r="E104" s="39" t="s">
        <v>5</v>
      </c>
    </row>
    <row r="105" spans="1:5" ht="12.75">
      <c r="A105" s="35" t="s">
        <v>55</v>
      </c>
      <c r="E105" s="40" t="s">
        <v>478</v>
      </c>
    </row>
    <row r="106" spans="1:5" ht="191.25">
      <c r="A106" t="s">
        <v>56</v>
      </c>
      <c r="E106" s="39" t="s">
        <v>467</v>
      </c>
    </row>
    <row r="107" spans="1:16" ht="12.75">
      <c r="A107" t="s">
        <v>49</v>
      </c>
      <c s="34" t="s">
        <v>150</v>
      </c>
      <c s="34" t="s">
        <v>481</v>
      </c>
      <c s="35" t="s">
        <v>5</v>
      </c>
      <c s="6" t="s">
        <v>482</v>
      </c>
      <c s="36" t="s">
        <v>97</v>
      </c>
      <c s="37">
        <v>46</v>
      </c>
      <c s="36">
        <v>0</v>
      </c>
      <c s="36">
        <f>ROUND(G107*H107,6)</f>
      </c>
      <c r="L107" s="38">
        <v>0</v>
      </c>
      <c s="32">
        <f>ROUND(ROUND(L107,2)*ROUND(G107,3),2)</f>
      </c>
      <c s="36" t="s">
        <v>53</v>
      </c>
      <c>
        <f>(M107*21)/100</f>
      </c>
      <c t="s">
        <v>27</v>
      </c>
    </row>
    <row r="108" spans="1:5" ht="12.75">
      <c r="A108" s="35" t="s">
        <v>54</v>
      </c>
      <c r="E108" s="39" t="s">
        <v>5</v>
      </c>
    </row>
    <row r="109" spans="1:5" ht="51">
      <c r="A109" s="35" t="s">
        <v>55</v>
      </c>
      <c r="E109" s="40" t="s">
        <v>483</v>
      </c>
    </row>
    <row r="110" spans="1:5" ht="140.25">
      <c r="A110" t="s">
        <v>56</v>
      </c>
      <c r="E110" s="39" t="s">
        <v>470</v>
      </c>
    </row>
    <row r="111" spans="1:16" ht="12.75">
      <c r="A111" t="s">
        <v>49</v>
      </c>
      <c s="34" t="s">
        <v>154</v>
      </c>
      <c s="34" t="s">
        <v>484</v>
      </c>
      <c s="35" t="s">
        <v>5</v>
      </c>
      <c s="6" t="s">
        <v>485</v>
      </c>
      <c s="36" t="s">
        <v>97</v>
      </c>
      <c s="37">
        <v>23</v>
      </c>
      <c s="36">
        <v>0</v>
      </c>
      <c s="36">
        <f>ROUND(G111*H111,6)</f>
      </c>
      <c r="L111" s="38">
        <v>0</v>
      </c>
      <c s="32">
        <f>ROUND(ROUND(L111,2)*ROUND(G111,3),2)</f>
      </c>
      <c s="36" t="s">
        <v>53</v>
      </c>
      <c>
        <f>(M111*21)/100</f>
      </c>
      <c t="s">
        <v>27</v>
      </c>
    </row>
    <row r="112" spans="1:5" ht="12.75">
      <c r="A112" s="35" t="s">
        <v>54</v>
      </c>
      <c r="E112" s="39" t="s">
        <v>5</v>
      </c>
    </row>
    <row r="113" spans="1:5" ht="140.25">
      <c r="A113" s="35" t="s">
        <v>55</v>
      </c>
      <c r="E113" s="40" t="s">
        <v>486</v>
      </c>
    </row>
    <row r="114" spans="1:5" ht="191.25">
      <c r="A114" t="s">
        <v>56</v>
      </c>
      <c r="E114" s="39" t="s">
        <v>467</v>
      </c>
    </row>
    <row r="115" spans="1:16" ht="12.75">
      <c r="A115" t="s">
        <v>49</v>
      </c>
      <c s="34" t="s">
        <v>158</v>
      </c>
      <c s="34" t="s">
        <v>487</v>
      </c>
      <c s="35" t="s">
        <v>5</v>
      </c>
      <c s="6" t="s">
        <v>488</v>
      </c>
      <c s="36" t="s">
        <v>97</v>
      </c>
      <c s="37">
        <v>23</v>
      </c>
      <c s="36">
        <v>0</v>
      </c>
      <c s="36">
        <f>ROUND(G115*H115,6)</f>
      </c>
      <c r="L115" s="38">
        <v>0</v>
      </c>
      <c s="32">
        <f>ROUND(ROUND(L115,2)*ROUND(G115,3),2)</f>
      </c>
      <c s="36" t="s">
        <v>53</v>
      </c>
      <c>
        <f>(M115*21)/100</f>
      </c>
      <c t="s">
        <v>27</v>
      </c>
    </row>
    <row r="116" spans="1:5" ht="12.75">
      <c r="A116" s="35" t="s">
        <v>54</v>
      </c>
      <c r="E116" s="39" t="s">
        <v>5</v>
      </c>
    </row>
    <row r="117" spans="1:5" ht="140.25">
      <c r="A117" s="35" t="s">
        <v>55</v>
      </c>
      <c r="E117" s="40" t="s">
        <v>486</v>
      </c>
    </row>
    <row r="118" spans="1:5" ht="140.25">
      <c r="A118" t="s">
        <v>56</v>
      </c>
      <c r="E118" s="39" t="s">
        <v>470</v>
      </c>
    </row>
    <row r="119" spans="1:16" ht="12.75">
      <c r="A119" t="s">
        <v>49</v>
      </c>
      <c s="34" t="s">
        <v>162</v>
      </c>
      <c s="34" t="s">
        <v>489</v>
      </c>
      <c s="35" t="s">
        <v>5</v>
      </c>
      <c s="6" t="s">
        <v>490</v>
      </c>
      <c s="36" t="s">
        <v>491</v>
      </c>
      <c s="37">
        <v>1.74</v>
      </c>
      <c s="36">
        <v>0</v>
      </c>
      <c s="36">
        <f>ROUND(G119*H119,6)</f>
      </c>
      <c r="L119" s="38">
        <v>0</v>
      </c>
      <c s="32">
        <f>ROUND(ROUND(L119,2)*ROUND(G119,3),2)</f>
      </c>
      <c s="36" t="s">
        <v>53</v>
      </c>
      <c>
        <f>(M119*21)/100</f>
      </c>
      <c t="s">
        <v>27</v>
      </c>
    </row>
    <row r="120" spans="1:5" ht="12.75">
      <c r="A120" s="35" t="s">
        <v>54</v>
      </c>
      <c r="E120" s="39" t="s">
        <v>5</v>
      </c>
    </row>
    <row r="121" spans="1:5" ht="114.75">
      <c r="A121" s="35" t="s">
        <v>55</v>
      </c>
      <c r="E121" s="40" t="s">
        <v>492</v>
      </c>
    </row>
    <row r="122" spans="1:5" ht="178.5">
      <c r="A122" t="s">
        <v>56</v>
      </c>
      <c r="E122" s="39" t="s">
        <v>493</v>
      </c>
    </row>
    <row r="123" spans="1:16" ht="12.75">
      <c r="A123" t="s">
        <v>49</v>
      </c>
      <c s="34" t="s">
        <v>167</v>
      </c>
      <c s="34" t="s">
        <v>494</v>
      </c>
      <c s="35" t="s">
        <v>5</v>
      </c>
      <c s="6" t="s">
        <v>495</v>
      </c>
      <c s="36" t="s">
        <v>491</v>
      </c>
      <c s="37">
        <v>1.74</v>
      </c>
      <c s="36">
        <v>0</v>
      </c>
      <c s="36">
        <f>ROUND(G123*H123,6)</f>
      </c>
      <c r="L123" s="38">
        <v>0</v>
      </c>
      <c s="32">
        <f>ROUND(ROUND(L123,2)*ROUND(G123,3),2)</f>
      </c>
      <c s="36" t="s">
        <v>53</v>
      </c>
      <c>
        <f>(M123*21)/100</f>
      </c>
      <c t="s">
        <v>27</v>
      </c>
    </row>
    <row r="124" spans="1:5" ht="12.75">
      <c r="A124" s="35" t="s">
        <v>54</v>
      </c>
      <c r="E124" s="39" t="s">
        <v>5</v>
      </c>
    </row>
    <row r="125" spans="1:5" ht="114.75">
      <c r="A125" s="35" t="s">
        <v>55</v>
      </c>
      <c r="E125" s="40" t="s">
        <v>492</v>
      </c>
    </row>
    <row r="126" spans="1:5" ht="102">
      <c r="A126" t="s">
        <v>56</v>
      </c>
      <c r="E126" s="39" t="s">
        <v>496</v>
      </c>
    </row>
    <row r="127" spans="1:16" ht="12.75">
      <c r="A127" t="s">
        <v>49</v>
      </c>
      <c s="34" t="s">
        <v>171</v>
      </c>
      <c s="34" t="s">
        <v>497</v>
      </c>
      <c s="35" t="s">
        <v>5</v>
      </c>
      <c s="6" t="s">
        <v>498</v>
      </c>
      <c s="36" t="s">
        <v>499</v>
      </c>
      <c s="37">
        <v>2</v>
      </c>
      <c s="36">
        <v>0</v>
      </c>
      <c s="36">
        <f>ROUND(G127*H127,6)</f>
      </c>
      <c r="L127" s="38">
        <v>0</v>
      </c>
      <c s="32">
        <f>ROUND(ROUND(L127,2)*ROUND(G127,3),2)</f>
      </c>
      <c s="36" t="s">
        <v>53</v>
      </c>
      <c>
        <f>(M127*21)/100</f>
      </c>
      <c t="s">
        <v>27</v>
      </c>
    </row>
    <row r="128" spans="1:5" ht="12.75">
      <c r="A128" s="35" t="s">
        <v>54</v>
      </c>
      <c r="E128" s="39" t="s">
        <v>5</v>
      </c>
    </row>
    <row r="129" spans="1:5" ht="12.75">
      <c r="A129" s="35" t="s">
        <v>55</v>
      </c>
      <c r="E129" s="40" t="s">
        <v>5</v>
      </c>
    </row>
    <row r="130" spans="1:5" ht="140.25">
      <c r="A130" t="s">
        <v>56</v>
      </c>
      <c r="E130" s="39" t="s">
        <v>500</v>
      </c>
    </row>
    <row r="131" spans="1:16" ht="12.75">
      <c r="A131" t="s">
        <v>49</v>
      </c>
      <c s="34" t="s">
        <v>175</v>
      </c>
      <c s="34" t="s">
        <v>501</v>
      </c>
      <c s="35" t="s">
        <v>5</v>
      </c>
      <c s="6" t="s">
        <v>502</v>
      </c>
      <c s="36" t="s">
        <v>499</v>
      </c>
      <c s="37">
        <v>2</v>
      </c>
      <c s="36">
        <v>0</v>
      </c>
      <c s="36">
        <f>ROUND(G131*H131,6)</f>
      </c>
      <c r="L131" s="38">
        <v>0</v>
      </c>
      <c s="32">
        <f>ROUND(ROUND(L131,2)*ROUND(G131,3),2)</f>
      </c>
      <c s="36" t="s">
        <v>53</v>
      </c>
      <c>
        <f>(M131*21)/100</f>
      </c>
      <c t="s">
        <v>27</v>
      </c>
    </row>
    <row r="132" spans="1:5" ht="12.75">
      <c r="A132" s="35" t="s">
        <v>54</v>
      </c>
      <c r="E132" s="39" t="s">
        <v>5</v>
      </c>
    </row>
    <row r="133" spans="1:5" ht="12.75">
      <c r="A133" s="35" t="s">
        <v>55</v>
      </c>
      <c r="E133" s="40" t="s">
        <v>5</v>
      </c>
    </row>
    <row r="134" spans="1:5" ht="140.25">
      <c r="A134" t="s">
        <v>56</v>
      </c>
      <c r="E134" s="39" t="s">
        <v>503</v>
      </c>
    </row>
    <row r="135" spans="1:16" ht="12.75">
      <c r="A135" t="s">
        <v>49</v>
      </c>
      <c s="34" t="s">
        <v>179</v>
      </c>
      <c s="34" t="s">
        <v>504</v>
      </c>
      <c s="35" t="s">
        <v>5</v>
      </c>
      <c s="6" t="s">
        <v>505</v>
      </c>
      <c s="36" t="s">
        <v>97</v>
      </c>
      <c s="37">
        <v>2</v>
      </c>
      <c s="36">
        <v>0</v>
      </c>
      <c s="36">
        <f>ROUND(G135*H135,6)</f>
      </c>
      <c r="L135" s="38">
        <v>0</v>
      </c>
      <c s="32">
        <f>ROUND(ROUND(L135,2)*ROUND(G135,3),2)</f>
      </c>
      <c s="36" t="s">
        <v>53</v>
      </c>
      <c>
        <f>(M135*21)/100</f>
      </c>
      <c t="s">
        <v>27</v>
      </c>
    </row>
    <row r="136" spans="1:5" ht="12.75">
      <c r="A136" s="35" t="s">
        <v>54</v>
      </c>
      <c r="E136" s="39" t="s">
        <v>5</v>
      </c>
    </row>
    <row r="137" spans="1:5" ht="12.75">
      <c r="A137" s="35" t="s">
        <v>55</v>
      </c>
      <c r="E137" s="40" t="s">
        <v>5</v>
      </c>
    </row>
    <row r="138" spans="1:5" ht="102">
      <c r="A138" t="s">
        <v>56</v>
      </c>
      <c r="E138" s="39" t="s">
        <v>506</v>
      </c>
    </row>
    <row r="139" spans="1:13" ht="12.75">
      <c r="A139" t="s">
        <v>46</v>
      </c>
      <c r="C139" s="31" t="s">
        <v>288</v>
      </c>
      <c r="E139" s="33" t="s">
        <v>507</v>
      </c>
      <c r="J139" s="32">
        <f>0</f>
      </c>
      <c s="32">
        <f>0</f>
      </c>
      <c s="32">
        <f>0+L140+L144+L148+L152+L156+L160+L164</f>
      </c>
      <c s="32">
        <f>0+M140+M144+M148+M152+M156+M160+M164</f>
      </c>
    </row>
    <row r="140" spans="1:16" ht="38.25">
      <c r="A140" t="s">
        <v>49</v>
      </c>
      <c s="34" t="s">
        <v>183</v>
      </c>
      <c s="34" t="s">
        <v>508</v>
      </c>
      <c s="35" t="s">
        <v>292</v>
      </c>
      <c s="6" t="s">
        <v>509</v>
      </c>
      <c s="36" t="s">
        <v>294</v>
      </c>
      <c s="37">
        <v>1</v>
      </c>
      <c s="36">
        <v>0</v>
      </c>
      <c s="36">
        <f>ROUND(G140*H140,6)</f>
      </c>
      <c r="L140" s="38">
        <v>0</v>
      </c>
      <c s="32">
        <f>ROUND(ROUND(L140,2)*ROUND(G140,3),2)</f>
      </c>
      <c s="36" t="s">
        <v>196</v>
      </c>
      <c>
        <f>(M140*21)/100</f>
      </c>
      <c t="s">
        <v>27</v>
      </c>
    </row>
    <row r="141" spans="1:5" ht="12.75">
      <c r="A141" s="35" t="s">
        <v>54</v>
      </c>
      <c r="E141" s="39" t="s">
        <v>295</v>
      </c>
    </row>
    <row r="142" spans="1:5" ht="12.75">
      <c r="A142" s="35" t="s">
        <v>55</v>
      </c>
      <c r="E142" s="40" t="s">
        <v>5</v>
      </c>
    </row>
    <row r="143" spans="1:5" ht="165.75">
      <c r="A143" t="s">
        <v>56</v>
      </c>
      <c r="E143" s="39" t="s">
        <v>296</v>
      </c>
    </row>
    <row r="144" spans="1:16" ht="25.5">
      <c r="A144" t="s">
        <v>49</v>
      </c>
      <c s="34" t="s">
        <v>187</v>
      </c>
      <c s="34" t="s">
        <v>510</v>
      </c>
      <c s="35" t="s">
        <v>292</v>
      </c>
      <c s="6" t="s">
        <v>511</v>
      </c>
      <c s="36" t="s">
        <v>294</v>
      </c>
      <c s="37">
        <v>0.5</v>
      </c>
      <c s="36">
        <v>0</v>
      </c>
      <c s="36">
        <f>ROUND(G144*H144,6)</f>
      </c>
      <c r="L144" s="38">
        <v>0</v>
      </c>
      <c s="32">
        <f>ROUND(ROUND(L144,2)*ROUND(G144,3),2)</f>
      </c>
      <c s="36" t="s">
        <v>196</v>
      </c>
      <c>
        <f>(M144*21)/100</f>
      </c>
      <c t="s">
        <v>27</v>
      </c>
    </row>
    <row r="145" spans="1:5" ht="12.75">
      <c r="A145" s="35" t="s">
        <v>54</v>
      </c>
      <c r="E145" s="39" t="s">
        <v>295</v>
      </c>
    </row>
    <row r="146" spans="1:5" ht="12.75">
      <c r="A146" s="35" t="s">
        <v>55</v>
      </c>
      <c r="E146" s="40" t="s">
        <v>5</v>
      </c>
    </row>
    <row r="147" spans="1:5" ht="165.75">
      <c r="A147" t="s">
        <v>56</v>
      </c>
      <c r="E147" s="39" t="s">
        <v>296</v>
      </c>
    </row>
    <row r="148" spans="1:16" ht="38.25">
      <c r="A148" t="s">
        <v>49</v>
      </c>
      <c s="34" t="s">
        <v>193</v>
      </c>
      <c s="34" t="s">
        <v>512</v>
      </c>
      <c s="35" t="s">
        <v>292</v>
      </c>
      <c s="6" t="s">
        <v>513</v>
      </c>
      <c s="36" t="s">
        <v>294</v>
      </c>
      <c s="37">
        <v>0.1</v>
      </c>
      <c s="36">
        <v>0</v>
      </c>
      <c s="36">
        <f>ROUND(G148*H148,6)</f>
      </c>
      <c r="L148" s="38">
        <v>0</v>
      </c>
      <c s="32">
        <f>ROUND(ROUND(L148,2)*ROUND(G148,3),2)</f>
      </c>
      <c s="36" t="s">
        <v>196</v>
      </c>
      <c>
        <f>(M148*21)/100</f>
      </c>
      <c t="s">
        <v>27</v>
      </c>
    </row>
    <row r="149" spans="1:5" ht="25.5">
      <c r="A149" s="35" t="s">
        <v>54</v>
      </c>
      <c r="E149" s="39" t="s">
        <v>303</v>
      </c>
    </row>
    <row r="150" spans="1:5" ht="12.75">
      <c r="A150" s="35" t="s">
        <v>55</v>
      </c>
      <c r="E150" s="40" t="s">
        <v>5</v>
      </c>
    </row>
    <row r="151" spans="1:5" ht="165.75">
      <c r="A151" t="s">
        <v>56</v>
      </c>
      <c r="E151" s="39" t="s">
        <v>296</v>
      </c>
    </row>
    <row r="152" spans="1:16" ht="25.5">
      <c r="A152" t="s">
        <v>49</v>
      </c>
      <c s="34" t="s">
        <v>270</v>
      </c>
      <c s="34" t="s">
        <v>514</v>
      </c>
      <c s="35" t="s">
        <v>292</v>
      </c>
      <c s="6" t="s">
        <v>515</v>
      </c>
      <c s="36" t="s">
        <v>294</v>
      </c>
      <c s="37">
        <v>0.1</v>
      </c>
      <c s="36">
        <v>0</v>
      </c>
      <c s="36">
        <f>ROUND(G152*H152,6)</f>
      </c>
      <c r="L152" s="38">
        <v>0</v>
      </c>
      <c s="32">
        <f>ROUND(ROUND(L152,2)*ROUND(G152,3),2)</f>
      </c>
      <c s="36" t="s">
        <v>196</v>
      </c>
      <c>
        <f>(M152*21)/100</f>
      </c>
      <c t="s">
        <v>27</v>
      </c>
    </row>
    <row r="153" spans="1:5" ht="25.5">
      <c r="A153" s="35" t="s">
        <v>54</v>
      </c>
      <c r="E153" s="39" t="s">
        <v>516</v>
      </c>
    </row>
    <row r="154" spans="1:5" ht="12.75">
      <c r="A154" s="35" t="s">
        <v>55</v>
      </c>
      <c r="E154" s="40" t="s">
        <v>5</v>
      </c>
    </row>
    <row r="155" spans="1:5" ht="165.75">
      <c r="A155" t="s">
        <v>56</v>
      </c>
      <c r="E155" s="39" t="s">
        <v>296</v>
      </c>
    </row>
    <row r="156" spans="1:16" ht="38.25">
      <c r="A156" t="s">
        <v>49</v>
      </c>
      <c s="34" t="s">
        <v>271</v>
      </c>
      <c s="34" t="s">
        <v>517</v>
      </c>
      <c s="35" t="s">
        <v>292</v>
      </c>
      <c s="6" t="s">
        <v>518</v>
      </c>
      <c s="36" t="s">
        <v>294</v>
      </c>
      <c s="37">
        <v>0.2</v>
      </c>
      <c s="36">
        <v>0</v>
      </c>
      <c s="36">
        <f>ROUND(G156*H156,6)</f>
      </c>
      <c r="L156" s="38">
        <v>0</v>
      </c>
      <c s="32">
        <f>ROUND(ROUND(L156,2)*ROUND(G156,3),2)</f>
      </c>
      <c s="36" t="s">
        <v>196</v>
      </c>
      <c>
        <f>(M156*21)/100</f>
      </c>
      <c t="s">
        <v>27</v>
      </c>
    </row>
    <row r="157" spans="1:5" ht="25.5">
      <c r="A157" s="35" t="s">
        <v>54</v>
      </c>
      <c r="E157" s="39" t="s">
        <v>516</v>
      </c>
    </row>
    <row r="158" spans="1:5" ht="12.75">
      <c r="A158" s="35" t="s">
        <v>55</v>
      </c>
      <c r="E158" s="40" t="s">
        <v>5</v>
      </c>
    </row>
    <row r="159" spans="1:5" ht="165.75">
      <c r="A159" t="s">
        <v>56</v>
      </c>
      <c r="E159" s="39" t="s">
        <v>296</v>
      </c>
    </row>
    <row r="160" spans="1:16" ht="25.5">
      <c r="A160" t="s">
        <v>49</v>
      </c>
      <c s="34" t="s">
        <v>272</v>
      </c>
      <c s="34" t="s">
        <v>519</v>
      </c>
      <c s="35" t="s">
        <v>292</v>
      </c>
      <c s="6" t="s">
        <v>520</v>
      </c>
      <c s="36" t="s">
        <v>294</v>
      </c>
      <c s="37">
        <v>0.05</v>
      </c>
      <c s="36">
        <v>0</v>
      </c>
      <c s="36">
        <f>ROUND(G160*H160,6)</f>
      </c>
      <c r="L160" s="38">
        <v>0</v>
      </c>
      <c s="32">
        <f>ROUND(ROUND(L160,2)*ROUND(G160,3),2)</f>
      </c>
      <c s="36" t="s">
        <v>196</v>
      </c>
      <c>
        <f>(M160*21)/100</f>
      </c>
      <c t="s">
        <v>27</v>
      </c>
    </row>
    <row r="161" spans="1:5" ht="12.75">
      <c r="A161" s="35" t="s">
        <v>54</v>
      </c>
      <c r="E161" s="39" t="s">
        <v>295</v>
      </c>
    </row>
    <row r="162" spans="1:5" ht="12.75">
      <c r="A162" s="35" t="s">
        <v>55</v>
      </c>
      <c r="E162" s="40" t="s">
        <v>5</v>
      </c>
    </row>
    <row r="163" spans="1:5" ht="165.75">
      <c r="A163" t="s">
        <v>56</v>
      </c>
      <c r="E163" s="39" t="s">
        <v>296</v>
      </c>
    </row>
    <row r="164" spans="1:16" ht="25.5">
      <c r="A164" t="s">
        <v>49</v>
      </c>
      <c s="34" t="s">
        <v>273</v>
      </c>
      <c s="34" t="s">
        <v>521</v>
      </c>
      <c s="35" t="s">
        <v>292</v>
      </c>
      <c s="6" t="s">
        <v>522</v>
      </c>
      <c s="36" t="s">
        <v>294</v>
      </c>
      <c s="37">
        <v>0.05</v>
      </c>
      <c s="36">
        <v>0</v>
      </c>
      <c s="36">
        <f>ROUND(G164*H164,6)</f>
      </c>
      <c r="L164" s="38">
        <v>0</v>
      </c>
      <c s="32">
        <f>ROUND(ROUND(L164,2)*ROUND(G164,3),2)</f>
      </c>
      <c s="36" t="s">
        <v>196</v>
      </c>
      <c>
        <f>(M164*21)/100</f>
      </c>
      <c t="s">
        <v>27</v>
      </c>
    </row>
    <row r="165" spans="1:5" ht="12.75">
      <c r="A165" s="35" t="s">
        <v>54</v>
      </c>
      <c r="E165" s="39" t="s">
        <v>295</v>
      </c>
    </row>
    <row r="166" spans="1:5" ht="12.75">
      <c r="A166" s="35" t="s">
        <v>55</v>
      </c>
      <c r="E166" s="40" t="s">
        <v>5</v>
      </c>
    </row>
    <row r="167" spans="1:5" ht="165.75">
      <c r="A167" t="s">
        <v>56</v>
      </c>
      <c r="E167"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5633</v>
      </c>
      <c s="41">
        <f>Rekapitulace!C112</f>
      </c>
      <c s="20" t="s">
        <v>0</v>
      </c>
      <c t="s">
        <v>23</v>
      </c>
      <c t="s">
        <v>27</v>
      </c>
    </row>
    <row r="4" spans="1:16" ht="32" customHeight="1">
      <c r="A4" s="24" t="s">
        <v>20</v>
      </c>
      <c s="25" t="s">
        <v>28</v>
      </c>
      <c s="27" t="s">
        <v>5633</v>
      </c>
      <c r="E4" s="26" t="s">
        <v>5634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5637</v>
      </c>
      <c r="E8" s="30" t="s">
        <v>5636</v>
      </c>
      <c r="J8" s="29">
        <f>0+J9</f>
      </c>
      <c s="29">
        <f>0+K9</f>
      </c>
      <c s="29">
        <f>0+L9</f>
      </c>
      <c s="29">
        <f>0+M9</f>
      </c>
    </row>
    <row r="9" spans="1:13" ht="12.75">
      <c r="A9" t="s">
        <v>46</v>
      </c>
      <c r="C9" s="31" t="s">
        <v>86</v>
      </c>
      <c r="E9" s="33" t="s">
        <v>729</v>
      </c>
      <c r="J9" s="32">
        <f>0</f>
      </c>
      <c s="32">
        <f>0</f>
      </c>
      <c s="32">
        <f>0+L10+L14+L18+L22+L26+L30+L34+L38</f>
      </c>
      <c s="32">
        <f>0+M10+M14+M18+M22+M26+M30+M34+M38</f>
      </c>
    </row>
    <row r="10" spans="1:16" ht="12.75">
      <c r="A10" t="s">
        <v>49</v>
      </c>
      <c s="34" t="s">
        <v>47</v>
      </c>
      <c s="34" t="s">
        <v>5638</v>
      </c>
      <c s="35" t="s">
        <v>5</v>
      </c>
      <c s="6" t="s">
        <v>5639</v>
      </c>
      <c s="36" t="s">
        <v>97</v>
      </c>
      <c s="37">
        <v>8</v>
      </c>
      <c s="36">
        <v>0</v>
      </c>
      <c s="36">
        <f>ROUND(G10*H10,6)</f>
      </c>
      <c r="L10" s="38">
        <v>0</v>
      </c>
      <c s="32">
        <f>ROUND(ROUND(L10,2)*ROUND(G10,3),2)</f>
      </c>
      <c s="36" t="s">
        <v>196</v>
      </c>
      <c>
        <f>(M10*21)/100</f>
      </c>
      <c t="s">
        <v>27</v>
      </c>
    </row>
    <row r="11" spans="1:5" ht="12.75">
      <c r="A11" s="35" t="s">
        <v>54</v>
      </c>
      <c r="E11" s="39" t="s">
        <v>5</v>
      </c>
    </row>
    <row r="12" spans="1:5" ht="25.5">
      <c r="A12" s="35" t="s">
        <v>55</v>
      </c>
      <c r="E12" s="40" t="s">
        <v>5640</v>
      </c>
    </row>
    <row r="13" spans="1:5" ht="140.25">
      <c r="A13" t="s">
        <v>56</v>
      </c>
      <c r="E13" s="39" t="s">
        <v>5641</v>
      </c>
    </row>
    <row r="14" spans="1:16" ht="25.5">
      <c r="A14" t="s">
        <v>49</v>
      </c>
      <c s="34" t="s">
        <v>27</v>
      </c>
      <c s="34" t="s">
        <v>5642</v>
      </c>
      <c s="35" t="s">
        <v>5</v>
      </c>
      <c s="6" t="s">
        <v>5643</v>
      </c>
      <c s="36" t="s">
        <v>97</v>
      </c>
      <c s="37">
        <v>8</v>
      </c>
      <c s="36">
        <v>0</v>
      </c>
      <c s="36">
        <f>ROUND(G14*H14,6)</f>
      </c>
      <c r="L14" s="38">
        <v>0</v>
      </c>
      <c s="32">
        <f>ROUND(ROUND(L14,2)*ROUND(G14,3),2)</f>
      </c>
      <c s="36" t="s">
        <v>196</v>
      </c>
      <c>
        <f>(M14*21)/100</f>
      </c>
      <c t="s">
        <v>27</v>
      </c>
    </row>
    <row r="15" spans="1:5" ht="12.75">
      <c r="A15" s="35" t="s">
        <v>54</v>
      </c>
      <c r="E15" s="39" t="s">
        <v>5</v>
      </c>
    </row>
    <row r="16" spans="1:5" ht="25.5">
      <c r="A16" s="35" t="s">
        <v>55</v>
      </c>
      <c r="E16" s="40" t="s">
        <v>5644</v>
      </c>
    </row>
    <row r="17" spans="1:5" ht="140.25">
      <c r="A17" t="s">
        <v>56</v>
      </c>
      <c r="E17" s="39" t="s">
        <v>5641</v>
      </c>
    </row>
    <row r="18" spans="1:16" ht="12.75">
      <c r="A18" t="s">
        <v>49</v>
      </c>
      <c s="34" t="s">
        <v>26</v>
      </c>
      <c s="34" t="s">
        <v>5645</v>
      </c>
      <c s="35" t="s">
        <v>47</v>
      </c>
      <c s="6" t="s">
        <v>5646</v>
      </c>
      <c s="36" t="s">
        <v>97</v>
      </c>
      <c s="37">
        <v>2</v>
      </c>
      <c s="36">
        <v>0</v>
      </c>
      <c s="36">
        <f>ROUND(G18*H18,6)</f>
      </c>
      <c r="L18" s="38">
        <v>0</v>
      </c>
      <c s="32">
        <f>ROUND(ROUND(L18,2)*ROUND(G18,3),2)</f>
      </c>
      <c s="36" t="s">
        <v>196</v>
      </c>
      <c>
        <f>(M18*21)/100</f>
      </c>
      <c t="s">
        <v>27</v>
      </c>
    </row>
    <row r="19" spans="1:5" ht="12.75">
      <c r="A19" s="35" t="s">
        <v>54</v>
      </c>
      <c r="E19" s="39" t="s">
        <v>5</v>
      </c>
    </row>
    <row r="20" spans="1:5" ht="38.25">
      <c r="A20" s="35" t="s">
        <v>55</v>
      </c>
      <c r="E20" s="40" t="s">
        <v>5647</v>
      </c>
    </row>
    <row r="21" spans="1:5" ht="140.25">
      <c r="A21" t="s">
        <v>56</v>
      </c>
      <c r="E21" s="39" t="s">
        <v>5641</v>
      </c>
    </row>
    <row r="22" spans="1:16" ht="12.75">
      <c r="A22" t="s">
        <v>49</v>
      </c>
      <c s="34" t="s">
        <v>67</v>
      </c>
      <c s="34" t="s">
        <v>5645</v>
      </c>
      <c s="35" t="s">
        <v>27</v>
      </c>
      <c s="6" t="s">
        <v>5648</v>
      </c>
      <c s="36" t="s">
        <v>97</v>
      </c>
      <c s="37">
        <v>8</v>
      </c>
      <c s="36">
        <v>0</v>
      </c>
      <c s="36">
        <f>ROUND(G22*H22,6)</f>
      </c>
      <c r="L22" s="38">
        <v>0</v>
      </c>
      <c s="32">
        <f>ROUND(ROUND(L22,2)*ROUND(G22,3),2)</f>
      </c>
      <c s="36" t="s">
        <v>196</v>
      </c>
      <c>
        <f>(M22*21)/100</f>
      </c>
      <c t="s">
        <v>27</v>
      </c>
    </row>
    <row r="23" spans="1:5" ht="12.75">
      <c r="A23" s="35" t="s">
        <v>54</v>
      </c>
      <c r="E23" s="39" t="s">
        <v>5</v>
      </c>
    </row>
    <row r="24" spans="1:5" ht="38.25">
      <c r="A24" s="35" t="s">
        <v>55</v>
      </c>
      <c r="E24" s="40" t="s">
        <v>5649</v>
      </c>
    </row>
    <row r="25" spans="1:5" ht="140.25">
      <c r="A25" t="s">
        <v>56</v>
      </c>
      <c r="E25" s="39" t="s">
        <v>5641</v>
      </c>
    </row>
    <row r="26" spans="1:16" ht="25.5">
      <c r="A26" t="s">
        <v>49</v>
      </c>
      <c s="34" t="s">
        <v>72</v>
      </c>
      <c s="34" t="s">
        <v>5645</v>
      </c>
      <c s="35" t="s">
        <v>26</v>
      </c>
      <c s="6" t="s">
        <v>5650</v>
      </c>
      <c s="36" t="s">
        <v>97</v>
      </c>
      <c s="37">
        <v>4</v>
      </c>
      <c s="36">
        <v>0</v>
      </c>
      <c s="36">
        <f>ROUND(G26*H26,6)</f>
      </c>
      <c r="L26" s="38">
        <v>0</v>
      </c>
      <c s="32">
        <f>ROUND(ROUND(L26,2)*ROUND(G26,3),2)</f>
      </c>
      <c s="36" t="s">
        <v>196</v>
      </c>
      <c>
        <f>(M26*21)/100</f>
      </c>
      <c t="s">
        <v>27</v>
      </c>
    </row>
    <row r="27" spans="1:5" ht="12.75">
      <c r="A27" s="35" t="s">
        <v>54</v>
      </c>
      <c r="E27" s="39" t="s">
        <v>5</v>
      </c>
    </row>
    <row r="28" spans="1:5" ht="25.5">
      <c r="A28" s="35" t="s">
        <v>55</v>
      </c>
      <c r="E28" s="40" t="s">
        <v>5651</v>
      </c>
    </row>
    <row r="29" spans="1:5" ht="140.25">
      <c r="A29" t="s">
        <v>56</v>
      </c>
      <c r="E29" s="39" t="s">
        <v>5641</v>
      </c>
    </row>
    <row r="30" spans="1:16" ht="12.75">
      <c r="A30" t="s">
        <v>49</v>
      </c>
      <c s="34" t="s">
        <v>77</v>
      </c>
      <c s="34" t="s">
        <v>5652</v>
      </c>
      <c s="35" t="s">
        <v>5</v>
      </c>
      <c s="6" t="s">
        <v>5653</v>
      </c>
      <c s="36" t="s">
        <v>97</v>
      </c>
      <c s="37">
        <v>4</v>
      </c>
      <c s="36">
        <v>0</v>
      </c>
      <c s="36">
        <f>ROUND(G30*H30,6)</f>
      </c>
      <c r="L30" s="38">
        <v>0</v>
      </c>
      <c s="32">
        <f>ROUND(ROUND(L30,2)*ROUND(G30,3),2)</f>
      </c>
      <c s="36" t="s">
        <v>196</v>
      </c>
      <c>
        <f>(M30*21)/100</f>
      </c>
      <c t="s">
        <v>27</v>
      </c>
    </row>
    <row r="31" spans="1:5" ht="12.75">
      <c r="A31" s="35" t="s">
        <v>54</v>
      </c>
      <c r="E31" s="39" t="s">
        <v>5</v>
      </c>
    </row>
    <row r="32" spans="1:5" ht="12.75">
      <c r="A32" s="35" t="s">
        <v>55</v>
      </c>
      <c r="E32" s="40" t="s">
        <v>5654</v>
      </c>
    </row>
    <row r="33" spans="1:5" ht="140.25">
      <c r="A33" t="s">
        <v>56</v>
      </c>
      <c r="E33" s="39" t="s">
        <v>5641</v>
      </c>
    </row>
    <row r="34" spans="1:16" ht="12.75">
      <c r="A34" t="s">
        <v>49</v>
      </c>
      <c s="34" t="s">
        <v>65</v>
      </c>
      <c s="34" t="s">
        <v>5655</v>
      </c>
      <c s="35" t="s">
        <v>5</v>
      </c>
      <c s="6" t="s">
        <v>5656</v>
      </c>
      <c s="36" t="s">
        <v>97</v>
      </c>
      <c s="37">
        <v>2</v>
      </c>
      <c s="36">
        <v>0</v>
      </c>
      <c s="36">
        <f>ROUND(G34*H34,6)</f>
      </c>
      <c r="L34" s="38">
        <v>0</v>
      </c>
      <c s="32">
        <f>ROUND(ROUND(L34,2)*ROUND(G34,3),2)</f>
      </c>
      <c s="36" t="s">
        <v>196</v>
      </c>
      <c>
        <f>(M34*21)/100</f>
      </c>
      <c t="s">
        <v>27</v>
      </c>
    </row>
    <row r="35" spans="1:5" ht="12.75">
      <c r="A35" s="35" t="s">
        <v>54</v>
      </c>
      <c r="E35" s="39" t="s">
        <v>5</v>
      </c>
    </row>
    <row r="36" spans="1:5" ht="25.5">
      <c r="A36" s="35" t="s">
        <v>55</v>
      </c>
      <c r="E36" s="40" t="s">
        <v>5657</v>
      </c>
    </row>
    <row r="37" spans="1:5" ht="140.25">
      <c r="A37" t="s">
        <v>56</v>
      </c>
      <c r="E37" s="39" t="s">
        <v>5641</v>
      </c>
    </row>
    <row r="38" spans="1:16" ht="12.75">
      <c r="A38" t="s">
        <v>49</v>
      </c>
      <c s="34" t="s">
        <v>82</v>
      </c>
      <c s="34" t="s">
        <v>5658</v>
      </c>
      <c s="35" t="s">
        <v>5</v>
      </c>
      <c s="6" t="s">
        <v>5659</v>
      </c>
      <c s="36" t="s">
        <v>97</v>
      </c>
      <c s="37">
        <v>18</v>
      </c>
      <c s="36">
        <v>0</v>
      </c>
      <c s="36">
        <f>ROUND(G38*H38,6)</f>
      </c>
      <c r="L38" s="38">
        <v>0</v>
      </c>
      <c s="32">
        <f>ROUND(ROUND(L38,2)*ROUND(G38,3),2)</f>
      </c>
      <c s="36" t="s">
        <v>196</v>
      </c>
      <c>
        <f>(M38*21)/100</f>
      </c>
      <c t="s">
        <v>27</v>
      </c>
    </row>
    <row r="39" spans="1:5" ht="12.75">
      <c r="A39" s="35" t="s">
        <v>54</v>
      </c>
      <c r="E39" s="39" t="s">
        <v>5</v>
      </c>
    </row>
    <row r="40" spans="1:5" ht="12.75">
      <c r="A40" s="35" t="s">
        <v>55</v>
      </c>
      <c r="E40" s="40" t="s">
        <v>5660</v>
      </c>
    </row>
    <row r="41" spans="1:5" ht="114.75">
      <c r="A41" t="s">
        <v>56</v>
      </c>
      <c r="E41" s="39" t="s">
        <v>5661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5633</v>
      </c>
      <c s="41">
        <f>Rekapitulace!C112</f>
      </c>
      <c s="20" t="s">
        <v>0</v>
      </c>
      <c t="s">
        <v>23</v>
      </c>
      <c t="s">
        <v>27</v>
      </c>
    </row>
    <row r="4" spans="1:16" ht="32" customHeight="1">
      <c r="A4" s="24" t="s">
        <v>20</v>
      </c>
      <c s="25" t="s">
        <v>28</v>
      </c>
      <c s="27" t="s">
        <v>5633</v>
      </c>
      <c r="E4" s="26" t="s">
        <v>5634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5664</v>
      </c>
      <c r="E8" s="30" t="s">
        <v>5663</v>
      </c>
      <c r="J8" s="29">
        <f>0+J9+J46</f>
      </c>
      <c s="29">
        <f>0+K9+K46</f>
      </c>
      <c s="29">
        <f>0+L9+L46</f>
      </c>
      <c s="29">
        <f>0+M9+M46</f>
      </c>
    </row>
    <row r="9" spans="1:13" ht="12.75">
      <c r="A9" t="s">
        <v>46</v>
      </c>
      <c r="C9" s="31" t="s">
        <v>86</v>
      </c>
      <c r="E9" s="33" t="s">
        <v>729</v>
      </c>
      <c r="J9" s="32">
        <f>0</f>
      </c>
      <c s="32">
        <f>0</f>
      </c>
      <c s="32">
        <f>0+L10+L14+L18+L22+L26+L30+L34+L38+L42</f>
      </c>
      <c s="32">
        <f>0+M10+M14+M18+M22+M26+M30+M34+M38+M42</f>
      </c>
    </row>
    <row r="10" spans="1:16" ht="12.75">
      <c r="A10" t="s">
        <v>49</v>
      </c>
      <c s="34" t="s">
        <v>47</v>
      </c>
      <c s="34" t="s">
        <v>5665</v>
      </c>
      <c s="35" t="s">
        <v>5</v>
      </c>
      <c s="6" t="s">
        <v>5666</v>
      </c>
      <c s="36" t="s">
        <v>63</v>
      </c>
      <c s="37">
        <v>10.81</v>
      </c>
      <c s="36">
        <v>0</v>
      </c>
      <c s="36">
        <f>ROUND(G10*H10,6)</f>
      </c>
      <c r="L10" s="38">
        <v>0</v>
      </c>
      <c s="32">
        <f>ROUND(ROUND(L10,2)*ROUND(G10,3),2)</f>
      </c>
      <c s="36" t="s">
        <v>53</v>
      </c>
      <c>
        <f>(M10*21)/100</f>
      </c>
      <c t="s">
        <v>27</v>
      </c>
    </row>
    <row r="11" spans="1:5" ht="12.75">
      <c r="A11" s="35" t="s">
        <v>54</v>
      </c>
      <c r="E11" s="39" t="s">
        <v>5</v>
      </c>
    </row>
    <row r="12" spans="1:5" ht="25.5">
      <c r="A12" s="35" t="s">
        <v>55</v>
      </c>
      <c r="E12" s="40" t="s">
        <v>5667</v>
      </c>
    </row>
    <row r="13" spans="1:5" ht="127.5">
      <c r="A13" t="s">
        <v>56</v>
      </c>
      <c r="E13" s="39" t="s">
        <v>1981</v>
      </c>
    </row>
    <row r="14" spans="1:16" ht="25.5">
      <c r="A14" t="s">
        <v>49</v>
      </c>
      <c s="34" t="s">
        <v>27</v>
      </c>
      <c s="34" t="s">
        <v>5668</v>
      </c>
      <c s="35" t="s">
        <v>5</v>
      </c>
      <c s="6" t="s">
        <v>5669</v>
      </c>
      <c s="36" t="s">
        <v>63</v>
      </c>
      <c s="37">
        <v>0.403</v>
      </c>
      <c s="36">
        <v>0</v>
      </c>
      <c s="36">
        <f>ROUND(G14*H14,6)</f>
      </c>
      <c r="L14" s="38">
        <v>0</v>
      </c>
      <c s="32">
        <f>ROUND(ROUND(L14,2)*ROUND(G14,3),2)</f>
      </c>
      <c s="36" t="s">
        <v>53</v>
      </c>
      <c>
        <f>(M14*21)/100</f>
      </c>
      <c t="s">
        <v>27</v>
      </c>
    </row>
    <row r="15" spans="1:5" ht="12.75">
      <c r="A15" s="35" t="s">
        <v>54</v>
      </c>
      <c r="E15" s="39" t="s">
        <v>5</v>
      </c>
    </row>
    <row r="16" spans="1:5" ht="38.25">
      <c r="A16" s="35" t="s">
        <v>55</v>
      </c>
      <c r="E16" s="40" t="s">
        <v>5670</v>
      </c>
    </row>
    <row r="17" spans="1:5" ht="127.5">
      <c r="A17" t="s">
        <v>56</v>
      </c>
      <c r="E17" s="39" t="s">
        <v>1981</v>
      </c>
    </row>
    <row r="18" spans="1:16" ht="12.75">
      <c r="A18" t="s">
        <v>49</v>
      </c>
      <c s="34" t="s">
        <v>26</v>
      </c>
      <c s="34" t="s">
        <v>5671</v>
      </c>
      <c s="35" t="s">
        <v>5</v>
      </c>
      <c s="6" t="s">
        <v>5672</v>
      </c>
      <c s="36" t="s">
        <v>63</v>
      </c>
      <c s="37">
        <v>2.374</v>
      </c>
      <c s="36">
        <v>0</v>
      </c>
      <c s="36">
        <f>ROUND(G18*H18,6)</f>
      </c>
      <c r="L18" s="38">
        <v>0</v>
      </c>
      <c s="32">
        <f>ROUND(ROUND(L18,2)*ROUND(G18,3),2)</f>
      </c>
      <c s="36" t="s">
        <v>53</v>
      </c>
      <c>
        <f>(M18*21)/100</f>
      </c>
      <c t="s">
        <v>27</v>
      </c>
    </row>
    <row r="19" spans="1:5" ht="12.75">
      <c r="A19" s="35" t="s">
        <v>54</v>
      </c>
      <c r="E19" s="39" t="s">
        <v>5</v>
      </c>
    </row>
    <row r="20" spans="1:5" ht="38.25">
      <c r="A20" s="35" t="s">
        <v>55</v>
      </c>
      <c r="E20" s="40" t="s">
        <v>5673</v>
      </c>
    </row>
    <row r="21" spans="1:5" ht="127.5">
      <c r="A21" t="s">
        <v>56</v>
      </c>
      <c r="E21" s="39" t="s">
        <v>1981</v>
      </c>
    </row>
    <row r="22" spans="1:16" ht="12.75">
      <c r="A22" t="s">
        <v>49</v>
      </c>
      <c s="34" t="s">
        <v>67</v>
      </c>
      <c s="34" t="s">
        <v>5674</v>
      </c>
      <c s="35" t="s">
        <v>5</v>
      </c>
      <c s="6" t="s">
        <v>5675</v>
      </c>
      <c s="36" t="s">
        <v>63</v>
      </c>
      <c s="37">
        <v>2.679</v>
      </c>
      <c s="36">
        <v>0</v>
      </c>
      <c s="36">
        <f>ROUND(G22*H22,6)</f>
      </c>
      <c r="L22" s="38">
        <v>0</v>
      </c>
      <c s="32">
        <f>ROUND(ROUND(L22,2)*ROUND(G22,3),2)</f>
      </c>
      <c s="36" t="s">
        <v>53</v>
      </c>
      <c>
        <f>(M22*21)/100</f>
      </c>
      <c t="s">
        <v>27</v>
      </c>
    </row>
    <row r="23" spans="1:5" ht="12.75">
      <c r="A23" s="35" t="s">
        <v>54</v>
      </c>
      <c r="E23" s="39" t="s">
        <v>5</v>
      </c>
    </row>
    <row r="24" spans="1:5" ht="38.25">
      <c r="A24" s="35" t="s">
        <v>55</v>
      </c>
      <c r="E24" s="40" t="s">
        <v>5676</v>
      </c>
    </row>
    <row r="25" spans="1:5" ht="127.5">
      <c r="A25" t="s">
        <v>56</v>
      </c>
      <c r="E25" s="39" t="s">
        <v>1981</v>
      </c>
    </row>
    <row r="26" spans="1:16" ht="12.75">
      <c r="A26" t="s">
        <v>49</v>
      </c>
      <c s="34" t="s">
        <v>72</v>
      </c>
      <c s="34" t="s">
        <v>5677</v>
      </c>
      <c s="35" t="s">
        <v>5</v>
      </c>
      <c s="6" t="s">
        <v>5678</v>
      </c>
      <c s="36" t="s">
        <v>63</v>
      </c>
      <c s="37">
        <v>0.172</v>
      </c>
      <c s="36">
        <v>0</v>
      </c>
      <c s="36">
        <f>ROUND(G26*H26,6)</f>
      </c>
      <c r="L26" s="38">
        <v>0</v>
      </c>
      <c s="32">
        <f>ROUND(ROUND(L26,2)*ROUND(G26,3),2)</f>
      </c>
      <c s="36" t="s">
        <v>53</v>
      </c>
      <c>
        <f>(M26*21)/100</f>
      </c>
      <c t="s">
        <v>27</v>
      </c>
    </row>
    <row r="27" spans="1:5" ht="12.75">
      <c r="A27" s="35" t="s">
        <v>54</v>
      </c>
      <c r="E27" s="39" t="s">
        <v>5</v>
      </c>
    </row>
    <row r="28" spans="1:5" ht="25.5">
      <c r="A28" s="35" t="s">
        <v>55</v>
      </c>
      <c r="E28" s="40" t="s">
        <v>5679</v>
      </c>
    </row>
    <row r="29" spans="1:5" ht="127.5">
      <c r="A29" t="s">
        <v>56</v>
      </c>
      <c r="E29" s="39" t="s">
        <v>1981</v>
      </c>
    </row>
    <row r="30" spans="1:16" ht="12.75">
      <c r="A30" t="s">
        <v>49</v>
      </c>
      <c s="34" t="s">
        <v>77</v>
      </c>
      <c s="34" t="s">
        <v>5680</v>
      </c>
      <c s="35" t="s">
        <v>5</v>
      </c>
      <c s="6" t="s">
        <v>5681</v>
      </c>
      <c s="36" t="s">
        <v>63</v>
      </c>
      <c s="37">
        <v>1.425</v>
      </c>
      <c s="36">
        <v>0</v>
      </c>
      <c s="36">
        <f>ROUND(G30*H30,6)</f>
      </c>
      <c r="L30" s="38">
        <v>0</v>
      </c>
      <c s="32">
        <f>ROUND(ROUND(L30,2)*ROUND(G30,3),2)</f>
      </c>
      <c s="36" t="s">
        <v>53</v>
      </c>
      <c>
        <f>(M30*21)/100</f>
      </c>
      <c t="s">
        <v>27</v>
      </c>
    </row>
    <row r="31" spans="1:5" ht="12.75">
      <c r="A31" s="35" t="s">
        <v>54</v>
      </c>
      <c r="E31" s="39" t="s">
        <v>5</v>
      </c>
    </row>
    <row r="32" spans="1:5" ht="38.25">
      <c r="A32" s="35" t="s">
        <v>55</v>
      </c>
      <c r="E32" s="40" t="s">
        <v>5682</v>
      </c>
    </row>
    <row r="33" spans="1:5" ht="127.5">
      <c r="A33" t="s">
        <v>56</v>
      </c>
      <c r="E33" s="39" t="s">
        <v>1981</v>
      </c>
    </row>
    <row r="34" spans="1:16" ht="12.75">
      <c r="A34" t="s">
        <v>49</v>
      </c>
      <c s="34" t="s">
        <v>65</v>
      </c>
      <c s="34" t="s">
        <v>5683</v>
      </c>
      <c s="35" t="s">
        <v>5</v>
      </c>
      <c s="6" t="s">
        <v>5684</v>
      </c>
      <c s="36" t="s">
        <v>97</v>
      </c>
      <c s="37">
        <v>2</v>
      </c>
      <c s="36">
        <v>0</v>
      </c>
      <c s="36">
        <f>ROUND(G34*H34,6)</f>
      </c>
      <c r="L34" s="38">
        <v>0</v>
      </c>
      <c s="32">
        <f>ROUND(ROUND(L34,2)*ROUND(G34,3),2)</f>
      </c>
      <c s="36" t="s">
        <v>53</v>
      </c>
      <c>
        <f>(M34*21)/100</f>
      </c>
      <c t="s">
        <v>27</v>
      </c>
    </row>
    <row r="35" spans="1:5" ht="12.75">
      <c r="A35" s="35" t="s">
        <v>54</v>
      </c>
      <c r="E35" s="39" t="s">
        <v>5</v>
      </c>
    </row>
    <row r="36" spans="1:5" ht="25.5">
      <c r="A36" s="35" t="s">
        <v>55</v>
      </c>
      <c r="E36" s="40" t="s">
        <v>5685</v>
      </c>
    </row>
    <row r="37" spans="1:5" ht="76.5">
      <c r="A37" t="s">
        <v>56</v>
      </c>
      <c r="E37" s="39" t="s">
        <v>5686</v>
      </c>
    </row>
    <row r="38" spans="1:16" ht="12.75">
      <c r="A38" t="s">
        <v>49</v>
      </c>
      <c s="34" t="s">
        <v>82</v>
      </c>
      <c s="34" t="s">
        <v>2005</v>
      </c>
      <c s="35" t="s">
        <v>5</v>
      </c>
      <c s="6" t="s">
        <v>2006</v>
      </c>
      <c s="36" t="s">
        <v>97</v>
      </c>
      <c s="37">
        <v>8</v>
      </c>
      <c s="36">
        <v>0</v>
      </c>
      <c s="36">
        <f>ROUND(G38*H38,6)</f>
      </c>
      <c r="L38" s="38">
        <v>0</v>
      </c>
      <c s="32">
        <f>ROUND(ROUND(L38,2)*ROUND(G38,3),2)</f>
      </c>
      <c s="36" t="s">
        <v>53</v>
      </c>
      <c>
        <f>(M38*21)/100</f>
      </c>
      <c t="s">
        <v>27</v>
      </c>
    </row>
    <row r="39" spans="1:5" ht="12.75">
      <c r="A39" s="35" t="s">
        <v>54</v>
      </c>
      <c r="E39" s="39" t="s">
        <v>5</v>
      </c>
    </row>
    <row r="40" spans="1:5" ht="12.75">
      <c r="A40" s="35" t="s">
        <v>55</v>
      </c>
      <c r="E40" s="40" t="s">
        <v>5687</v>
      </c>
    </row>
    <row r="41" spans="1:5" ht="114.75">
      <c r="A41" t="s">
        <v>56</v>
      </c>
      <c r="E41" s="39" t="s">
        <v>2008</v>
      </c>
    </row>
    <row r="42" spans="1:16" ht="12.75">
      <c r="A42" t="s">
        <v>49</v>
      </c>
      <c s="34" t="s">
        <v>86</v>
      </c>
      <c s="34" t="s">
        <v>5688</v>
      </c>
      <c s="35" t="s">
        <v>5</v>
      </c>
      <c s="6" t="s">
        <v>5689</v>
      </c>
      <c s="36" t="s">
        <v>97</v>
      </c>
      <c s="37">
        <v>20</v>
      </c>
      <c s="36">
        <v>0</v>
      </c>
      <c s="36">
        <f>ROUND(G42*H42,6)</f>
      </c>
      <c r="L42" s="38">
        <v>0</v>
      </c>
      <c s="32">
        <f>ROUND(ROUND(L42,2)*ROUND(G42,3),2)</f>
      </c>
      <c s="36" t="s">
        <v>53</v>
      </c>
      <c>
        <f>(M42*21)/100</f>
      </c>
      <c t="s">
        <v>27</v>
      </c>
    </row>
    <row r="43" spans="1:5" ht="12.75">
      <c r="A43" s="35" t="s">
        <v>54</v>
      </c>
      <c r="E43" s="39" t="s">
        <v>5</v>
      </c>
    </row>
    <row r="44" spans="1:5" ht="12.75">
      <c r="A44" s="35" t="s">
        <v>55</v>
      </c>
      <c r="E44" s="40" t="s">
        <v>5690</v>
      </c>
    </row>
    <row r="45" spans="1:5" ht="51">
      <c r="A45" t="s">
        <v>56</v>
      </c>
      <c r="E45" s="39" t="s">
        <v>5691</v>
      </c>
    </row>
    <row r="46" spans="1:13" ht="12.75">
      <c r="A46" t="s">
        <v>46</v>
      </c>
      <c r="C46" s="31" t="s">
        <v>191</v>
      </c>
      <c r="E46" s="33" t="s">
        <v>2138</v>
      </c>
      <c r="J46" s="32">
        <f>0</f>
      </c>
      <c s="32">
        <f>0</f>
      </c>
      <c s="32">
        <f>0+L47+L51+L55</f>
      </c>
      <c s="32">
        <f>0+M47+M51+M55</f>
      </c>
    </row>
    <row r="47" spans="1:16" ht="12.75">
      <c r="A47" t="s">
        <v>49</v>
      </c>
      <c s="34" t="s">
        <v>90</v>
      </c>
      <c s="34" t="s">
        <v>5692</v>
      </c>
      <c s="35" t="s">
        <v>5</v>
      </c>
      <c s="6" t="s">
        <v>5656</v>
      </c>
      <c s="36" t="s">
        <v>97</v>
      </c>
      <c s="37">
        <v>2</v>
      </c>
      <c s="36">
        <v>0</v>
      </c>
      <c s="36">
        <f>ROUND(G47*H47,6)</f>
      </c>
      <c r="L47" s="38">
        <v>0</v>
      </c>
      <c s="32">
        <f>ROUND(ROUND(L47,2)*ROUND(G47,3),2)</f>
      </c>
      <c s="36" t="s">
        <v>53</v>
      </c>
      <c>
        <f>(M47*21)/100</f>
      </c>
      <c t="s">
        <v>27</v>
      </c>
    </row>
    <row r="48" spans="1:5" ht="12.75">
      <c r="A48" s="35" t="s">
        <v>54</v>
      </c>
      <c r="E48" s="39" t="s">
        <v>5</v>
      </c>
    </row>
    <row r="49" spans="1:5" ht="12.75">
      <c r="A49" s="35" t="s">
        <v>55</v>
      </c>
      <c r="E49" s="40" t="s">
        <v>5693</v>
      </c>
    </row>
    <row r="50" spans="1:5" ht="76.5">
      <c r="A50" t="s">
        <v>56</v>
      </c>
      <c r="E50" s="39" t="s">
        <v>5686</v>
      </c>
    </row>
    <row r="51" spans="1:16" ht="12.75">
      <c r="A51" t="s">
        <v>49</v>
      </c>
      <c s="34" t="s">
        <v>94</v>
      </c>
      <c s="34" t="s">
        <v>5694</v>
      </c>
      <c s="35" t="s">
        <v>5</v>
      </c>
      <c s="6" t="s">
        <v>5695</v>
      </c>
      <c s="36" t="s">
        <v>97</v>
      </c>
      <c s="37">
        <v>2</v>
      </c>
      <c s="36">
        <v>0</v>
      </c>
      <c s="36">
        <f>ROUND(G51*H51,6)</f>
      </c>
      <c r="L51" s="38">
        <v>0</v>
      </c>
      <c s="32">
        <f>ROUND(ROUND(L51,2)*ROUND(G51,3),2)</f>
      </c>
      <c s="36" t="s">
        <v>53</v>
      </c>
      <c>
        <f>(M51*21)/100</f>
      </c>
      <c t="s">
        <v>27</v>
      </c>
    </row>
    <row r="52" spans="1:5" ht="12.75">
      <c r="A52" s="35" t="s">
        <v>54</v>
      </c>
      <c r="E52" s="39" t="s">
        <v>5</v>
      </c>
    </row>
    <row r="53" spans="1:5" ht="12.75">
      <c r="A53" s="35" t="s">
        <v>55</v>
      </c>
      <c r="E53" s="40" t="s">
        <v>5696</v>
      </c>
    </row>
    <row r="54" spans="1:5" ht="51">
      <c r="A54" t="s">
        <v>56</v>
      </c>
      <c r="E54" s="39" t="s">
        <v>5697</v>
      </c>
    </row>
    <row r="55" spans="1:16" ht="12.75">
      <c r="A55" t="s">
        <v>49</v>
      </c>
      <c s="34" t="s">
        <v>99</v>
      </c>
      <c s="34" t="s">
        <v>5698</v>
      </c>
      <c s="35" t="s">
        <v>5</v>
      </c>
      <c s="6" t="s">
        <v>5699</v>
      </c>
      <c s="36" t="s">
        <v>97</v>
      </c>
      <c s="37">
        <v>2</v>
      </c>
      <c s="36">
        <v>0</v>
      </c>
      <c s="36">
        <f>ROUND(G55*H55,6)</f>
      </c>
      <c r="L55" s="38">
        <v>0</v>
      </c>
      <c s="32">
        <f>ROUND(ROUND(L55,2)*ROUND(G55,3),2)</f>
      </c>
      <c s="36" t="s">
        <v>53</v>
      </c>
      <c>
        <f>(M55*21)/100</f>
      </c>
      <c t="s">
        <v>27</v>
      </c>
    </row>
    <row r="56" spans="1:5" ht="12.75">
      <c r="A56" s="35" t="s">
        <v>54</v>
      </c>
      <c r="E56" s="39" t="s">
        <v>5</v>
      </c>
    </row>
    <row r="57" spans="1:5" ht="12.75">
      <c r="A57" s="35" t="s">
        <v>55</v>
      </c>
      <c r="E57" s="40" t="s">
        <v>5</v>
      </c>
    </row>
    <row r="58" spans="1:5" ht="12.75">
      <c r="A58" t="s">
        <v>56</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5700</v>
      </c>
      <c s="41">
        <f>Rekapitulace!C115</f>
      </c>
      <c s="20" t="s">
        <v>0</v>
      </c>
      <c t="s">
        <v>23</v>
      </c>
      <c t="s">
        <v>27</v>
      </c>
    </row>
    <row r="4" spans="1:16" ht="32" customHeight="1">
      <c r="A4" s="24" t="s">
        <v>20</v>
      </c>
      <c s="25" t="s">
        <v>28</v>
      </c>
      <c s="27" t="s">
        <v>5700</v>
      </c>
      <c r="E4" s="26" t="s">
        <v>5701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5704</v>
      </c>
      <c r="E8" s="30" t="s">
        <v>5703</v>
      </c>
      <c r="J8" s="29">
        <f>0+J9+J50+J75</f>
      </c>
      <c s="29">
        <f>0+K9+K50+K75</f>
      </c>
      <c s="29">
        <f>0+L9+L50+L75</f>
      </c>
      <c s="29">
        <f>0+M9+M50+M75</f>
      </c>
    </row>
    <row r="9" spans="1:13" ht="12.75">
      <c r="A9" t="s">
        <v>46</v>
      </c>
      <c r="C9" s="31" t="s">
        <v>86</v>
      </c>
      <c r="E9" s="33" t="s">
        <v>2115</v>
      </c>
      <c r="J9" s="32">
        <f>0</f>
      </c>
      <c s="32">
        <f>0</f>
      </c>
      <c s="32">
        <f>0+L10+L14+L18+L22+L26+L30+L34+L38+L42+L46</f>
      </c>
      <c s="32">
        <f>0+M10+M14+M18+M22+M26+M30+M34+M38+M42+M46</f>
      </c>
    </row>
    <row r="10" spans="1:16" ht="12.75">
      <c r="A10" t="s">
        <v>49</v>
      </c>
      <c s="34" t="s">
        <v>47</v>
      </c>
      <c s="34" t="s">
        <v>5705</v>
      </c>
      <c s="35" t="s">
        <v>5</v>
      </c>
      <c s="6" t="s">
        <v>5706</v>
      </c>
      <c s="36" t="s">
        <v>52</v>
      </c>
      <c s="37">
        <v>45.06</v>
      </c>
      <c s="36">
        <v>0</v>
      </c>
      <c s="36">
        <f>ROUND(G10*H10,6)</f>
      </c>
      <c r="L10" s="38">
        <v>0</v>
      </c>
      <c s="32">
        <f>ROUND(ROUND(L10,2)*ROUND(G10,3),2)</f>
      </c>
      <c s="36" t="s">
        <v>4522</v>
      </c>
      <c>
        <f>(M10*21)/100</f>
      </c>
      <c t="s">
        <v>27</v>
      </c>
    </row>
    <row r="11" spans="1:5" ht="12.75">
      <c r="A11" s="35" t="s">
        <v>54</v>
      </c>
      <c r="E11" s="39" t="s">
        <v>5</v>
      </c>
    </row>
    <row r="12" spans="1:5" ht="25.5">
      <c r="A12" s="35" t="s">
        <v>55</v>
      </c>
      <c r="E12" s="40" t="s">
        <v>5707</v>
      </c>
    </row>
    <row r="13" spans="1:5" ht="12.75">
      <c r="A13" t="s">
        <v>56</v>
      </c>
      <c r="E13" s="39" t="s">
        <v>5</v>
      </c>
    </row>
    <row r="14" spans="1:16" ht="12.75">
      <c r="A14" t="s">
        <v>49</v>
      </c>
      <c s="34" t="s">
        <v>27</v>
      </c>
      <c s="34" t="s">
        <v>5364</v>
      </c>
      <c s="35" t="s">
        <v>5</v>
      </c>
      <c s="6" t="s">
        <v>5365</v>
      </c>
      <c s="36" t="s">
        <v>52</v>
      </c>
      <c s="37">
        <v>156.726</v>
      </c>
      <c s="36">
        <v>0</v>
      </c>
      <c s="36">
        <f>ROUND(G14*H14,6)</f>
      </c>
      <c r="L14" s="38">
        <v>0</v>
      </c>
      <c s="32">
        <f>ROUND(ROUND(L14,2)*ROUND(G14,3),2)</f>
      </c>
      <c s="36" t="s">
        <v>4522</v>
      </c>
      <c>
        <f>(M14*21)/100</f>
      </c>
      <c t="s">
        <v>27</v>
      </c>
    </row>
    <row r="15" spans="1:5" ht="12.75">
      <c r="A15" s="35" t="s">
        <v>54</v>
      </c>
      <c r="E15" s="39" t="s">
        <v>5</v>
      </c>
    </row>
    <row r="16" spans="1:5" ht="89.25">
      <c r="A16" s="35" t="s">
        <v>55</v>
      </c>
      <c r="E16" s="40" t="s">
        <v>5708</v>
      </c>
    </row>
    <row r="17" spans="1:5" ht="12.75">
      <c r="A17" t="s">
        <v>56</v>
      </c>
      <c r="E17" s="39" t="s">
        <v>5</v>
      </c>
    </row>
    <row r="18" spans="1:16" ht="12.75">
      <c r="A18" t="s">
        <v>49</v>
      </c>
      <c s="34" t="s">
        <v>26</v>
      </c>
      <c s="34" t="s">
        <v>5709</v>
      </c>
      <c s="35" t="s">
        <v>5</v>
      </c>
      <c s="6" t="s">
        <v>5710</v>
      </c>
      <c s="36" t="s">
        <v>63</v>
      </c>
      <c s="37">
        <v>96.81</v>
      </c>
      <c s="36">
        <v>0</v>
      </c>
      <c s="36">
        <f>ROUND(G18*H18,6)</f>
      </c>
      <c r="L18" s="38">
        <v>0</v>
      </c>
      <c s="32">
        <f>ROUND(ROUND(L18,2)*ROUND(G18,3),2)</f>
      </c>
      <c s="36" t="s">
        <v>4522</v>
      </c>
      <c>
        <f>(M18*21)/100</f>
      </c>
      <c t="s">
        <v>27</v>
      </c>
    </row>
    <row r="19" spans="1:5" ht="12.75">
      <c r="A19" s="35" t="s">
        <v>54</v>
      </c>
      <c r="E19" s="39" t="s">
        <v>5</v>
      </c>
    </row>
    <row r="20" spans="1:5" ht="25.5">
      <c r="A20" s="35" t="s">
        <v>55</v>
      </c>
      <c r="E20" s="40" t="s">
        <v>5711</v>
      </c>
    </row>
    <row r="21" spans="1:5" ht="12.75">
      <c r="A21" t="s">
        <v>56</v>
      </c>
      <c r="E21" s="39" t="s">
        <v>5</v>
      </c>
    </row>
    <row r="22" spans="1:16" ht="12.75">
      <c r="A22" t="s">
        <v>49</v>
      </c>
      <c s="34" t="s">
        <v>67</v>
      </c>
      <c s="34" t="s">
        <v>5712</v>
      </c>
      <c s="35" t="s">
        <v>5</v>
      </c>
      <c s="6" t="s">
        <v>5713</v>
      </c>
      <c s="36" t="s">
        <v>294</v>
      </c>
      <c s="37">
        <v>46.629</v>
      </c>
      <c s="36">
        <v>0</v>
      </c>
      <c s="36">
        <f>ROUND(G22*H22,6)</f>
      </c>
      <c r="L22" s="38">
        <v>0</v>
      </c>
      <c s="32">
        <f>ROUND(ROUND(L22,2)*ROUND(G22,3),2)</f>
      </c>
      <c s="36" t="s">
        <v>4522</v>
      </c>
      <c>
        <f>(M22*21)/100</f>
      </c>
      <c t="s">
        <v>27</v>
      </c>
    </row>
    <row r="23" spans="1:5" ht="12.75">
      <c r="A23" s="35" t="s">
        <v>54</v>
      </c>
      <c r="E23" s="39" t="s">
        <v>5</v>
      </c>
    </row>
    <row r="24" spans="1:5" ht="38.25">
      <c r="A24" s="35" t="s">
        <v>55</v>
      </c>
      <c r="E24" s="40" t="s">
        <v>5714</v>
      </c>
    </row>
    <row r="25" spans="1:5" ht="12.75">
      <c r="A25" t="s">
        <v>56</v>
      </c>
      <c r="E25" s="39" t="s">
        <v>5</v>
      </c>
    </row>
    <row r="26" spans="1:16" ht="12.75">
      <c r="A26" t="s">
        <v>49</v>
      </c>
      <c s="34" t="s">
        <v>72</v>
      </c>
      <c s="34" t="s">
        <v>5715</v>
      </c>
      <c s="35" t="s">
        <v>5</v>
      </c>
      <c s="6" t="s">
        <v>5716</v>
      </c>
      <c s="36" t="s">
        <v>52</v>
      </c>
      <c s="37">
        <v>64.445</v>
      </c>
      <c s="36">
        <v>0</v>
      </c>
      <c s="36">
        <f>ROUND(G26*H26,6)</f>
      </c>
      <c r="L26" s="38">
        <v>0</v>
      </c>
      <c s="32">
        <f>ROUND(ROUND(L26,2)*ROUND(G26,3),2)</f>
      </c>
      <c s="36" t="s">
        <v>4522</v>
      </c>
      <c>
        <f>(M26*21)/100</f>
      </c>
      <c t="s">
        <v>27</v>
      </c>
    </row>
    <row r="27" spans="1:5" ht="12.75">
      <c r="A27" s="35" t="s">
        <v>54</v>
      </c>
      <c r="E27" s="39" t="s">
        <v>5</v>
      </c>
    </row>
    <row r="28" spans="1:5" ht="25.5">
      <c r="A28" s="35" t="s">
        <v>55</v>
      </c>
      <c r="E28" s="40" t="s">
        <v>5717</v>
      </c>
    </row>
    <row r="29" spans="1:5" ht="12.75">
      <c r="A29" t="s">
        <v>56</v>
      </c>
      <c r="E29" s="39" t="s">
        <v>5</v>
      </c>
    </row>
    <row r="30" spans="1:16" ht="12.75">
      <c r="A30" t="s">
        <v>49</v>
      </c>
      <c s="34" t="s">
        <v>77</v>
      </c>
      <c s="34" t="s">
        <v>5718</v>
      </c>
      <c s="35" t="s">
        <v>5</v>
      </c>
      <c s="6" t="s">
        <v>5719</v>
      </c>
      <c s="36" t="s">
        <v>52</v>
      </c>
      <c s="37">
        <v>3.301</v>
      </c>
      <c s="36">
        <v>0</v>
      </c>
      <c s="36">
        <f>ROUND(G30*H30,6)</f>
      </c>
      <c r="L30" s="38">
        <v>0</v>
      </c>
      <c s="32">
        <f>ROUND(ROUND(L30,2)*ROUND(G30,3),2)</f>
      </c>
      <c s="36" t="s">
        <v>4522</v>
      </c>
      <c>
        <f>(M30*21)/100</f>
      </c>
      <c t="s">
        <v>27</v>
      </c>
    </row>
    <row r="31" spans="1:5" ht="12.75">
      <c r="A31" s="35" t="s">
        <v>54</v>
      </c>
      <c r="E31" s="39" t="s">
        <v>5</v>
      </c>
    </row>
    <row r="32" spans="1:5" ht="25.5">
      <c r="A32" s="35" t="s">
        <v>55</v>
      </c>
      <c r="E32" s="40" t="s">
        <v>5720</v>
      </c>
    </row>
    <row r="33" spans="1:5" ht="12.75">
      <c r="A33" t="s">
        <v>56</v>
      </c>
      <c r="E33" s="39" t="s">
        <v>5</v>
      </c>
    </row>
    <row r="34" spans="1:16" ht="25.5">
      <c r="A34" t="s">
        <v>49</v>
      </c>
      <c s="34" t="s">
        <v>65</v>
      </c>
      <c s="34" t="s">
        <v>5367</v>
      </c>
      <c s="35" t="s">
        <v>5</v>
      </c>
      <c s="6" t="s">
        <v>5368</v>
      </c>
      <c s="36" t="s">
        <v>52</v>
      </c>
      <c s="37">
        <v>38.667</v>
      </c>
      <c s="36">
        <v>0</v>
      </c>
      <c s="36">
        <f>ROUND(G34*H34,6)</f>
      </c>
      <c r="L34" s="38">
        <v>0</v>
      </c>
      <c s="32">
        <f>ROUND(ROUND(L34,2)*ROUND(G34,3),2)</f>
      </c>
      <c s="36" t="s">
        <v>4522</v>
      </c>
      <c>
        <f>(M34*21)/100</f>
      </c>
      <c t="s">
        <v>27</v>
      </c>
    </row>
    <row r="35" spans="1:5" ht="12.75">
      <c r="A35" s="35" t="s">
        <v>54</v>
      </c>
      <c r="E35" s="39" t="s">
        <v>5</v>
      </c>
    </row>
    <row r="36" spans="1:5" ht="25.5">
      <c r="A36" s="35" t="s">
        <v>55</v>
      </c>
      <c r="E36" s="40" t="s">
        <v>5721</v>
      </c>
    </row>
    <row r="37" spans="1:5" ht="12.75">
      <c r="A37" t="s">
        <v>56</v>
      </c>
      <c r="E37" s="39" t="s">
        <v>5</v>
      </c>
    </row>
    <row r="38" spans="1:16" ht="25.5">
      <c r="A38" t="s">
        <v>49</v>
      </c>
      <c s="34" t="s">
        <v>82</v>
      </c>
      <c s="34" t="s">
        <v>5369</v>
      </c>
      <c s="35" t="s">
        <v>5</v>
      </c>
      <c s="6" t="s">
        <v>5370</v>
      </c>
      <c s="36" t="s">
        <v>63</v>
      </c>
      <c s="37">
        <v>274.44</v>
      </c>
      <c s="36">
        <v>0</v>
      </c>
      <c s="36">
        <f>ROUND(G38*H38,6)</f>
      </c>
      <c r="L38" s="38">
        <v>0</v>
      </c>
      <c s="32">
        <f>ROUND(ROUND(L38,2)*ROUND(G38,3),2)</f>
      </c>
      <c s="36" t="s">
        <v>4522</v>
      </c>
      <c>
        <f>(M38*21)/100</f>
      </c>
      <c t="s">
        <v>27</v>
      </c>
    </row>
    <row r="39" spans="1:5" ht="12.75">
      <c r="A39" s="35" t="s">
        <v>54</v>
      </c>
      <c r="E39" s="39" t="s">
        <v>5</v>
      </c>
    </row>
    <row r="40" spans="1:5" ht="25.5">
      <c r="A40" s="35" t="s">
        <v>55</v>
      </c>
      <c r="E40" s="40" t="s">
        <v>5722</v>
      </c>
    </row>
    <row r="41" spans="1:5" ht="12.75">
      <c r="A41" t="s">
        <v>56</v>
      </c>
      <c r="E41" s="39" t="s">
        <v>5</v>
      </c>
    </row>
    <row r="42" spans="1:16" ht="12.75">
      <c r="A42" t="s">
        <v>49</v>
      </c>
      <c s="34" t="s">
        <v>86</v>
      </c>
      <c s="34" t="s">
        <v>5371</v>
      </c>
      <c s="35" t="s">
        <v>5</v>
      </c>
      <c s="6" t="s">
        <v>5372</v>
      </c>
      <c s="36" t="s">
        <v>63</v>
      </c>
      <c s="37">
        <v>14.9</v>
      </c>
      <c s="36">
        <v>0</v>
      </c>
      <c s="36">
        <f>ROUND(G42*H42,6)</f>
      </c>
      <c r="L42" s="38">
        <v>0</v>
      </c>
      <c s="32">
        <f>ROUND(ROUND(L42,2)*ROUND(G42,3),2)</f>
      </c>
      <c s="36" t="s">
        <v>4522</v>
      </c>
      <c>
        <f>(M42*21)/100</f>
      </c>
      <c t="s">
        <v>27</v>
      </c>
    </row>
    <row r="43" spans="1:5" ht="12.75">
      <c r="A43" s="35" t="s">
        <v>54</v>
      </c>
      <c r="E43" s="39" t="s">
        <v>5</v>
      </c>
    </row>
    <row r="44" spans="1:5" ht="38.25">
      <c r="A44" s="35" t="s">
        <v>55</v>
      </c>
      <c r="E44" s="40" t="s">
        <v>5723</v>
      </c>
    </row>
    <row r="45" spans="1:5" ht="12.75">
      <c r="A45" t="s">
        <v>56</v>
      </c>
      <c r="E45" s="39" t="s">
        <v>5</v>
      </c>
    </row>
    <row r="46" spans="1:16" ht="12.75">
      <c r="A46" t="s">
        <v>49</v>
      </c>
      <c s="34" t="s">
        <v>90</v>
      </c>
      <c s="34" t="s">
        <v>5374</v>
      </c>
      <c s="35" t="s">
        <v>5</v>
      </c>
      <c s="6" t="s">
        <v>5375</v>
      </c>
      <c s="36" t="s">
        <v>63</v>
      </c>
      <c s="37">
        <v>19.26</v>
      </c>
      <c s="36">
        <v>0</v>
      </c>
      <c s="36">
        <f>ROUND(G46*H46,6)</f>
      </c>
      <c r="L46" s="38">
        <v>0</v>
      </c>
      <c s="32">
        <f>ROUND(ROUND(L46,2)*ROUND(G46,3),2)</f>
      </c>
      <c s="36" t="s">
        <v>4522</v>
      </c>
      <c>
        <f>(M46*21)/100</f>
      </c>
      <c t="s">
        <v>27</v>
      </c>
    </row>
    <row r="47" spans="1:5" ht="12.75">
      <c r="A47" s="35" t="s">
        <v>54</v>
      </c>
      <c r="E47" s="39" t="s">
        <v>5</v>
      </c>
    </row>
    <row r="48" spans="1:5" ht="51">
      <c r="A48" s="35" t="s">
        <v>55</v>
      </c>
      <c r="E48" s="40" t="s">
        <v>5724</v>
      </c>
    </row>
    <row r="49" spans="1:5" ht="12.75">
      <c r="A49" t="s">
        <v>56</v>
      </c>
      <c r="E49" s="39" t="s">
        <v>5</v>
      </c>
    </row>
    <row r="50" spans="1:13" ht="12.75">
      <c r="A50" t="s">
        <v>46</v>
      </c>
      <c r="C50" s="31" t="s">
        <v>288</v>
      </c>
      <c r="E50" s="33" t="s">
        <v>289</v>
      </c>
      <c r="J50" s="32">
        <f>0</f>
      </c>
      <c s="32">
        <f>0</f>
      </c>
      <c s="32">
        <f>0+L51+L55+L59+L63+L67+L71</f>
      </c>
      <c s="32">
        <f>0+M51+M55+M59+M63+M67+M71</f>
      </c>
    </row>
    <row r="51" spans="1:16" ht="25.5">
      <c r="A51" t="s">
        <v>49</v>
      </c>
      <c s="34" t="s">
        <v>94</v>
      </c>
      <c s="34" t="s">
        <v>510</v>
      </c>
      <c s="35" t="s">
        <v>292</v>
      </c>
      <c s="6" t="s">
        <v>511</v>
      </c>
      <c s="36" t="s">
        <v>294</v>
      </c>
      <c s="37">
        <v>469.524</v>
      </c>
      <c s="36">
        <v>0</v>
      </c>
      <c s="36">
        <f>ROUND(G51*H51,6)</f>
      </c>
      <c r="L51" s="38">
        <v>0</v>
      </c>
      <c s="32">
        <f>ROUND(ROUND(L51,2)*ROUND(G51,3),2)</f>
      </c>
      <c s="36" t="s">
        <v>196</v>
      </c>
      <c>
        <f>(M51*21)/100</f>
      </c>
      <c t="s">
        <v>27</v>
      </c>
    </row>
    <row r="52" spans="1:5" ht="12.75">
      <c r="A52" s="35" t="s">
        <v>54</v>
      </c>
      <c r="E52" s="39" t="s">
        <v>5</v>
      </c>
    </row>
    <row r="53" spans="1:5" ht="25.5">
      <c r="A53" s="35" t="s">
        <v>55</v>
      </c>
      <c r="E53" s="40" t="s">
        <v>5725</v>
      </c>
    </row>
    <row r="54" spans="1:5" ht="12.75">
      <c r="A54" t="s">
        <v>56</v>
      </c>
      <c r="E54" s="39" t="s">
        <v>5</v>
      </c>
    </row>
    <row r="55" spans="1:16" ht="38.25">
      <c r="A55" t="s">
        <v>49</v>
      </c>
      <c s="34" t="s">
        <v>99</v>
      </c>
      <c s="34" t="s">
        <v>5623</v>
      </c>
      <c s="35" t="s">
        <v>292</v>
      </c>
      <c s="6" t="s">
        <v>5624</v>
      </c>
      <c s="36" t="s">
        <v>294</v>
      </c>
      <c s="37">
        <v>10</v>
      </c>
      <c s="36">
        <v>0</v>
      </c>
      <c s="36">
        <f>ROUND(G55*H55,6)</f>
      </c>
      <c r="L55" s="38">
        <v>0</v>
      </c>
      <c s="32">
        <f>ROUND(ROUND(L55,2)*ROUND(G55,3),2)</f>
      </c>
      <c s="36" t="s">
        <v>196</v>
      </c>
      <c>
        <f>(M55*21)/100</f>
      </c>
      <c t="s">
        <v>27</v>
      </c>
    </row>
    <row r="56" spans="1:5" ht="12.75">
      <c r="A56" s="35" t="s">
        <v>54</v>
      </c>
      <c r="E56" s="39" t="s">
        <v>5</v>
      </c>
    </row>
    <row r="57" spans="1:5" ht="25.5">
      <c r="A57" s="35" t="s">
        <v>55</v>
      </c>
      <c r="E57" s="40" t="s">
        <v>5726</v>
      </c>
    </row>
    <row r="58" spans="1:5" ht="12.75">
      <c r="A58" t="s">
        <v>56</v>
      </c>
      <c r="E58" s="39" t="s">
        <v>5</v>
      </c>
    </row>
    <row r="59" spans="1:16" ht="38.25">
      <c r="A59" t="s">
        <v>49</v>
      </c>
      <c s="34" t="s">
        <v>102</v>
      </c>
      <c s="34" t="s">
        <v>298</v>
      </c>
      <c s="35" t="s">
        <v>292</v>
      </c>
      <c s="6" t="s">
        <v>299</v>
      </c>
      <c s="36" t="s">
        <v>294</v>
      </c>
      <c s="37">
        <v>121.662</v>
      </c>
      <c s="36">
        <v>0</v>
      </c>
      <c s="36">
        <f>ROUND(G59*H59,6)</f>
      </c>
      <c r="L59" s="38">
        <v>0</v>
      </c>
      <c s="32">
        <f>ROUND(ROUND(L59,2)*ROUND(G59,3),2)</f>
      </c>
      <c s="36" t="s">
        <v>196</v>
      </c>
      <c>
        <f>(M59*21)/100</f>
      </c>
      <c t="s">
        <v>27</v>
      </c>
    </row>
    <row r="60" spans="1:5" ht="12.75">
      <c r="A60" s="35" t="s">
        <v>54</v>
      </c>
      <c r="E60" s="39" t="s">
        <v>5</v>
      </c>
    </row>
    <row r="61" spans="1:5" ht="25.5">
      <c r="A61" s="35" t="s">
        <v>55</v>
      </c>
      <c r="E61" s="40" t="s">
        <v>5727</v>
      </c>
    </row>
    <row r="62" spans="1:5" ht="12.75">
      <c r="A62" t="s">
        <v>56</v>
      </c>
      <c r="E62" s="39" t="s">
        <v>5</v>
      </c>
    </row>
    <row r="63" spans="1:16" ht="38.25">
      <c r="A63" t="s">
        <v>49</v>
      </c>
      <c s="34" t="s">
        <v>106</v>
      </c>
      <c s="34" t="s">
        <v>5728</v>
      </c>
      <c s="35" t="s">
        <v>292</v>
      </c>
      <c s="6" t="s">
        <v>5729</v>
      </c>
      <c s="36" t="s">
        <v>294</v>
      </c>
      <c s="37">
        <v>2</v>
      </c>
      <c s="36">
        <v>0</v>
      </c>
      <c s="36">
        <f>ROUND(G63*H63,6)</f>
      </c>
      <c r="L63" s="38">
        <v>0</v>
      </c>
      <c s="32">
        <f>ROUND(ROUND(L63,2)*ROUND(G63,3),2)</f>
      </c>
      <c s="36" t="s">
        <v>196</v>
      </c>
      <c>
        <f>(M63*21)/100</f>
      </c>
      <c t="s">
        <v>27</v>
      </c>
    </row>
    <row r="64" spans="1:5" ht="12.75">
      <c r="A64" s="35" t="s">
        <v>54</v>
      </c>
      <c r="E64" s="39" t="s">
        <v>5</v>
      </c>
    </row>
    <row r="65" spans="1:5" ht="25.5">
      <c r="A65" s="35" t="s">
        <v>55</v>
      </c>
      <c r="E65" s="40" t="s">
        <v>4569</v>
      </c>
    </row>
    <row r="66" spans="1:5" ht="12.75">
      <c r="A66" t="s">
        <v>56</v>
      </c>
      <c r="E66" s="39" t="s">
        <v>5</v>
      </c>
    </row>
    <row r="67" spans="1:16" ht="25.5">
      <c r="A67" t="s">
        <v>49</v>
      </c>
      <c s="34" t="s">
        <v>110</v>
      </c>
      <c s="34" t="s">
        <v>1156</v>
      </c>
      <c s="35" t="s">
        <v>292</v>
      </c>
      <c s="6" t="s">
        <v>1157</v>
      </c>
      <c s="36" t="s">
        <v>294</v>
      </c>
      <c s="37">
        <v>1</v>
      </c>
      <c s="36">
        <v>0</v>
      </c>
      <c s="36">
        <f>ROUND(G67*H67,6)</f>
      </c>
      <c r="L67" s="38">
        <v>0</v>
      </c>
      <c s="32">
        <f>ROUND(ROUND(L67,2)*ROUND(G67,3),2)</f>
      </c>
      <c s="36" t="s">
        <v>196</v>
      </c>
      <c>
        <f>(M67*21)/100</f>
      </c>
      <c t="s">
        <v>27</v>
      </c>
    </row>
    <row r="68" spans="1:5" ht="12.75">
      <c r="A68" s="35" t="s">
        <v>54</v>
      </c>
      <c r="E68" s="39" t="s">
        <v>5</v>
      </c>
    </row>
    <row r="69" spans="1:5" ht="25.5">
      <c r="A69" s="35" t="s">
        <v>55</v>
      </c>
      <c r="E69" s="40" t="s">
        <v>4642</v>
      </c>
    </row>
    <row r="70" spans="1:5" ht="12.75">
      <c r="A70" t="s">
        <v>56</v>
      </c>
      <c r="E70" s="39" t="s">
        <v>5</v>
      </c>
    </row>
    <row r="71" spans="1:16" ht="25.5">
      <c r="A71" t="s">
        <v>49</v>
      </c>
      <c s="34" t="s">
        <v>114</v>
      </c>
      <c s="34" t="s">
        <v>1538</v>
      </c>
      <c s="35" t="s">
        <v>292</v>
      </c>
      <c s="6" t="s">
        <v>1539</v>
      </c>
      <c s="36" t="s">
        <v>294</v>
      </c>
      <c s="37">
        <v>46.629</v>
      </c>
      <c s="36">
        <v>0</v>
      </c>
      <c s="36">
        <f>ROUND(G71*H71,6)</f>
      </c>
      <c r="L71" s="38">
        <v>0</v>
      </c>
      <c s="32">
        <f>ROUND(ROUND(L71,2)*ROUND(G71,3),2)</f>
      </c>
      <c s="36" t="s">
        <v>196</v>
      </c>
      <c>
        <f>(M71*21)/100</f>
      </c>
      <c t="s">
        <v>27</v>
      </c>
    </row>
    <row r="72" spans="1:5" ht="12.75">
      <c r="A72" s="35" t="s">
        <v>54</v>
      </c>
      <c r="E72" s="39" t="s">
        <v>5</v>
      </c>
    </row>
    <row r="73" spans="1:5" ht="25.5">
      <c r="A73" s="35" t="s">
        <v>55</v>
      </c>
      <c r="E73" s="40" t="s">
        <v>5730</v>
      </c>
    </row>
    <row r="74" spans="1:5" ht="12.75">
      <c r="A74" t="s">
        <v>56</v>
      </c>
      <c r="E74" s="39" t="s">
        <v>5</v>
      </c>
    </row>
    <row r="75" spans="1:13" ht="12.75">
      <c r="A75" t="s">
        <v>46</v>
      </c>
      <c r="C75" s="31" t="s">
        <v>5237</v>
      </c>
      <c r="E75" s="33" t="s">
        <v>5238</v>
      </c>
      <c r="J75" s="32">
        <f>0</f>
      </c>
      <c s="32">
        <f>0</f>
      </c>
      <c s="32">
        <f>0+L76</f>
      </c>
      <c s="32">
        <f>0+M76</f>
      </c>
    </row>
    <row r="76" spans="1:16" ht="25.5">
      <c r="A76" t="s">
        <v>49</v>
      </c>
      <c s="34" t="s">
        <v>118</v>
      </c>
      <c s="34" t="s">
        <v>5625</v>
      </c>
      <c s="35" t="s">
        <v>5</v>
      </c>
      <c s="6" t="s">
        <v>5731</v>
      </c>
      <c s="36" t="s">
        <v>294</v>
      </c>
      <c s="37">
        <v>782.201</v>
      </c>
      <c s="36">
        <v>0</v>
      </c>
      <c s="36">
        <f>ROUND(G76*H76,6)</f>
      </c>
      <c r="L76" s="38">
        <v>0</v>
      </c>
      <c s="32">
        <f>ROUND(ROUND(L76,2)*ROUND(G76,3),2)</f>
      </c>
      <c s="36" t="s">
        <v>4532</v>
      </c>
      <c>
        <f>(M76*21)/100</f>
      </c>
      <c t="s">
        <v>27</v>
      </c>
    </row>
    <row r="77" spans="1:5" ht="12.75">
      <c r="A77" s="35" t="s">
        <v>54</v>
      </c>
      <c r="E77" s="39" t="s">
        <v>5</v>
      </c>
    </row>
    <row r="78" spans="1:5" ht="12.75">
      <c r="A78" s="35" t="s">
        <v>55</v>
      </c>
      <c r="E78" s="40" t="s">
        <v>5</v>
      </c>
    </row>
    <row r="79" spans="1:5" ht="12.75">
      <c r="A79" t="s">
        <v>56</v>
      </c>
      <c r="E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5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5732</v>
      </c>
      <c s="41">
        <f>Rekapitulace!C117</f>
      </c>
      <c s="20" t="s">
        <v>0</v>
      </c>
      <c t="s">
        <v>23</v>
      </c>
      <c t="s">
        <v>27</v>
      </c>
    </row>
    <row r="4" spans="1:16" ht="32" customHeight="1">
      <c r="A4" s="24" t="s">
        <v>20</v>
      </c>
      <c s="25" t="s">
        <v>28</v>
      </c>
      <c s="27" t="s">
        <v>5732</v>
      </c>
      <c r="E4" s="26" t="s">
        <v>5733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COUNTIFS(L8:L552,"=0",A8:A552,"P")+COUNTIFS(L8:L552,"",A8:A552,"P")+SUM(Q8:Q552)</f>
      </c>
    </row>
    <row r="8" spans="1:13" ht="12.75">
      <c r="A8" t="s">
        <v>44</v>
      </c>
      <c r="C8" s="28" t="s">
        <v>5736</v>
      </c>
      <c r="E8" s="30" t="s">
        <v>5735</v>
      </c>
      <c r="J8" s="29">
        <f>0+J9+J58+J175+J336+J373+J438+J523</f>
      </c>
      <c s="29">
        <f>0+K9+K58+K175+K336+K373+K438+K523</f>
      </c>
      <c s="29">
        <f>0+L9+L58+L175+L336+L373+L438+L523</f>
      </c>
      <c s="29">
        <f>0+M9+M58+M175+M336+M373+M438+M523</f>
      </c>
    </row>
    <row r="9" spans="1:13" ht="12.75">
      <c r="A9" t="s">
        <v>46</v>
      </c>
      <c r="C9" s="31" t="s">
        <v>5737</v>
      </c>
      <c r="E9" s="33" t="s">
        <v>5738</v>
      </c>
      <c r="J9" s="32">
        <f>0</f>
      </c>
      <c s="32">
        <f>0</f>
      </c>
      <c s="32">
        <f>0+L10+L14+L18+L22+L26+L30+L34+L38+L42+L46+L50+L54</f>
      </c>
      <c s="32">
        <f>0+M10+M14+M18+M22+M26+M30+M34+M38+M42+M46+M50+M54</f>
      </c>
    </row>
    <row r="10" spans="1:16" ht="12.75">
      <c r="A10" t="s">
        <v>49</v>
      </c>
      <c s="34" t="s">
        <v>47</v>
      </c>
      <c s="34" t="s">
        <v>5739</v>
      </c>
      <c s="35" t="s">
        <v>5</v>
      </c>
      <c s="6" t="s">
        <v>5740</v>
      </c>
      <c s="36" t="s">
        <v>52</v>
      </c>
      <c s="37">
        <v>2079</v>
      </c>
      <c s="36">
        <v>0</v>
      </c>
      <c s="36">
        <f>ROUND(G10*H10,6)</f>
      </c>
      <c r="L10" s="38">
        <v>0</v>
      </c>
      <c s="32">
        <f>ROUND(ROUND(L10,2)*ROUND(G10,3),2)</f>
      </c>
      <c s="36" t="s">
        <v>53</v>
      </c>
      <c>
        <f>(M10*21)/100</f>
      </c>
      <c t="s">
        <v>27</v>
      </c>
    </row>
    <row r="11" spans="1:5" ht="12.75">
      <c r="A11" s="35" t="s">
        <v>54</v>
      </c>
      <c r="E11" s="39" t="s">
        <v>5</v>
      </c>
    </row>
    <row r="12" spans="1:5" ht="12.75">
      <c r="A12" s="35" t="s">
        <v>55</v>
      </c>
      <c r="E12" s="40" t="s">
        <v>5741</v>
      </c>
    </row>
    <row r="13" spans="1:5" ht="216.75">
      <c r="A13" t="s">
        <v>56</v>
      </c>
      <c r="E13" s="39" t="s">
        <v>5742</v>
      </c>
    </row>
    <row r="14" spans="1:16" ht="12.75">
      <c r="A14" t="s">
        <v>49</v>
      </c>
      <c s="34" t="s">
        <v>27</v>
      </c>
      <c s="34" t="s">
        <v>5743</v>
      </c>
      <c s="35" t="s">
        <v>5</v>
      </c>
      <c s="6" t="s">
        <v>5744</v>
      </c>
      <c s="36" t="s">
        <v>52</v>
      </c>
      <c s="37">
        <v>1128.21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40.25">
      <c r="A17" t="s">
        <v>56</v>
      </c>
      <c r="E17" s="39" t="s">
        <v>5745</v>
      </c>
    </row>
    <row r="18" spans="1:16" ht="12.75">
      <c r="A18" t="s">
        <v>49</v>
      </c>
      <c s="34" t="s">
        <v>26</v>
      </c>
      <c s="34" t="s">
        <v>5746</v>
      </c>
      <c s="35" t="s">
        <v>5</v>
      </c>
      <c s="6" t="s">
        <v>5747</v>
      </c>
      <c s="36" t="s">
        <v>97</v>
      </c>
      <c s="37">
        <v>358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40.25">
      <c r="A21" t="s">
        <v>56</v>
      </c>
      <c r="E21" s="39" t="s">
        <v>5748</v>
      </c>
    </row>
    <row r="22" spans="1:16" ht="25.5">
      <c r="A22" t="s">
        <v>49</v>
      </c>
      <c s="34" t="s">
        <v>67</v>
      </c>
      <c s="34" t="s">
        <v>5749</v>
      </c>
      <c s="35" t="s">
        <v>5</v>
      </c>
      <c s="6" t="s">
        <v>5750</v>
      </c>
      <c s="36" t="s">
        <v>97</v>
      </c>
      <c s="37">
        <v>358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14.75">
      <c r="A25" t="s">
        <v>56</v>
      </c>
      <c r="E25" s="39" t="s">
        <v>5751</v>
      </c>
    </row>
    <row r="26" spans="1:16" ht="12.75">
      <c r="A26" t="s">
        <v>49</v>
      </c>
      <c s="34" t="s">
        <v>72</v>
      </c>
      <c s="34" t="s">
        <v>5752</v>
      </c>
      <c s="35" t="s">
        <v>5</v>
      </c>
      <c s="6" t="s">
        <v>5753</v>
      </c>
      <c s="36" t="s">
        <v>97</v>
      </c>
      <c s="37">
        <v>358</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127.5">
      <c r="A29" t="s">
        <v>56</v>
      </c>
      <c r="E29" s="39" t="s">
        <v>5754</v>
      </c>
    </row>
    <row r="30" spans="1:16" ht="12.75">
      <c r="A30" t="s">
        <v>49</v>
      </c>
      <c s="34" t="s">
        <v>77</v>
      </c>
      <c s="34" t="s">
        <v>5755</v>
      </c>
      <c s="35" t="s">
        <v>5</v>
      </c>
      <c s="6" t="s">
        <v>5756</v>
      </c>
      <c s="36" t="s">
        <v>52</v>
      </c>
      <c s="37">
        <v>749</v>
      </c>
      <c s="36">
        <v>0</v>
      </c>
      <c s="36">
        <f>ROUND(G30*H30,6)</f>
      </c>
      <c r="L30" s="38">
        <v>0</v>
      </c>
      <c s="32">
        <f>ROUND(ROUND(L30,2)*ROUND(G30,3),2)</f>
      </c>
      <c s="36" t="s">
        <v>53</v>
      </c>
      <c>
        <f>(M30*21)/100</f>
      </c>
      <c t="s">
        <v>27</v>
      </c>
    </row>
    <row r="31" spans="1:5" ht="12.75">
      <c r="A31" s="35" t="s">
        <v>54</v>
      </c>
      <c r="E31" s="39" t="s">
        <v>5</v>
      </c>
    </row>
    <row r="32" spans="1:5" ht="12.75">
      <c r="A32" s="35" t="s">
        <v>55</v>
      </c>
      <c r="E32" s="40" t="s">
        <v>5741</v>
      </c>
    </row>
    <row r="33" spans="1:5" ht="191.25">
      <c r="A33" t="s">
        <v>56</v>
      </c>
      <c r="E33" s="39" t="s">
        <v>5757</v>
      </c>
    </row>
    <row r="34" spans="1:16" ht="12.75">
      <c r="A34" t="s">
        <v>49</v>
      </c>
      <c s="34" t="s">
        <v>65</v>
      </c>
      <c s="34" t="s">
        <v>5758</v>
      </c>
      <c s="35" t="s">
        <v>5</v>
      </c>
      <c s="6" t="s">
        <v>5759</v>
      </c>
      <c s="36" t="s">
        <v>97</v>
      </c>
      <c s="37">
        <v>756</v>
      </c>
      <c s="36">
        <v>0</v>
      </c>
      <c s="36">
        <f>ROUND(G34*H34,6)</f>
      </c>
      <c r="L34" s="38">
        <v>0</v>
      </c>
      <c s="32">
        <f>ROUND(ROUND(L34,2)*ROUND(G34,3),2)</f>
      </c>
      <c s="36" t="s">
        <v>53</v>
      </c>
      <c>
        <f>(M34*21)/100</f>
      </c>
      <c t="s">
        <v>27</v>
      </c>
    </row>
    <row r="35" spans="1:5" ht="12.75">
      <c r="A35" s="35" t="s">
        <v>54</v>
      </c>
      <c r="E35" s="39" t="s">
        <v>5</v>
      </c>
    </row>
    <row r="36" spans="1:5" ht="12.75">
      <c r="A36" s="35" t="s">
        <v>55</v>
      </c>
      <c r="E36" s="40" t="s">
        <v>5741</v>
      </c>
    </row>
    <row r="37" spans="1:5" ht="89.25">
      <c r="A37" t="s">
        <v>56</v>
      </c>
      <c r="E37" s="39" t="s">
        <v>5760</v>
      </c>
    </row>
    <row r="38" spans="1:16" ht="12.75">
      <c r="A38" t="s">
        <v>49</v>
      </c>
      <c s="34" t="s">
        <v>82</v>
      </c>
      <c s="34" t="s">
        <v>5761</v>
      </c>
      <c s="35" t="s">
        <v>5</v>
      </c>
      <c s="6" t="s">
        <v>5762</v>
      </c>
      <c s="36" t="s">
        <v>97</v>
      </c>
      <c s="37">
        <v>1034</v>
      </c>
      <c s="36">
        <v>0</v>
      </c>
      <c s="36">
        <f>ROUND(G38*H38,6)</f>
      </c>
      <c r="L38" s="38">
        <v>0</v>
      </c>
      <c s="32">
        <f>ROUND(ROUND(L38,2)*ROUND(G38,3),2)</f>
      </c>
      <c s="36" t="s">
        <v>53</v>
      </c>
      <c>
        <f>(M38*21)/100</f>
      </c>
      <c t="s">
        <v>27</v>
      </c>
    </row>
    <row r="39" spans="1:5" ht="12.75">
      <c r="A39" s="35" t="s">
        <v>54</v>
      </c>
      <c r="E39" s="39" t="s">
        <v>5</v>
      </c>
    </row>
    <row r="40" spans="1:5" ht="12.75">
      <c r="A40" s="35" t="s">
        <v>55</v>
      </c>
      <c r="E40" s="40" t="s">
        <v>5741</v>
      </c>
    </row>
    <row r="41" spans="1:5" ht="76.5">
      <c r="A41" t="s">
        <v>56</v>
      </c>
      <c r="E41" s="39" t="s">
        <v>5763</v>
      </c>
    </row>
    <row r="42" spans="1:16" ht="12.75">
      <c r="A42" t="s">
        <v>49</v>
      </c>
      <c s="34" t="s">
        <v>86</v>
      </c>
      <c s="34" t="s">
        <v>3863</v>
      </c>
      <c s="35" t="s">
        <v>5</v>
      </c>
      <c s="6" t="s">
        <v>3864</v>
      </c>
      <c s="36" t="s">
        <v>97</v>
      </c>
      <c s="37">
        <v>257</v>
      </c>
      <c s="36">
        <v>0</v>
      </c>
      <c s="36">
        <f>ROUND(G42*H42,6)</f>
      </c>
      <c r="L42" s="38">
        <v>0</v>
      </c>
      <c s="32">
        <f>ROUND(ROUND(L42,2)*ROUND(G42,3),2)</f>
      </c>
      <c s="36" t="s">
        <v>53</v>
      </c>
      <c>
        <f>(M42*21)/100</f>
      </c>
      <c t="s">
        <v>27</v>
      </c>
    </row>
    <row r="43" spans="1:5" ht="12.75">
      <c r="A43" s="35" t="s">
        <v>54</v>
      </c>
      <c r="E43" s="39" t="s">
        <v>5</v>
      </c>
    </row>
    <row r="44" spans="1:5" ht="12.75">
      <c r="A44" s="35" t="s">
        <v>55</v>
      </c>
      <c r="E44" s="40" t="s">
        <v>5741</v>
      </c>
    </row>
    <row r="45" spans="1:5" ht="76.5">
      <c r="A45" t="s">
        <v>56</v>
      </c>
      <c r="E45" s="39" t="s">
        <v>5764</v>
      </c>
    </row>
    <row r="46" spans="1:16" ht="12.75">
      <c r="A46" t="s">
        <v>49</v>
      </c>
      <c s="34" t="s">
        <v>90</v>
      </c>
      <c s="34" t="s">
        <v>5765</v>
      </c>
      <c s="35" t="s">
        <v>5</v>
      </c>
      <c s="6" t="s">
        <v>5766</v>
      </c>
      <c s="36" t="s">
        <v>97</v>
      </c>
      <c s="37">
        <v>3</v>
      </c>
      <c s="36">
        <v>0</v>
      </c>
      <c s="36">
        <f>ROUND(G46*H46,6)</f>
      </c>
      <c r="L46" s="38">
        <v>0</v>
      </c>
      <c s="32">
        <f>ROUND(ROUND(L46,2)*ROUND(G46,3),2)</f>
      </c>
      <c s="36" t="s">
        <v>53</v>
      </c>
      <c>
        <f>(M46*21)/100</f>
      </c>
      <c t="s">
        <v>27</v>
      </c>
    </row>
    <row r="47" spans="1:5" ht="12.75">
      <c r="A47" s="35" t="s">
        <v>54</v>
      </c>
      <c r="E47" s="39" t="s">
        <v>5</v>
      </c>
    </row>
    <row r="48" spans="1:5" ht="12.75">
      <c r="A48" s="35" t="s">
        <v>55</v>
      </c>
      <c r="E48" s="40" t="s">
        <v>5741</v>
      </c>
    </row>
    <row r="49" spans="1:5" ht="89.25">
      <c r="A49" t="s">
        <v>56</v>
      </c>
      <c r="E49" s="39" t="s">
        <v>5767</v>
      </c>
    </row>
    <row r="50" spans="1:16" ht="12.75">
      <c r="A50" t="s">
        <v>49</v>
      </c>
      <c s="34" t="s">
        <v>94</v>
      </c>
      <c s="34" t="s">
        <v>5768</v>
      </c>
      <c s="35" t="s">
        <v>5</v>
      </c>
      <c s="6" t="s">
        <v>5769</v>
      </c>
      <c s="36" t="s">
        <v>97</v>
      </c>
      <c s="37">
        <v>179</v>
      </c>
      <c s="36">
        <v>0</v>
      </c>
      <c s="36">
        <f>ROUND(G50*H50,6)</f>
      </c>
      <c r="L50" s="38">
        <v>0</v>
      </c>
      <c s="32">
        <f>ROUND(ROUND(L50,2)*ROUND(G50,3),2)</f>
      </c>
      <c s="36" t="s">
        <v>53</v>
      </c>
      <c>
        <f>(M50*21)/100</f>
      </c>
      <c t="s">
        <v>27</v>
      </c>
    </row>
    <row r="51" spans="1:5" ht="12.75">
      <c r="A51" s="35" t="s">
        <v>54</v>
      </c>
      <c r="E51" s="39" t="s">
        <v>5</v>
      </c>
    </row>
    <row r="52" spans="1:5" ht="12.75">
      <c r="A52" s="35" t="s">
        <v>55</v>
      </c>
      <c r="E52" s="40" t="s">
        <v>5741</v>
      </c>
    </row>
    <row r="53" spans="1:5" ht="114.75">
      <c r="A53" t="s">
        <v>56</v>
      </c>
      <c r="E53" s="39" t="s">
        <v>5770</v>
      </c>
    </row>
    <row r="54" spans="1:16" ht="25.5">
      <c r="A54" t="s">
        <v>49</v>
      </c>
      <c s="34" t="s">
        <v>99</v>
      </c>
      <c s="34" t="s">
        <v>5771</v>
      </c>
      <c s="35" t="s">
        <v>5</v>
      </c>
      <c s="6" t="s">
        <v>5772</v>
      </c>
      <c s="36" t="s">
        <v>165</v>
      </c>
      <c s="37">
        <v>4224</v>
      </c>
      <c s="36">
        <v>0</v>
      </c>
      <c s="36">
        <f>ROUND(G54*H54,6)</f>
      </c>
      <c r="L54" s="38">
        <v>0</v>
      </c>
      <c s="32">
        <f>ROUND(ROUND(L54,2)*ROUND(G54,3),2)</f>
      </c>
      <c s="36" t="s">
        <v>53</v>
      </c>
      <c>
        <f>(M54*21)/100</f>
      </c>
      <c t="s">
        <v>27</v>
      </c>
    </row>
    <row r="55" spans="1:5" ht="12.75">
      <c r="A55" s="35" t="s">
        <v>54</v>
      </c>
      <c r="E55" s="39" t="s">
        <v>5</v>
      </c>
    </row>
    <row r="56" spans="1:5" ht="12.75">
      <c r="A56" s="35" t="s">
        <v>55</v>
      </c>
      <c r="E56" s="40" t="s">
        <v>5773</v>
      </c>
    </row>
    <row r="57" spans="1:5" ht="89.25">
      <c r="A57" t="s">
        <v>56</v>
      </c>
      <c r="E57" s="39" t="s">
        <v>5774</v>
      </c>
    </row>
    <row r="58" spans="1:13" ht="12.75">
      <c r="A58" t="s">
        <v>46</v>
      </c>
      <c r="C58" s="31" t="s">
        <v>5775</v>
      </c>
      <c r="E58" s="33" t="s">
        <v>5776</v>
      </c>
      <c r="J58" s="32">
        <f>0</f>
      </c>
      <c s="32">
        <f>0</f>
      </c>
      <c s="32">
        <f>0+L59+L63+L67+L71+L75+L79+L83+L87+L91+L95+L99+L103+L107+L111+L115+L119+L123+L127+L131+L135+L139+L143+L147+L151+L155+L159+L163+L167+L171</f>
      </c>
      <c s="32">
        <f>0+M59+M63+M67+M71+M75+M79+M83+M87+M91+M95+M99+M103+M107+M111+M115+M119+M123+M127+M131+M135+M139+M143+M147+M151+M155+M159+M163+M167+M171</f>
      </c>
    </row>
    <row r="59" spans="1:16" ht="25.5">
      <c r="A59" t="s">
        <v>49</v>
      </c>
      <c s="34" t="s">
        <v>102</v>
      </c>
      <c s="34" t="s">
        <v>5777</v>
      </c>
      <c s="35" t="s">
        <v>5</v>
      </c>
      <c s="6" t="s">
        <v>5778</v>
      </c>
      <c s="36" t="s">
        <v>97</v>
      </c>
      <c s="37">
        <v>12</v>
      </c>
      <c s="36">
        <v>0</v>
      </c>
      <c s="36">
        <f>ROUND(G59*H59,6)</f>
      </c>
      <c r="L59" s="38">
        <v>0</v>
      </c>
      <c s="32">
        <f>ROUND(ROUND(L59,2)*ROUND(G59,3),2)</f>
      </c>
      <c s="36" t="s">
        <v>53</v>
      </c>
      <c>
        <f>(M59*21)/100</f>
      </c>
      <c t="s">
        <v>27</v>
      </c>
    </row>
    <row r="60" spans="1:5" ht="12.75">
      <c r="A60" s="35" t="s">
        <v>54</v>
      </c>
      <c r="E60" s="39" t="s">
        <v>5</v>
      </c>
    </row>
    <row r="61" spans="1:5" ht="12.75">
      <c r="A61" s="35" t="s">
        <v>55</v>
      </c>
      <c r="E61" s="40" t="s">
        <v>5741</v>
      </c>
    </row>
    <row r="62" spans="1:5" ht="102">
      <c r="A62" t="s">
        <v>56</v>
      </c>
      <c r="E62" s="39" t="s">
        <v>5779</v>
      </c>
    </row>
    <row r="63" spans="1:16" ht="25.5">
      <c r="A63" t="s">
        <v>49</v>
      </c>
      <c s="34" t="s">
        <v>106</v>
      </c>
      <c s="34" t="s">
        <v>5780</v>
      </c>
      <c s="35" t="s">
        <v>5</v>
      </c>
      <c s="6" t="s">
        <v>5781</v>
      </c>
      <c s="36" t="s">
        <v>97</v>
      </c>
      <c s="37">
        <v>10</v>
      </c>
      <c s="36">
        <v>0</v>
      </c>
      <c s="36">
        <f>ROUND(G63*H63,6)</f>
      </c>
      <c r="L63" s="38">
        <v>0</v>
      </c>
      <c s="32">
        <f>ROUND(ROUND(L63,2)*ROUND(G63,3),2)</f>
      </c>
      <c s="36" t="s">
        <v>53</v>
      </c>
      <c>
        <f>(M63*21)/100</f>
      </c>
      <c t="s">
        <v>27</v>
      </c>
    </row>
    <row r="64" spans="1:5" ht="12.75">
      <c r="A64" s="35" t="s">
        <v>54</v>
      </c>
      <c r="E64" s="39" t="s">
        <v>5</v>
      </c>
    </row>
    <row r="65" spans="1:5" ht="12.75">
      <c r="A65" s="35" t="s">
        <v>55</v>
      </c>
      <c r="E65" s="40" t="s">
        <v>5741</v>
      </c>
    </row>
    <row r="66" spans="1:5" ht="102">
      <c r="A66" t="s">
        <v>56</v>
      </c>
      <c r="E66" s="39" t="s">
        <v>5779</v>
      </c>
    </row>
    <row r="67" spans="1:16" ht="25.5">
      <c r="A67" t="s">
        <v>49</v>
      </c>
      <c s="34" t="s">
        <v>110</v>
      </c>
      <c s="34" t="s">
        <v>5782</v>
      </c>
      <c s="35" t="s">
        <v>5</v>
      </c>
      <c s="6" t="s">
        <v>5783</v>
      </c>
      <c s="36" t="s">
        <v>97</v>
      </c>
      <c s="37">
        <v>24</v>
      </c>
      <c s="36">
        <v>0</v>
      </c>
      <c s="36">
        <f>ROUND(G67*H67,6)</f>
      </c>
      <c r="L67" s="38">
        <v>0</v>
      </c>
      <c s="32">
        <f>ROUND(ROUND(L67,2)*ROUND(G67,3),2)</f>
      </c>
      <c s="36" t="s">
        <v>53</v>
      </c>
      <c>
        <f>(M67*21)/100</f>
      </c>
      <c t="s">
        <v>27</v>
      </c>
    </row>
    <row r="68" spans="1:5" ht="12.75">
      <c r="A68" s="35" t="s">
        <v>54</v>
      </c>
      <c r="E68" s="39" t="s">
        <v>5</v>
      </c>
    </row>
    <row r="69" spans="1:5" ht="12.75">
      <c r="A69" s="35" t="s">
        <v>55</v>
      </c>
      <c r="E69" s="40" t="s">
        <v>5741</v>
      </c>
    </row>
    <row r="70" spans="1:5" ht="102">
      <c r="A70" t="s">
        <v>56</v>
      </c>
      <c r="E70" s="39" t="s">
        <v>5779</v>
      </c>
    </row>
    <row r="71" spans="1:16" ht="25.5">
      <c r="A71" t="s">
        <v>49</v>
      </c>
      <c s="34" t="s">
        <v>114</v>
      </c>
      <c s="34" t="s">
        <v>5784</v>
      </c>
      <c s="35" t="s">
        <v>5</v>
      </c>
      <c s="6" t="s">
        <v>5785</v>
      </c>
      <c s="36" t="s">
        <v>97</v>
      </c>
      <c s="37">
        <v>19</v>
      </c>
      <c s="36">
        <v>0</v>
      </c>
      <c s="36">
        <f>ROUND(G71*H71,6)</f>
      </c>
      <c r="L71" s="38">
        <v>0</v>
      </c>
      <c s="32">
        <f>ROUND(ROUND(L71,2)*ROUND(G71,3),2)</f>
      </c>
      <c s="36" t="s">
        <v>53</v>
      </c>
      <c>
        <f>(M71*21)/100</f>
      </c>
      <c t="s">
        <v>27</v>
      </c>
    </row>
    <row r="72" spans="1:5" ht="12.75">
      <c r="A72" s="35" t="s">
        <v>54</v>
      </c>
      <c r="E72" s="39" t="s">
        <v>5</v>
      </c>
    </row>
    <row r="73" spans="1:5" ht="12.75">
      <c r="A73" s="35" t="s">
        <v>55</v>
      </c>
      <c r="E73" s="40" t="s">
        <v>5741</v>
      </c>
    </row>
    <row r="74" spans="1:5" ht="102">
      <c r="A74" t="s">
        <v>56</v>
      </c>
      <c r="E74" s="39" t="s">
        <v>5779</v>
      </c>
    </row>
    <row r="75" spans="1:16" ht="25.5">
      <c r="A75" t="s">
        <v>49</v>
      </c>
      <c s="34" t="s">
        <v>118</v>
      </c>
      <c s="34" t="s">
        <v>5786</v>
      </c>
      <c s="35" t="s">
        <v>5</v>
      </c>
      <c s="6" t="s">
        <v>5787</v>
      </c>
      <c s="36" t="s">
        <v>97</v>
      </c>
      <c s="37">
        <v>19</v>
      </c>
      <c s="36">
        <v>0</v>
      </c>
      <c s="36">
        <f>ROUND(G75*H75,6)</f>
      </c>
      <c r="L75" s="38">
        <v>0</v>
      </c>
      <c s="32">
        <f>ROUND(ROUND(L75,2)*ROUND(G75,3),2)</f>
      </c>
      <c s="36" t="s">
        <v>53</v>
      </c>
      <c>
        <f>(M75*21)/100</f>
      </c>
      <c t="s">
        <v>27</v>
      </c>
    </row>
    <row r="76" spans="1:5" ht="12.75">
      <c r="A76" s="35" t="s">
        <v>54</v>
      </c>
      <c r="E76" s="39" t="s">
        <v>5</v>
      </c>
    </row>
    <row r="77" spans="1:5" ht="12.75">
      <c r="A77" s="35" t="s">
        <v>55</v>
      </c>
      <c r="E77" s="40" t="s">
        <v>5741</v>
      </c>
    </row>
    <row r="78" spans="1:5" ht="102">
      <c r="A78" t="s">
        <v>56</v>
      </c>
      <c r="E78" s="39" t="s">
        <v>5779</v>
      </c>
    </row>
    <row r="79" spans="1:16" ht="25.5">
      <c r="A79" t="s">
        <v>49</v>
      </c>
      <c s="34" t="s">
        <v>122</v>
      </c>
      <c s="34" t="s">
        <v>5788</v>
      </c>
      <c s="35" t="s">
        <v>5</v>
      </c>
      <c s="6" t="s">
        <v>5789</v>
      </c>
      <c s="36" t="s">
        <v>97</v>
      </c>
      <c s="37">
        <v>69</v>
      </c>
      <c s="36">
        <v>0</v>
      </c>
      <c s="36">
        <f>ROUND(G79*H79,6)</f>
      </c>
      <c r="L79" s="38">
        <v>0</v>
      </c>
      <c s="32">
        <f>ROUND(ROUND(L79,2)*ROUND(G79,3),2)</f>
      </c>
      <c s="36" t="s">
        <v>53</v>
      </c>
      <c>
        <f>(M79*21)/100</f>
      </c>
      <c t="s">
        <v>27</v>
      </c>
    </row>
    <row r="80" spans="1:5" ht="12.75">
      <c r="A80" s="35" t="s">
        <v>54</v>
      </c>
      <c r="E80" s="39" t="s">
        <v>5</v>
      </c>
    </row>
    <row r="81" spans="1:5" ht="12.75">
      <c r="A81" s="35" t="s">
        <v>55</v>
      </c>
      <c r="E81" s="40" t="s">
        <v>5741</v>
      </c>
    </row>
    <row r="82" spans="1:5" ht="102">
      <c r="A82" t="s">
        <v>56</v>
      </c>
      <c r="E82" s="39" t="s">
        <v>5779</v>
      </c>
    </row>
    <row r="83" spans="1:16" ht="25.5">
      <c r="A83" t="s">
        <v>49</v>
      </c>
      <c s="34" t="s">
        <v>126</v>
      </c>
      <c s="34" t="s">
        <v>5790</v>
      </c>
      <c s="35" t="s">
        <v>5</v>
      </c>
      <c s="6" t="s">
        <v>5791</v>
      </c>
      <c s="36" t="s">
        <v>97</v>
      </c>
      <c s="37">
        <v>23</v>
      </c>
      <c s="36">
        <v>0</v>
      </c>
      <c s="36">
        <f>ROUND(G83*H83,6)</f>
      </c>
      <c r="L83" s="38">
        <v>0</v>
      </c>
      <c s="32">
        <f>ROUND(ROUND(L83,2)*ROUND(G83,3),2)</f>
      </c>
      <c s="36" t="s">
        <v>53</v>
      </c>
      <c>
        <f>(M83*21)/100</f>
      </c>
      <c t="s">
        <v>27</v>
      </c>
    </row>
    <row r="84" spans="1:5" ht="12.75">
      <c r="A84" s="35" t="s">
        <v>54</v>
      </c>
      <c r="E84" s="39" t="s">
        <v>5</v>
      </c>
    </row>
    <row r="85" spans="1:5" ht="12.75">
      <c r="A85" s="35" t="s">
        <v>55</v>
      </c>
      <c r="E85" s="40" t="s">
        <v>5741</v>
      </c>
    </row>
    <row r="86" spans="1:5" ht="102">
      <c r="A86" t="s">
        <v>56</v>
      </c>
      <c r="E86" s="39" t="s">
        <v>5779</v>
      </c>
    </row>
    <row r="87" spans="1:16" ht="25.5">
      <c r="A87" t="s">
        <v>49</v>
      </c>
      <c s="34" t="s">
        <v>130</v>
      </c>
      <c s="34" t="s">
        <v>5792</v>
      </c>
      <c s="35" t="s">
        <v>5</v>
      </c>
      <c s="6" t="s">
        <v>5793</v>
      </c>
      <c s="36" t="s">
        <v>97</v>
      </c>
      <c s="37">
        <v>57</v>
      </c>
      <c s="36">
        <v>0</v>
      </c>
      <c s="36">
        <f>ROUND(G87*H87,6)</f>
      </c>
      <c r="L87" s="38">
        <v>0</v>
      </c>
      <c s="32">
        <f>ROUND(ROUND(L87,2)*ROUND(G87,3),2)</f>
      </c>
      <c s="36" t="s">
        <v>53</v>
      </c>
      <c>
        <f>(M87*21)/100</f>
      </c>
      <c t="s">
        <v>27</v>
      </c>
    </row>
    <row r="88" spans="1:5" ht="12.75">
      <c r="A88" s="35" t="s">
        <v>54</v>
      </c>
      <c r="E88" s="39" t="s">
        <v>5</v>
      </c>
    </row>
    <row r="89" spans="1:5" ht="12.75">
      <c r="A89" s="35" t="s">
        <v>55</v>
      </c>
      <c r="E89" s="40" t="s">
        <v>5741</v>
      </c>
    </row>
    <row r="90" spans="1:5" ht="102">
      <c r="A90" t="s">
        <v>56</v>
      </c>
      <c r="E90" s="39" t="s">
        <v>5779</v>
      </c>
    </row>
    <row r="91" spans="1:16" ht="25.5">
      <c r="A91" t="s">
        <v>49</v>
      </c>
      <c s="34" t="s">
        <v>134</v>
      </c>
      <c s="34" t="s">
        <v>5794</v>
      </c>
      <c s="35" t="s">
        <v>5</v>
      </c>
      <c s="6" t="s">
        <v>5795</v>
      </c>
      <c s="36" t="s">
        <v>97</v>
      </c>
      <c s="37">
        <v>21</v>
      </c>
      <c s="36">
        <v>0</v>
      </c>
      <c s="36">
        <f>ROUND(G91*H91,6)</f>
      </c>
      <c r="L91" s="38">
        <v>0</v>
      </c>
      <c s="32">
        <f>ROUND(ROUND(L91,2)*ROUND(G91,3),2)</f>
      </c>
      <c s="36" t="s">
        <v>53</v>
      </c>
      <c>
        <f>(M91*21)/100</f>
      </c>
      <c t="s">
        <v>27</v>
      </c>
    </row>
    <row r="92" spans="1:5" ht="12.75">
      <c r="A92" s="35" t="s">
        <v>54</v>
      </c>
      <c r="E92" s="39" t="s">
        <v>5</v>
      </c>
    </row>
    <row r="93" spans="1:5" ht="12.75">
      <c r="A93" s="35" t="s">
        <v>55</v>
      </c>
      <c r="E93" s="40" t="s">
        <v>5741</v>
      </c>
    </row>
    <row r="94" spans="1:5" ht="102">
      <c r="A94" t="s">
        <v>56</v>
      </c>
      <c r="E94" s="39" t="s">
        <v>5779</v>
      </c>
    </row>
    <row r="95" spans="1:16" ht="25.5">
      <c r="A95" t="s">
        <v>49</v>
      </c>
      <c s="34" t="s">
        <v>138</v>
      </c>
      <c s="34" t="s">
        <v>5796</v>
      </c>
      <c s="35" t="s">
        <v>5</v>
      </c>
      <c s="6" t="s">
        <v>5797</v>
      </c>
      <c s="36" t="s">
        <v>97</v>
      </c>
      <c s="37">
        <v>4</v>
      </c>
      <c s="36">
        <v>0</v>
      </c>
      <c s="36">
        <f>ROUND(G95*H95,6)</f>
      </c>
      <c r="L95" s="38">
        <v>0</v>
      </c>
      <c s="32">
        <f>ROUND(ROUND(L95,2)*ROUND(G95,3),2)</f>
      </c>
      <c s="36" t="s">
        <v>53</v>
      </c>
      <c>
        <f>(M95*21)/100</f>
      </c>
      <c t="s">
        <v>27</v>
      </c>
    </row>
    <row r="96" spans="1:5" ht="12.75">
      <c r="A96" s="35" t="s">
        <v>54</v>
      </c>
      <c r="E96" s="39" t="s">
        <v>5</v>
      </c>
    </row>
    <row r="97" spans="1:5" ht="12.75">
      <c r="A97" s="35" t="s">
        <v>55</v>
      </c>
      <c r="E97" s="40" t="s">
        <v>5741</v>
      </c>
    </row>
    <row r="98" spans="1:5" ht="102">
      <c r="A98" t="s">
        <v>56</v>
      </c>
      <c r="E98" s="39" t="s">
        <v>5779</v>
      </c>
    </row>
    <row r="99" spans="1:16" ht="25.5">
      <c r="A99" t="s">
        <v>49</v>
      </c>
      <c s="34" t="s">
        <v>142</v>
      </c>
      <c s="34" t="s">
        <v>5798</v>
      </c>
      <c s="35" t="s">
        <v>5</v>
      </c>
      <c s="6" t="s">
        <v>5799</v>
      </c>
      <c s="36" t="s">
        <v>97</v>
      </c>
      <c s="37">
        <v>1</v>
      </c>
      <c s="36">
        <v>0</v>
      </c>
      <c s="36">
        <f>ROUND(G99*H99,6)</f>
      </c>
      <c r="L99" s="38">
        <v>0</v>
      </c>
      <c s="32">
        <f>ROUND(ROUND(L99,2)*ROUND(G99,3),2)</f>
      </c>
      <c s="36" t="s">
        <v>53</v>
      </c>
      <c>
        <f>(M99*21)/100</f>
      </c>
      <c t="s">
        <v>27</v>
      </c>
    </row>
    <row r="100" spans="1:5" ht="12.75">
      <c r="A100" s="35" t="s">
        <v>54</v>
      </c>
      <c r="E100" s="39" t="s">
        <v>5</v>
      </c>
    </row>
    <row r="101" spans="1:5" ht="12.75">
      <c r="A101" s="35" t="s">
        <v>55</v>
      </c>
      <c r="E101" s="40" t="s">
        <v>5741</v>
      </c>
    </row>
    <row r="102" spans="1:5" ht="102">
      <c r="A102" t="s">
        <v>56</v>
      </c>
      <c r="E102" s="39" t="s">
        <v>5779</v>
      </c>
    </row>
    <row r="103" spans="1:16" ht="12.75">
      <c r="A103" t="s">
        <v>49</v>
      </c>
      <c s="34" t="s">
        <v>146</v>
      </c>
      <c s="34" t="s">
        <v>5800</v>
      </c>
      <c s="35" t="s">
        <v>5</v>
      </c>
      <c s="6" t="s">
        <v>5801</v>
      </c>
      <c s="36" t="s">
        <v>97</v>
      </c>
      <c s="37">
        <v>38</v>
      </c>
      <c s="36">
        <v>0</v>
      </c>
      <c s="36">
        <f>ROUND(G103*H103,6)</f>
      </c>
      <c r="L103" s="38">
        <v>0</v>
      </c>
      <c s="32">
        <f>ROUND(ROUND(L103,2)*ROUND(G103,3),2)</f>
      </c>
      <c s="36" t="s">
        <v>53</v>
      </c>
      <c>
        <f>(M103*21)/100</f>
      </c>
      <c t="s">
        <v>27</v>
      </c>
    </row>
    <row r="104" spans="1:5" ht="12.75">
      <c r="A104" s="35" t="s">
        <v>54</v>
      </c>
      <c r="E104" s="39" t="s">
        <v>5</v>
      </c>
    </row>
    <row r="105" spans="1:5" ht="12.75">
      <c r="A105" s="35" t="s">
        <v>55</v>
      </c>
      <c r="E105" s="40" t="s">
        <v>5741</v>
      </c>
    </row>
    <row r="106" spans="1:5" ht="102">
      <c r="A106" t="s">
        <v>56</v>
      </c>
      <c r="E106" s="39" t="s">
        <v>5802</v>
      </c>
    </row>
    <row r="107" spans="1:16" ht="12.75">
      <c r="A107" t="s">
        <v>49</v>
      </c>
      <c s="34" t="s">
        <v>150</v>
      </c>
      <c s="34" t="s">
        <v>5803</v>
      </c>
      <c s="35" t="s">
        <v>5</v>
      </c>
      <c s="6" t="s">
        <v>5804</v>
      </c>
      <c s="36" t="s">
        <v>97</v>
      </c>
      <c s="37">
        <v>46</v>
      </c>
      <c s="36">
        <v>0</v>
      </c>
      <c s="36">
        <f>ROUND(G107*H107,6)</f>
      </c>
      <c r="L107" s="38">
        <v>0</v>
      </c>
      <c s="32">
        <f>ROUND(ROUND(L107,2)*ROUND(G107,3),2)</f>
      </c>
      <c s="36" t="s">
        <v>53</v>
      </c>
      <c>
        <f>(M107*21)/100</f>
      </c>
      <c t="s">
        <v>27</v>
      </c>
    </row>
    <row r="108" spans="1:5" ht="12.75">
      <c r="A108" s="35" t="s">
        <v>54</v>
      </c>
      <c r="E108" s="39" t="s">
        <v>5</v>
      </c>
    </row>
    <row r="109" spans="1:5" ht="12.75">
      <c r="A109" s="35" t="s">
        <v>55</v>
      </c>
      <c r="E109" s="40" t="s">
        <v>5741</v>
      </c>
    </row>
    <row r="110" spans="1:5" ht="102">
      <c r="A110" t="s">
        <v>56</v>
      </c>
      <c r="E110" s="39" t="s">
        <v>5802</v>
      </c>
    </row>
    <row r="111" spans="1:16" ht="12.75">
      <c r="A111" t="s">
        <v>49</v>
      </c>
      <c s="34" t="s">
        <v>154</v>
      </c>
      <c s="34" t="s">
        <v>5805</v>
      </c>
      <c s="35" t="s">
        <v>5</v>
      </c>
      <c s="6" t="s">
        <v>5806</v>
      </c>
      <c s="36" t="s">
        <v>97</v>
      </c>
      <c s="37">
        <v>21</v>
      </c>
      <c s="36">
        <v>0</v>
      </c>
      <c s="36">
        <f>ROUND(G111*H111,6)</f>
      </c>
      <c r="L111" s="38">
        <v>0</v>
      </c>
      <c s="32">
        <f>ROUND(ROUND(L111,2)*ROUND(G111,3),2)</f>
      </c>
      <c s="36" t="s">
        <v>53</v>
      </c>
      <c>
        <f>(M111*21)/100</f>
      </c>
      <c t="s">
        <v>27</v>
      </c>
    </row>
    <row r="112" spans="1:5" ht="12.75">
      <c r="A112" s="35" t="s">
        <v>54</v>
      </c>
      <c r="E112" s="39" t="s">
        <v>5</v>
      </c>
    </row>
    <row r="113" spans="1:5" ht="12.75">
      <c r="A113" s="35" t="s">
        <v>55</v>
      </c>
      <c r="E113" s="40" t="s">
        <v>5741</v>
      </c>
    </row>
    <row r="114" spans="1:5" ht="102">
      <c r="A114" t="s">
        <v>56</v>
      </c>
      <c r="E114" s="39" t="s">
        <v>5802</v>
      </c>
    </row>
    <row r="115" spans="1:16" ht="12.75">
      <c r="A115" t="s">
        <v>49</v>
      </c>
      <c s="34" t="s">
        <v>158</v>
      </c>
      <c s="34" t="s">
        <v>5807</v>
      </c>
      <c s="35" t="s">
        <v>5</v>
      </c>
      <c s="6" t="s">
        <v>5808</v>
      </c>
      <c s="36" t="s">
        <v>97</v>
      </c>
      <c s="37">
        <v>14</v>
      </c>
      <c s="36">
        <v>0</v>
      </c>
      <c s="36">
        <f>ROUND(G115*H115,6)</f>
      </c>
      <c r="L115" s="38">
        <v>0</v>
      </c>
      <c s="32">
        <f>ROUND(ROUND(L115,2)*ROUND(G115,3),2)</f>
      </c>
      <c s="36" t="s">
        <v>53</v>
      </c>
      <c>
        <f>(M115*21)/100</f>
      </c>
      <c t="s">
        <v>27</v>
      </c>
    </row>
    <row r="116" spans="1:5" ht="12.75">
      <c r="A116" s="35" t="s">
        <v>54</v>
      </c>
      <c r="E116" s="39" t="s">
        <v>5</v>
      </c>
    </row>
    <row r="117" spans="1:5" ht="12.75">
      <c r="A117" s="35" t="s">
        <v>55</v>
      </c>
      <c r="E117" s="40" t="s">
        <v>5741</v>
      </c>
    </row>
    <row r="118" spans="1:5" ht="102">
      <c r="A118" t="s">
        <v>56</v>
      </c>
      <c r="E118" s="39" t="s">
        <v>5802</v>
      </c>
    </row>
    <row r="119" spans="1:16" ht="12.75">
      <c r="A119" t="s">
        <v>49</v>
      </c>
      <c s="34" t="s">
        <v>162</v>
      </c>
      <c s="34" t="s">
        <v>5809</v>
      </c>
      <c s="35" t="s">
        <v>5</v>
      </c>
      <c s="6" t="s">
        <v>5810</v>
      </c>
      <c s="36" t="s">
        <v>70</v>
      </c>
      <c s="37">
        <v>632</v>
      </c>
      <c s="36">
        <v>0</v>
      </c>
      <c s="36">
        <f>ROUND(G119*H119,6)</f>
      </c>
      <c r="L119" s="38">
        <v>0</v>
      </c>
      <c s="32">
        <f>ROUND(ROUND(L119,2)*ROUND(G119,3),2)</f>
      </c>
      <c s="36" t="s">
        <v>53</v>
      </c>
      <c>
        <f>(M119*21)/100</f>
      </c>
      <c t="s">
        <v>27</v>
      </c>
    </row>
    <row r="120" spans="1:5" ht="12.75">
      <c r="A120" s="35" t="s">
        <v>54</v>
      </c>
      <c r="E120" s="39" t="s">
        <v>5</v>
      </c>
    </row>
    <row r="121" spans="1:5" ht="12.75">
      <c r="A121" s="35" t="s">
        <v>55</v>
      </c>
      <c r="E121" s="40" t="s">
        <v>5741</v>
      </c>
    </row>
    <row r="122" spans="1:5" ht="102">
      <c r="A122" t="s">
        <v>56</v>
      </c>
      <c r="E122" s="39" t="s">
        <v>4007</v>
      </c>
    </row>
    <row r="123" spans="1:16" ht="12.75">
      <c r="A123" t="s">
        <v>49</v>
      </c>
      <c s="34" t="s">
        <v>167</v>
      </c>
      <c s="34" t="s">
        <v>5811</v>
      </c>
      <c s="35" t="s">
        <v>5</v>
      </c>
      <c s="6" t="s">
        <v>5812</v>
      </c>
      <c s="36" t="s">
        <v>70</v>
      </c>
      <c s="37">
        <v>237</v>
      </c>
      <c s="36">
        <v>0</v>
      </c>
      <c s="36">
        <f>ROUND(G123*H123,6)</f>
      </c>
      <c r="L123" s="38">
        <v>0</v>
      </c>
      <c s="32">
        <f>ROUND(ROUND(L123,2)*ROUND(G123,3),2)</f>
      </c>
      <c s="36" t="s">
        <v>53</v>
      </c>
      <c>
        <f>(M123*21)/100</f>
      </c>
      <c t="s">
        <v>27</v>
      </c>
    </row>
    <row r="124" spans="1:5" ht="12.75">
      <c r="A124" s="35" t="s">
        <v>54</v>
      </c>
      <c r="E124" s="39" t="s">
        <v>5</v>
      </c>
    </row>
    <row r="125" spans="1:5" ht="12.75">
      <c r="A125" s="35" t="s">
        <v>55</v>
      </c>
      <c r="E125" s="40" t="s">
        <v>5741</v>
      </c>
    </row>
    <row r="126" spans="1:5" ht="102">
      <c r="A126" t="s">
        <v>56</v>
      </c>
      <c r="E126" s="39" t="s">
        <v>4007</v>
      </c>
    </row>
    <row r="127" spans="1:16" ht="12.75">
      <c r="A127" t="s">
        <v>49</v>
      </c>
      <c s="34" t="s">
        <v>171</v>
      </c>
      <c s="34" t="s">
        <v>5813</v>
      </c>
      <c s="35" t="s">
        <v>5</v>
      </c>
      <c s="6" t="s">
        <v>5814</v>
      </c>
      <c s="36" t="s">
        <v>97</v>
      </c>
      <c s="37">
        <v>84</v>
      </c>
      <c s="36">
        <v>0</v>
      </c>
      <c s="36">
        <f>ROUND(G127*H127,6)</f>
      </c>
      <c r="L127" s="38">
        <v>0</v>
      </c>
      <c s="32">
        <f>ROUND(ROUND(L127,2)*ROUND(G127,3),2)</f>
      </c>
      <c s="36" t="s">
        <v>53</v>
      </c>
      <c>
        <f>(M127*21)/100</f>
      </c>
      <c t="s">
        <v>27</v>
      </c>
    </row>
    <row r="128" spans="1:5" ht="12.75">
      <c r="A128" s="35" t="s">
        <v>54</v>
      </c>
      <c r="E128" s="39" t="s">
        <v>5</v>
      </c>
    </row>
    <row r="129" spans="1:5" ht="12.75">
      <c r="A129" s="35" t="s">
        <v>55</v>
      </c>
      <c r="E129" s="40" t="s">
        <v>5741</v>
      </c>
    </row>
    <row r="130" spans="1:5" ht="114.75">
      <c r="A130" t="s">
        <v>56</v>
      </c>
      <c r="E130" s="39" t="s">
        <v>5815</v>
      </c>
    </row>
    <row r="131" spans="1:16" ht="12.75">
      <c r="A131" t="s">
        <v>49</v>
      </c>
      <c s="34" t="s">
        <v>175</v>
      </c>
      <c s="34" t="s">
        <v>5816</v>
      </c>
      <c s="35" t="s">
        <v>5</v>
      </c>
      <c s="6" t="s">
        <v>5817</v>
      </c>
      <c s="36" t="s">
        <v>97</v>
      </c>
      <c s="37">
        <v>5</v>
      </c>
      <c s="36">
        <v>0</v>
      </c>
      <c s="36">
        <f>ROUND(G131*H131,6)</f>
      </c>
      <c r="L131" s="38">
        <v>0</v>
      </c>
      <c s="32">
        <f>ROUND(ROUND(L131,2)*ROUND(G131,3),2)</f>
      </c>
      <c s="36" t="s">
        <v>53</v>
      </c>
      <c>
        <f>(M131*21)/100</f>
      </c>
      <c t="s">
        <v>27</v>
      </c>
    </row>
    <row r="132" spans="1:5" ht="12.75">
      <c r="A132" s="35" t="s">
        <v>54</v>
      </c>
      <c r="E132" s="39" t="s">
        <v>5</v>
      </c>
    </row>
    <row r="133" spans="1:5" ht="12.75">
      <c r="A133" s="35" t="s">
        <v>55</v>
      </c>
      <c r="E133" s="40" t="s">
        <v>5741</v>
      </c>
    </row>
    <row r="134" spans="1:5" ht="114.75">
      <c r="A134" t="s">
        <v>56</v>
      </c>
      <c r="E134" s="39" t="s">
        <v>5815</v>
      </c>
    </row>
    <row r="135" spans="1:16" ht="25.5">
      <c r="A135" t="s">
        <v>49</v>
      </c>
      <c s="34" t="s">
        <v>179</v>
      </c>
      <c s="34" t="s">
        <v>5818</v>
      </c>
      <c s="35" t="s">
        <v>5</v>
      </c>
      <c s="6" t="s">
        <v>5819</v>
      </c>
      <c s="36" t="s">
        <v>97</v>
      </c>
      <c s="37">
        <v>40</v>
      </c>
      <c s="36">
        <v>0</v>
      </c>
      <c s="36">
        <f>ROUND(G135*H135,6)</f>
      </c>
      <c r="L135" s="38">
        <v>0</v>
      </c>
      <c s="32">
        <f>ROUND(ROUND(L135,2)*ROUND(G135,3),2)</f>
      </c>
      <c s="36" t="s">
        <v>53</v>
      </c>
      <c>
        <f>(M135*21)/100</f>
      </c>
      <c t="s">
        <v>27</v>
      </c>
    </row>
    <row r="136" spans="1:5" ht="12.75">
      <c r="A136" s="35" t="s">
        <v>54</v>
      </c>
      <c r="E136" s="39" t="s">
        <v>5</v>
      </c>
    </row>
    <row r="137" spans="1:5" ht="12.75">
      <c r="A137" s="35" t="s">
        <v>55</v>
      </c>
      <c r="E137" s="40" t="s">
        <v>5741</v>
      </c>
    </row>
    <row r="138" spans="1:5" ht="114.75">
      <c r="A138" t="s">
        <v>56</v>
      </c>
      <c r="E138" s="39" t="s">
        <v>5815</v>
      </c>
    </row>
    <row r="139" spans="1:16" ht="25.5">
      <c r="A139" t="s">
        <v>49</v>
      </c>
      <c s="34" t="s">
        <v>183</v>
      </c>
      <c s="34" t="s">
        <v>5820</v>
      </c>
      <c s="35" t="s">
        <v>5</v>
      </c>
      <c s="6" t="s">
        <v>5821</v>
      </c>
      <c s="36" t="s">
        <v>97</v>
      </c>
      <c s="37">
        <v>3</v>
      </c>
      <c s="36">
        <v>0</v>
      </c>
      <c s="36">
        <f>ROUND(G139*H139,6)</f>
      </c>
      <c r="L139" s="38">
        <v>0</v>
      </c>
      <c s="32">
        <f>ROUND(ROUND(L139,2)*ROUND(G139,3),2)</f>
      </c>
      <c s="36" t="s">
        <v>53</v>
      </c>
      <c>
        <f>(M139*21)/100</f>
      </c>
      <c t="s">
        <v>27</v>
      </c>
    </row>
    <row r="140" spans="1:5" ht="12.75">
      <c r="A140" s="35" t="s">
        <v>54</v>
      </c>
      <c r="E140" s="39" t="s">
        <v>5</v>
      </c>
    </row>
    <row r="141" spans="1:5" ht="12.75">
      <c r="A141" s="35" t="s">
        <v>55</v>
      </c>
      <c r="E141" s="40" t="s">
        <v>5741</v>
      </c>
    </row>
    <row r="142" spans="1:5" ht="114.75">
      <c r="A142" t="s">
        <v>56</v>
      </c>
      <c r="E142" s="39" t="s">
        <v>5815</v>
      </c>
    </row>
    <row r="143" spans="1:16" ht="12.75">
      <c r="A143" t="s">
        <v>49</v>
      </c>
      <c s="34" t="s">
        <v>187</v>
      </c>
      <c s="34" t="s">
        <v>5822</v>
      </c>
      <c s="35" t="s">
        <v>5</v>
      </c>
      <c s="6" t="s">
        <v>5823</v>
      </c>
      <c s="36" t="s">
        <v>97</v>
      </c>
      <c s="37">
        <v>3</v>
      </c>
      <c s="36">
        <v>0</v>
      </c>
      <c s="36">
        <f>ROUND(G143*H143,6)</f>
      </c>
      <c r="L143" s="38">
        <v>0</v>
      </c>
      <c s="32">
        <f>ROUND(ROUND(L143,2)*ROUND(G143,3),2)</f>
      </c>
      <c s="36" t="s">
        <v>53</v>
      </c>
      <c>
        <f>(M143*21)/100</f>
      </c>
      <c t="s">
        <v>27</v>
      </c>
    </row>
    <row r="144" spans="1:5" ht="12.75">
      <c r="A144" s="35" t="s">
        <v>54</v>
      </c>
      <c r="E144" s="39" t="s">
        <v>5</v>
      </c>
    </row>
    <row r="145" spans="1:5" ht="12.75">
      <c r="A145" s="35" t="s">
        <v>55</v>
      </c>
      <c r="E145" s="40" t="s">
        <v>5741</v>
      </c>
    </row>
    <row r="146" spans="1:5" ht="114.75">
      <c r="A146" t="s">
        <v>56</v>
      </c>
      <c r="E146" s="39" t="s">
        <v>5824</v>
      </c>
    </row>
    <row r="147" spans="1:16" ht="12.75">
      <c r="A147" t="s">
        <v>49</v>
      </c>
      <c s="34" t="s">
        <v>193</v>
      </c>
      <c s="34" t="s">
        <v>5825</v>
      </c>
      <c s="35" t="s">
        <v>5</v>
      </c>
      <c s="6" t="s">
        <v>5826</v>
      </c>
      <c s="36" t="s">
        <v>97</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5741</v>
      </c>
    </row>
    <row r="150" spans="1:5" ht="114.75">
      <c r="A150" t="s">
        <v>56</v>
      </c>
      <c r="E150" s="39" t="s">
        <v>5824</v>
      </c>
    </row>
    <row r="151" spans="1:16" ht="12.75">
      <c r="A151" t="s">
        <v>49</v>
      </c>
      <c s="34" t="s">
        <v>270</v>
      </c>
      <c s="34" t="s">
        <v>5827</v>
      </c>
      <c s="35" t="s">
        <v>5</v>
      </c>
      <c s="6" t="s">
        <v>5828</v>
      </c>
      <c s="36" t="s">
        <v>97</v>
      </c>
      <c s="37">
        <v>35</v>
      </c>
      <c s="36">
        <v>0</v>
      </c>
      <c s="36">
        <f>ROUND(G151*H151,6)</f>
      </c>
      <c r="L151" s="38">
        <v>0</v>
      </c>
      <c s="32">
        <f>ROUND(ROUND(L151,2)*ROUND(G151,3),2)</f>
      </c>
      <c s="36" t="s">
        <v>53</v>
      </c>
      <c>
        <f>(M151*21)/100</f>
      </c>
      <c t="s">
        <v>27</v>
      </c>
    </row>
    <row r="152" spans="1:5" ht="12.75">
      <c r="A152" s="35" t="s">
        <v>54</v>
      </c>
      <c r="E152" s="39" t="s">
        <v>5</v>
      </c>
    </row>
    <row r="153" spans="1:5" ht="12.75">
      <c r="A153" s="35" t="s">
        <v>55</v>
      </c>
      <c r="E153" s="40" t="s">
        <v>5741</v>
      </c>
    </row>
    <row r="154" spans="1:5" ht="114.75">
      <c r="A154" t="s">
        <v>56</v>
      </c>
      <c r="E154" s="39" t="s">
        <v>5824</v>
      </c>
    </row>
    <row r="155" spans="1:16" ht="12.75">
      <c r="A155" t="s">
        <v>49</v>
      </c>
      <c s="34" t="s">
        <v>271</v>
      </c>
      <c s="34" t="s">
        <v>5829</v>
      </c>
      <c s="35" t="s">
        <v>5</v>
      </c>
      <c s="6" t="s">
        <v>5830</v>
      </c>
      <c s="36" t="s">
        <v>97</v>
      </c>
      <c s="37">
        <v>40</v>
      </c>
      <c s="36">
        <v>0</v>
      </c>
      <c s="36">
        <f>ROUND(G155*H155,6)</f>
      </c>
      <c r="L155" s="38">
        <v>0</v>
      </c>
      <c s="32">
        <f>ROUND(ROUND(L155,2)*ROUND(G155,3),2)</f>
      </c>
      <c s="36" t="s">
        <v>53</v>
      </c>
      <c>
        <f>(M155*21)/100</f>
      </c>
      <c t="s">
        <v>27</v>
      </c>
    </row>
    <row r="156" spans="1:5" ht="12.75">
      <c r="A156" s="35" t="s">
        <v>54</v>
      </c>
      <c r="E156" s="39" t="s">
        <v>5</v>
      </c>
    </row>
    <row r="157" spans="1:5" ht="12.75">
      <c r="A157" s="35" t="s">
        <v>55</v>
      </c>
      <c r="E157" s="40" t="s">
        <v>5741</v>
      </c>
    </row>
    <row r="158" spans="1:5" ht="114.75">
      <c r="A158" t="s">
        <v>56</v>
      </c>
      <c r="E158" s="39" t="s">
        <v>5831</v>
      </c>
    </row>
    <row r="159" spans="1:16" ht="12.75">
      <c r="A159" t="s">
        <v>49</v>
      </c>
      <c s="34" t="s">
        <v>272</v>
      </c>
      <c s="34" t="s">
        <v>5832</v>
      </c>
      <c s="35" t="s">
        <v>5</v>
      </c>
      <c s="6" t="s">
        <v>5833</v>
      </c>
      <c s="36" t="s">
        <v>1503</v>
      </c>
      <c s="37">
        <v>400</v>
      </c>
      <c s="36">
        <v>0</v>
      </c>
      <c s="36">
        <f>ROUND(G159*H159,6)</f>
      </c>
      <c r="L159" s="38">
        <v>0</v>
      </c>
      <c s="32">
        <f>ROUND(ROUND(L159,2)*ROUND(G159,3),2)</f>
      </c>
      <c s="36" t="s">
        <v>53</v>
      </c>
      <c>
        <f>(M159*21)/100</f>
      </c>
      <c t="s">
        <v>27</v>
      </c>
    </row>
    <row r="160" spans="1:5" ht="12.75">
      <c r="A160" s="35" t="s">
        <v>54</v>
      </c>
      <c r="E160" s="39" t="s">
        <v>5</v>
      </c>
    </row>
    <row r="161" spans="1:5" ht="12.75">
      <c r="A161" s="35" t="s">
        <v>55</v>
      </c>
      <c r="E161" s="40" t="s">
        <v>5741</v>
      </c>
    </row>
    <row r="162" spans="1:5" ht="102">
      <c r="A162" t="s">
        <v>56</v>
      </c>
      <c r="E162" s="39" t="s">
        <v>5834</v>
      </c>
    </row>
    <row r="163" spans="1:16" ht="25.5">
      <c r="A163" t="s">
        <v>49</v>
      </c>
      <c s="34" t="s">
        <v>273</v>
      </c>
      <c s="34" t="s">
        <v>5835</v>
      </c>
      <c s="35" t="s">
        <v>5</v>
      </c>
      <c s="6" t="s">
        <v>5836</v>
      </c>
      <c s="36" t="s">
        <v>97</v>
      </c>
      <c s="37">
        <v>62</v>
      </c>
      <c s="36">
        <v>0</v>
      </c>
      <c s="36">
        <f>ROUND(G163*H163,6)</f>
      </c>
      <c r="L163" s="38">
        <v>0</v>
      </c>
      <c s="32">
        <f>ROUND(ROUND(L163,2)*ROUND(G163,3),2)</f>
      </c>
      <c s="36" t="s">
        <v>53</v>
      </c>
      <c>
        <f>(M163*21)/100</f>
      </c>
      <c t="s">
        <v>27</v>
      </c>
    </row>
    <row r="164" spans="1:5" ht="12.75">
      <c r="A164" s="35" t="s">
        <v>54</v>
      </c>
      <c r="E164" s="39" t="s">
        <v>5</v>
      </c>
    </row>
    <row r="165" spans="1:5" ht="12.75">
      <c r="A165" s="35" t="s">
        <v>55</v>
      </c>
      <c r="E165" s="40" t="s">
        <v>5741</v>
      </c>
    </row>
    <row r="166" spans="1:5" ht="89.25">
      <c r="A166" t="s">
        <v>56</v>
      </c>
      <c r="E166" s="39" t="s">
        <v>5837</v>
      </c>
    </row>
    <row r="167" spans="1:16" ht="12.75">
      <c r="A167" t="s">
        <v>49</v>
      </c>
      <c s="34" t="s">
        <v>274</v>
      </c>
      <c s="34" t="s">
        <v>5838</v>
      </c>
      <c s="35" t="s">
        <v>5</v>
      </c>
      <c s="6" t="s">
        <v>5839</v>
      </c>
      <c s="36" t="s">
        <v>97</v>
      </c>
      <c s="37">
        <v>77</v>
      </c>
      <c s="36">
        <v>0</v>
      </c>
      <c s="36">
        <f>ROUND(G167*H167,6)</f>
      </c>
      <c r="L167" s="38">
        <v>0</v>
      </c>
      <c s="32">
        <f>ROUND(ROUND(L167,2)*ROUND(G167,3),2)</f>
      </c>
      <c s="36" t="s">
        <v>53</v>
      </c>
      <c>
        <f>(M167*21)/100</f>
      </c>
      <c t="s">
        <v>27</v>
      </c>
    </row>
    <row r="168" spans="1:5" ht="12.75">
      <c r="A168" s="35" t="s">
        <v>54</v>
      </c>
      <c r="E168" s="39" t="s">
        <v>5</v>
      </c>
    </row>
    <row r="169" spans="1:5" ht="12.75">
      <c r="A169" s="35" t="s">
        <v>55</v>
      </c>
      <c r="E169" s="40" t="s">
        <v>5</v>
      </c>
    </row>
    <row r="170" spans="1:5" ht="89.25">
      <c r="A170" t="s">
        <v>56</v>
      </c>
      <c r="E170" s="39" t="s">
        <v>5840</v>
      </c>
    </row>
    <row r="171" spans="1:16" ht="25.5">
      <c r="A171" t="s">
        <v>49</v>
      </c>
      <c s="34" t="s">
        <v>278</v>
      </c>
      <c s="34" t="s">
        <v>5841</v>
      </c>
      <c s="35" t="s">
        <v>5</v>
      </c>
      <c s="6" t="s">
        <v>5842</v>
      </c>
      <c s="36" t="s">
        <v>165</v>
      </c>
      <c s="37">
        <v>997.5</v>
      </c>
      <c s="36">
        <v>0</v>
      </c>
      <c s="36">
        <f>ROUND(G171*H171,6)</f>
      </c>
      <c r="L171" s="38">
        <v>0</v>
      </c>
      <c s="32">
        <f>ROUND(ROUND(L171,2)*ROUND(G171,3),2)</f>
      </c>
      <c s="36" t="s">
        <v>53</v>
      </c>
      <c>
        <f>(M171*21)/100</f>
      </c>
      <c t="s">
        <v>27</v>
      </c>
    </row>
    <row r="172" spans="1:5" ht="12.75">
      <c r="A172" s="35" t="s">
        <v>54</v>
      </c>
      <c r="E172" s="39" t="s">
        <v>5</v>
      </c>
    </row>
    <row r="173" spans="1:5" ht="12.75">
      <c r="A173" s="35" t="s">
        <v>55</v>
      </c>
      <c r="E173" s="40" t="s">
        <v>5773</v>
      </c>
    </row>
    <row r="174" spans="1:5" ht="102">
      <c r="A174" t="s">
        <v>56</v>
      </c>
      <c r="E174" s="39" t="s">
        <v>5843</v>
      </c>
    </row>
    <row r="175" spans="1:13" ht="12.75">
      <c r="A175" t="s">
        <v>46</v>
      </c>
      <c r="C175" s="31" t="s">
        <v>1461</v>
      </c>
      <c r="E175" s="33" t="s">
        <v>5844</v>
      </c>
      <c r="J175" s="32">
        <f>0</f>
      </c>
      <c s="32">
        <f>0</f>
      </c>
      <c s="32">
        <f>0+L176+L180+L184+L188+L192+L196+L200+L204+L208+L212+L216+L220+L224+L228+L232+L236+L240+L244+L248+L252+L256+L260+L264+L268+L272+L276+L280+L284+L288+L292+L296+L300+L304+L308+L312+L316+L320+L324+L328+L332</f>
      </c>
      <c s="32">
        <f>0+M176+M180+M184+M188+M192+M196+M200+M204+M208+M212+M216+M220+M224+M228+M232+M236+M240+M244+M248+M252+M256+M260+M264+M268+M272+M276+M280+M284+M288+M292+M296+M300+M304+M308+M312+M316+M320+M324+M328+M332</f>
      </c>
    </row>
    <row r="176" spans="1:16" ht="12.75">
      <c r="A176" t="s">
        <v>49</v>
      </c>
      <c s="34" t="s">
        <v>279</v>
      </c>
      <c s="34" t="s">
        <v>5845</v>
      </c>
      <c s="35" t="s">
        <v>5</v>
      </c>
      <c s="6" t="s">
        <v>5846</v>
      </c>
      <c s="36" t="s">
        <v>97</v>
      </c>
      <c s="37">
        <v>36</v>
      </c>
      <c s="36">
        <v>0</v>
      </c>
      <c s="36">
        <f>ROUND(G176*H176,6)</f>
      </c>
      <c r="L176" s="38">
        <v>0</v>
      </c>
      <c s="32">
        <f>ROUND(ROUND(L176,2)*ROUND(G176,3),2)</f>
      </c>
      <c s="36" t="s">
        <v>53</v>
      </c>
      <c>
        <f>(M176*21)/100</f>
      </c>
      <c t="s">
        <v>27</v>
      </c>
    </row>
    <row r="177" spans="1:5" ht="12.75">
      <c r="A177" s="35" t="s">
        <v>54</v>
      </c>
      <c r="E177" s="39" t="s">
        <v>5</v>
      </c>
    </row>
    <row r="178" spans="1:5" ht="12.75">
      <c r="A178" s="35" t="s">
        <v>55</v>
      </c>
      <c r="E178" s="40" t="s">
        <v>5847</v>
      </c>
    </row>
    <row r="179" spans="1:5" ht="89.25">
      <c r="A179" t="s">
        <v>56</v>
      </c>
      <c r="E179" s="39" t="s">
        <v>5848</v>
      </c>
    </row>
    <row r="180" spans="1:16" ht="12.75">
      <c r="A180" t="s">
        <v>49</v>
      </c>
      <c s="34" t="s">
        <v>280</v>
      </c>
      <c s="34" t="s">
        <v>5849</v>
      </c>
      <c s="35" t="s">
        <v>5</v>
      </c>
      <c s="6" t="s">
        <v>5850</v>
      </c>
      <c s="36" t="s">
        <v>97</v>
      </c>
      <c s="37">
        <v>262</v>
      </c>
      <c s="36">
        <v>0</v>
      </c>
      <c s="36">
        <f>ROUND(G180*H180,6)</f>
      </c>
      <c r="L180" s="38">
        <v>0</v>
      </c>
      <c s="32">
        <f>ROUND(ROUND(L180,2)*ROUND(G180,3),2)</f>
      </c>
      <c s="36" t="s">
        <v>53</v>
      </c>
      <c>
        <f>(M180*21)/100</f>
      </c>
      <c t="s">
        <v>27</v>
      </c>
    </row>
    <row r="181" spans="1:5" ht="12.75">
      <c r="A181" s="35" t="s">
        <v>54</v>
      </c>
      <c r="E181" s="39" t="s">
        <v>5</v>
      </c>
    </row>
    <row r="182" spans="1:5" ht="12.75">
      <c r="A182" s="35" t="s">
        <v>55</v>
      </c>
      <c r="E182" s="40" t="s">
        <v>5847</v>
      </c>
    </row>
    <row r="183" spans="1:5" ht="89.25">
      <c r="A183" t="s">
        <v>56</v>
      </c>
      <c r="E183" s="39" t="s">
        <v>5848</v>
      </c>
    </row>
    <row r="184" spans="1:16" ht="12.75">
      <c r="A184" t="s">
        <v>49</v>
      </c>
      <c s="34" t="s">
        <v>284</v>
      </c>
      <c s="34" t="s">
        <v>5851</v>
      </c>
      <c s="35" t="s">
        <v>5</v>
      </c>
      <c s="6" t="s">
        <v>5852</v>
      </c>
      <c s="36" t="s">
        <v>97</v>
      </c>
      <c s="37">
        <v>840</v>
      </c>
      <c s="36">
        <v>0</v>
      </c>
      <c s="36">
        <f>ROUND(G184*H184,6)</f>
      </c>
      <c r="L184" s="38">
        <v>0</v>
      </c>
      <c s="32">
        <f>ROUND(ROUND(L184,2)*ROUND(G184,3),2)</f>
      </c>
      <c s="36" t="s">
        <v>53</v>
      </c>
      <c>
        <f>(M184*21)/100</f>
      </c>
      <c t="s">
        <v>27</v>
      </c>
    </row>
    <row r="185" spans="1:5" ht="12.75">
      <c r="A185" s="35" t="s">
        <v>54</v>
      </c>
      <c r="E185" s="39" t="s">
        <v>5</v>
      </c>
    </row>
    <row r="186" spans="1:5" ht="12.75">
      <c r="A186" s="35" t="s">
        <v>55</v>
      </c>
      <c r="E186" s="40" t="s">
        <v>5847</v>
      </c>
    </row>
    <row r="187" spans="1:5" ht="89.25">
      <c r="A187" t="s">
        <v>56</v>
      </c>
      <c r="E187" s="39" t="s">
        <v>5853</v>
      </c>
    </row>
    <row r="188" spans="1:16" ht="12.75">
      <c r="A188" t="s">
        <v>49</v>
      </c>
      <c s="34" t="s">
        <v>290</v>
      </c>
      <c s="34" t="s">
        <v>5854</v>
      </c>
      <c s="35" t="s">
        <v>5</v>
      </c>
      <c s="6" t="s">
        <v>5855</v>
      </c>
      <c s="36" t="s">
        <v>97</v>
      </c>
      <c s="37">
        <v>3</v>
      </c>
      <c s="36">
        <v>0</v>
      </c>
      <c s="36">
        <f>ROUND(G188*H188,6)</f>
      </c>
      <c r="L188" s="38">
        <v>0</v>
      </c>
      <c s="32">
        <f>ROUND(ROUND(L188,2)*ROUND(G188,3),2)</f>
      </c>
      <c s="36" t="s">
        <v>53</v>
      </c>
      <c>
        <f>(M188*21)/100</f>
      </c>
      <c t="s">
        <v>27</v>
      </c>
    </row>
    <row r="189" spans="1:5" ht="12.75">
      <c r="A189" s="35" t="s">
        <v>54</v>
      </c>
      <c r="E189" s="39" t="s">
        <v>5</v>
      </c>
    </row>
    <row r="190" spans="1:5" ht="12.75">
      <c r="A190" s="35" t="s">
        <v>55</v>
      </c>
      <c r="E190" s="40" t="s">
        <v>5847</v>
      </c>
    </row>
    <row r="191" spans="1:5" ht="102">
      <c r="A191" t="s">
        <v>56</v>
      </c>
      <c r="E191" s="39" t="s">
        <v>5856</v>
      </c>
    </row>
    <row r="192" spans="1:16" ht="12.75">
      <c r="A192" t="s">
        <v>49</v>
      </c>
      <c s="34" t="s">
        <v>297</v>
      </c>
      <c s="34" t="s">
        <v>5857</v>
      </c>
      <c s="35" t="s">
        <v>5</v>
      </c>
      <c s="6" t="s">
        <v>5858</v>
      </c>
      <c s="36" t="s">
        <v>97</v>
      </c>
      <c s="37">
        <v>42</v>
      </c>
      <c s="36">
        <v>0</v>
      </c>
      <c s="36">
        <f>ROUND(G192*H192,6)</f>
      </c>
      <c r="L192" s="38">
        <v>0</v>
      </c>
      <c s="32">
        <f>ROUND(ROUND(L192,2)*ROUND(G192,3),2)</f>
      </c>
      <c s="36" t="s">
        <v>53</v>
      </c>
      <c>
        <f>(M192*21)/100</f>
      </c>
      <c t="s">
        <v>27</v>
      </c>
    </row>
    <row r="193" spans="1:5" ht="12.75">
      <c r="A193" s="35" t="s">
        <v>54</v>
      </c>
      <c r="E193" s="39" t="s">
        <v>5</v>
      </c>
    </row>
    <row r="194" spans="1:5" ht="12.75">
      <c r="A194" s="35" t="s">
        <v>55</v>
      </c>
      <c r="E194" s="40" t="s">
        <v>5847</v>
      </c>
    </row>
    <row r="195" spans="1:5" ht="102">
      <c r="A195" t="s">
        <v>56</v>
      </c>
      <c r="E195" s="39" t="s">
        <v>5859</v>
      </c>
    </row>
    <row r="196" spans="1:16" ht="12.75">
      <c r="A196" t="s">
        <v>49</v>
      </c>
      <c s="34" t="s">
        <v>300</v>
      </c>
      <c s="34" t="s">
        <v>5860</v>
      </c>
      <c s="35" t="s">
        <v>5</v>
      </c>
      <c s="6" t="s">
        <v>5861</v>
      </c>
      <c s="36" t="s">
        <v>97</v>
      </c>
      <c s="37">
        <v>42</v>
      </c>
      <c s="36">
        <v>0</v>
      </c>
      <c s="36">
        <f>ROUND(G196*H196,6)</f>
      </c>
      <c r="L196" s="38">
        <v>0</v>
      </c>
      <c s="32">
        <f>ROUND(ROUND(L196,2)*ROUND(G196,3),2)</f>
      </c>
      <c s="36" t="s">
        <v>53</v>
      </c>
      <c>
        <f>(M196*21)/100</f>
      </c>
      <c t="s">
        <v>27</v>
      </c>
    </row>
    <row r="197" spans="1:5" ht="12.75">
      <c r="A197" s="35" t="s">
        <v>54</v>
      </c>
      <c r="E197" s="39" t="s">
        <v>5</v>
      </c>
    </row>
    <row r="198" spans="1:5" ht="12.75">
      <c r="A198" s="35" t="s">
        <v>55</v>
      </c>
      <c r="E198" s="40" t="s">
        <v>5847</v>
      </c>
    </row>
    <row r="199" spans="1:5" ht="89.25">
      <c r="A199" t="s">
        <v>56</v>
      </c>
      <c r="E199" s="39" t="s">
        <v>5862</v>
      </c>
    </row>
    <row r="200" spans="1:16" ht="12.75">
      <c r="A200" t="s">
        <v>49</v>
      </c>
      <c s="34" t="s">
        <v>304</v>
      </c>
      <c s="34" t="s">
        <v>5863</v>
      </c>
      <c s="35" t="s">
        <v>5</v>
      </c>
      <c s="6" t="s">
        <v>5864</v>
      </c>
      <c s="36" t="s">
        <v>97</v>
      </c>
      <c s="37">
        <v>2</v>
      </c>
      <c s="36">
        <v>0</v>
      </c>
      <c s="36">
        <f>ROUND(G200*H200,6)</f>
      </c>
      <c r="L200" s="38">
        <v>0</v>
      </c>
      <c s="32">
        <f>ROUND(ROUND(L200,2)*ROUND(G200,3),2)</f>
      </c>
      <c s="36" t="s">
        <v>53</v>
      </c>
      <c>
        <f>(M200*21)/100</f>
      </c>
      <c t="s">
        <v>27</v>
      </c>
    </row>
    <row r="201" spans="1:5" ht="12.75">
      <c r="A201" s="35" t="s">
        <v>54</v>
      </c>
      <c r="E201" s="39" t="s">
        <v>5</v>
      </c>
    </row>
    <row r="202" spans="1:5" ht="12.75">
      <c r="A202" s="35" t="s">
        <v>55</v>
      </c>
      <c r="E202" s="40" t="s">
        <v>5847</v>
      </c>
    </row>
    <row r="203" spans="1:5" ht="76.5">
      <c r="A203" t="s">
        <v>56</v>
      </c>
      <c r="E203" s="39" t="s">
        <v>5865</v>
      </c>
    </row>
    <row r="204" spans="1:16" ht="12.75">
      <c r="A204" t="s">
        <v>49</v>
      </c>
      <c s="34" t="s">
        <v>308</v>
      </c>
      <c s="34" t="s">
        <v>5866</v>
      </c>
      <c s="35" t="s">
        <v>5</v>
      </c>
      <c s="6" t="s">
        <v>5867</v>
      </c>
      <c s="36" t="s">
        <v>97</v>
      </c>
      <c s="37">
        <v>1</v>
      </c>
      <c s="36">
        <v>0</v>
      </c>
      <c s="36">
        <f>ROUND(G204*H204,6)</f>
      </c>
      <c r="L204" s="38">
        <v>0</v>
      </c>
      <c s="32">
        <f>ROUND(ROUND(L204,2)*ROUND(G204,3),2)</f>
      </c>
      <c s="36" t="s">
        <v>53</v>
      </c>
      <c>
        <f>(M204*21)/100</f>
      </c>
      <c t="s">
        <v>27</v>
      </c>
    </row>
    <row r="205" spans="1:5" ht="12.75">
      <c r="A205" s="35" t="s">
        <v>54</v>
      </c>
      <c r="E205" s="39" t="s">
        <v>5</v>
      </c>
    </row>
    <row r="206" spans="1:5" ht="12.75">
      <c r="A206" s="35" t="s">
        <v>55</v>
      </c>
      <c r="E206" s="40" t="s">
        <v>5847</v>
      </c>
    </row>
    <row r="207" spans="1:5" ht="102">
      <c r="A207" t="s">
        <v>56</v>
      </c>
      <c r="E207" s="39" t="s">
        <v>5868</v>
      </c>
    </row>
    <row r="208" spans="1:16" ht="12.75">
      <c r="A208" t="s">
        <v>49</v>
      </c>
      <c s="34" t="s">
        <v>714</v>
      </c>
      <c s="34" t="s">
        <v>5869</v>
      </c>
      <c s="35" t="s">
        <v>5</v>
      </c>
      <c s="6" t="s">
        <v>5870</v>
      </c>
      <c s="36" t="s">
        <v>97</v>
      </c>
      <c s="37">
        <v>4</v>
      </c>
      <c s="36">
        <v>0</v>
      </c>
      <c s="36">
        <f>ROUND(G208*H208,6)</f>
      </c>
      <c r="L208" s="38">
        <v>0</v>
      </c>
      <c s="32">
        <f>ROUND(ROUND(L208,2)*ROUND(G208,3),2)</f>
      </c>
      <c s="36" t="s">
        <v>53</v>
      </c>
      <c>
        <f>(M208*21)/100</f>
      </c>
      <c t="s">
        <v>27</v>
      </c>
    </row>
    <row r="209" spans="1:5" ht="12.75">
      <c r="A209" s="35" t="s">
        <v>54</v>
      </c>
      <c r="E209" s="39" t="s">
        <v>5</v>
      </c>
    </row>
    <row r="210" spans="1:5" ht="12.75">
      <c r="A210" s="35" t="s">
        <v>55</v>
      </c>
      <c r="E210" s="40" t="s">
        <v>5847</v>
      </c>
    </row>
    <row r="211" spans="1:5" ht="102">
      <c r="A211" t="s">
        <v>56</v>
      </c>
      <c r="E211" s="39" t="s">
        <v>5868</v>
      </c>
    </row>
    <row r="212" spans="1:16" ht="12.75">
      <c r="A212" t="s">
        <v>49</v>
      </c>
      <c s="34" t="s">
        <v>715</v>
      </c>
      <c s="34" t="s">
        <v>5871</v>
      </c>
      <c s="35" t="s">
        <v>5</v>
      </c>
      <c s="6" t="s">
        <v>5872</v>
      </c>
      <c s="36" t="s">
        <v>97</v>
      </c>
      <c s="37">
        <v>116</v>
      </c>
      <c s="36">
        <v>0</v>
      </c>
      <c s="36">
        <f>ROUND(G212*H212,6)</f>
      </c>
      <c r="L212" s="38">
        <v>0</v>
      </c>
      <c s="32">
        <f>ROUND(ROUND(L212,2)*ROUND(G212,3),2)</f>
      </c>
      <c s="36" t="s">
        <v>53</v>
      </c>
      <c>
        <f>(M212*21)/100</f>
      </c>
      <c t="s">
        <v>27</v>
      </c>
    </row>
    <row r="213" spans="1:5" ht="12.75">
      <c r="A213" s="35" t="s">
        <v>54</v>
      </c>
      <c r="E213" s="39" t="s">
        <v>5</v>
      </c>
    </row>
    <row r="214" spans="1:5" ht="12.75">
      <c r="A214" s="35" t="s">
        <v>55</v>
      </c>
      <c r="E214" s="40" t="s">
        <v>5847</v>
      </c>
    </row>
    <row r="215" spans="1:5" ht="102">
      <c r="A215" t="s">
        <v>56</v>
      </c>
      <c r="E215" s="39" t="s">
        <v>5868</v>
      </c>
    </row>
    <row r="216" spans="1:16" ht="12.75">
      <c r="A216" t="s">
        <v>49</v>
      </c>
      <c s="34" t="s">
        <v>716</v>
      </c>
      <c s="34" t="s">
        <v>5873</v>
      </c>
      <c s="35" t="s">
        <v>5</v>
      </c>
      <c s="6" t="s">
        <v>5874</v>
      </c>
      <c s="36" t="s">
        <v>97</v>
      </c>
      <c s="37">
        <v>3</v>
      </c>
      <c s="36">
        <v>0</v>
      </c>
      <c s="36">
        <f>ROUND(G216*H216,6)</f>
      </c>
      <c r="L216" s="38">
        <v>0</v>
      </c>
      <c s="32">
        <f>ROUND(ROUND(L216,2)*ROUND(G216,3),2)</f>
      </c>
      <c s="36" t="s">
        <v>53</v>
      </c>
      <c>
        <f>(M216*21)/100</f>
      </c>
      <c t="s">
        <v>27</v>
      </c>
    </row>
    <row r="217" spans="1:5" ht="12.75">
      <c r="A217" s="35" t="s">
        <v>54</v>
      </c>
      <c r="E217" s="39" t="s">
        <v>5</v>
      </c>
    </row>
    <row r="218" spans="1:5" ht="12.75">
      <c r="A218" s="35" t="s">
        <v>55</v>
      </c>
      <c r="E218" s="40" t="s">
        <v>5847</v>
      </c>
    </row>
    <row r="219" spans="1:5" ht="102">
      <c r="A219" t="s">
        <v>56</v>
      </c>
      <c r="E219" s="39" t="s">
        <v>5868</v>
      </c>
    </row>
    <row r="220" spans="1:16" ht="12.75">
      <c r="A220" t="s">
        <v>49</v>
      </c>
      <c s="34" t="s">
        <v>719</v>
      </c>
      <c s="34" t="s">
        <v>5875</v>
      </c>
      <c s="35" t="s">
        <v>5</v>
      </c>
      <c s="6" t="s">
        <v>5876</v>
      </c>
      <c s="36" t="s">
        <v>97</v>
      </c>
      <c s="37">
        <v>3473</v>
      </c>
      <c s="36">
        <v>0</v>
      </c>
      <c s="36">
        <f>ROUND(G220*H220,6)</f>
      </c>
      <c r="L220" s="38">
        <v>0</v>
      </c>
      <c s="32">
        <f>ROUND(ROUND(L220,2)*ROUND(G220,3),2)</f>
      </c>
      <c s="36" t="s">
        <v>53</v>
      </c>
      <c>
        <f>(M220*21)/100</f>
      </c>
      <c t="s">
        <v>27</v>
      </c>
    </row>
    <row r="221" spans="1:5" ht="12.75">
      <c r="A221" s="35" t="s">
        <v>54</v>
      </c>
      <c r="E221" s="39" t="s">
        <v>5</v>
      </c>
    </row>
    <row r="222" spans="1:5" ht="12.75">
      <c r="A222" s="35" t="s">
        <v>55</v>
      </c>
      <c r="E222" s="40" t="s">
        <v>5847</v>
      </c>
    </row>
    <row r="223" spans="1:5" ht="102">
      <c r="A223" t="s">
        <v>56</v>
      </c>
      <c r="E223" s="39" t="s">
        <v>5868</v>
      </c>
    </row>
    <row r="224" spans="1:16" ht="12.75">
      <c r="A224" t="s">
        <v>49</v>
      </c>
      <c s="34" t="s">
        <v>723</v>
      </c>
      <c s="34" t="s">
        <v>5877</v>
      </c>
      <c s="35" t="s">
        <v>5</v>
      </c>
      <c s="6" t="s">
        <v>5878</v>
      </c>
      <c s="36" t="s">
        <v>97</v>
      </c>
      <c s="37">
        <v>2</v>
      </c>
      <c s="36">
        <v>0</v>
      </c>
      <c s="36">
        <f>ROUND(G224*H224,6)</f>
      </c>
      <c r="L224" s="38">
        <v>0</v>
      </c>
      <c s="32">
        <f>ROUND(ROUND(L224,2)*ROUND(G224,3),2)</f>
      </c>
      <c s="36" t="s">
        <v>53</v>
      </c>
      <c>
        <f>(M224*21)/100</f>
      </c>
      <c t="s">
        <v>27</v>
      </c>
    </row>
    <row r="225" spans="1:5" ht="12.75">
      <c r="A225" s="35" t="s">
        <v>54</v>
      </c>
      <c r="E225" s="39" t="s">
        <v>5</v>
      </c>
    </row>
    <row r="226" spans="1:5" ht="12.75">
      <c r="A226" s="35" t="s">
        <v>55</v>
      </c>
      <c r="E226" s="40" t="s">
        <v>5847</v>
      </c>
    </row>
    <row r="227" spans="1:5" ht="102">
      <c r="A227" t="s">
        <v>56</v>
      </c>
      <c r="E227" s="39" t="s">
        <v>5868</v>
      </c>
    </row>
    <row r="228" spans="1:16" ht="12.75">
      <c r="A228" t="s">
        <v>49</v>
      </c>
      <c s="34" t="s">
        <v>726</v>
      </c>
      <c s="34" t="s">
        <v>5879</v>
      </c>
      <c s="35" t="s">
        <v>5</v>
      </c>
      <c s="6" t="s">
        <v>5880</v>
      </c>
      <c s="36" t="s">
        <v>97</v>
      </c>
      <c s="37">
        <v>7</v>
      </c>
      <c s="36">
        <v>0</v>
      </c>
      <c s="36">
        <f>ROUND(G228*H228,6)</f>
      </c>
      <c r="L228" s="38">
        <v>0</v>
      </c>
      <c s="32">
        <f>ROUND(ROUND(L228,2)*ROUND(G228,3),2)</f>
      </c>
      <c s="36" t="s">
        <v>53</v>
      </c>
      <c>
        <f>(M228*21)/100</f>
      </c>
      <c t="s">
        <v>27</v>
      </c>
    </row>
    <row r="229" spans="1:5" ht="12.75">
      <c r="A229" s="35" t="s">
        <v>54</v>
      </c>
      <c r="E229" s="39" t="s">
        <v>5</v>
      </c>
    </row>
    <row r="230" spans="1:5" ht="12.75">
      <c r="A230" s="35" t="s">
        <v>55</v>
      </c>
      <c r="E230" s="40" t="s">
        <v>5847</v>
      </c>
    </row>
    <row r="231" spans="1:5" ht="102">
      <c r="A231" t="s">
        <v>56</v>
      </c>
      <c r="E231" s="39" t="s">
        <v>5868</v>
      </c>
    </row>
    <row r="232" spans="1:16" ht="12.75">
      <c r="A232" t="s">
        <v>49</v>
      </c>
      <c s="34" t="s">
        <v>730</v>
      </c>
      <c s="34" t="s">
        <v>5881</v>
      </c>
      <c s="35" t="s">
        <v>5</v>
      </c>
      <c s="6" t="s">
        <v>5882</v>
      </c>
      <c s="36" t="s">
        <v>97</v>
      </c>
      <c s="37">
        <v>64</v>
      </c>
      <c s="36">
        <v>0</v>
      </c>
      <c s="36">
        <f>ROUND(G232*H232,6)</f>
      </c>
      <c r="L232" s="38">
        <v>0</v>
      </c>
      <c s="32">
        <f>ROUND(ROUND(L232,2)*ROUND(G232,3),2)</f>
      </c>
      <c s="36" t="s">
        <v>53</v>
      </c>
      <c>
        <f>(M232*21)/100</f>
      </c>
      <c t="s">
        <v>27</v>
      </c>
    </row>
    <row r="233" spans="1:5" ht="12.75">
      <c r="A233" s="35" t="s">
        <v>54</v>
      </c>
      <c r="E233" s="39" t="s">
        <v>5</v>
      </c>
    </row>
    <row r="234" spans="1:5" ht="12.75">
      <c r="A234" s="35" t="s">
        <v>55</v>
      </c>
      <c r="E234" s="40" t="s">
        <v>5847</v>
      </c>
    </row>
    <row r="235" spans="1:5" ht="102">
      <c r="A235" t="s">
        <v>56</v>
      </c>
      <c r="E235" s="39" t="s">
        <v>5868</v>
      </c>
    </row>
    <row r="236" spans="1:16" ht="12.75">
      <c r="A236" t="s">
        <v>49</v>
      </c>
      <c s="34" t="s">
        <v>860</v>
      </c>
      <c s="34" t="s">
        <v>5883</v>
      </c>
      <c s="35" t="s">
        <v>5</v>
      </c>
      <c s="6" t="s">
        <v>5884</v>
      </c>
      <c s="36" t="s">
        <v>97</v>
      </c>
      <c s="37">
        <v>108</v>
      </c>
      <c s="36">
        <v>0</v>
      </c>
      <c s="36">
        <f>ROUND(G236*H236,6)</f>
      </c>
      <c r="L236" s="38">
        <v>0</v>
      </c>
      <c s="32">
        <f>ROUND(ROUND(L236,2)*ROUND(G236,3),2)</f>
      </c>
      <c s="36" t="s">
        <v>53</v>
      </c>
      <c>
        <f>(M236*21)/100</f>
      </c>
      <c t="s">
        <v>27</v>
      </c>
    </row>
    <row r="237" spans="1:5" ht="12.75">
      <c r="A237" s="35" t="s">
        <v>54</v>
      </c>
      <c r="E237" s="39" t="s">
        <v>5</v>
      </c>
    </row>
    <row r="238" spans="1:5" ht="12.75">
      <c r="A238" s="35" t="s">
        <v>55</v>
      </c>
      <c r="E238" s="40" t="s">
        <v>5847</v>
      </c>
    </row>
    <row r="239" spans="1:5" ht="102">
      <c r="A239" t="s">
        <v>56</v>
      </c>
      <c r="E239" s="39" t="s">
        <v>5868</v>
      </c>
    </row>
    <row r="240" spans="1:16" ht="12.75">
      <c r="A240" t="s">
        <v>49</v>
      </c>
      <c s="34" t="s">
        <v>863</v>
      </c>
      <c s="34" t="s">
        <v>5885</v>
      </c>
      <c s="35" t="s">
        <v>5</v>
      </c>
      <c s="6" t="s">
        <v>5886</v>
      </c>
      <c s="36" t="s">
        <v>97</v>
      </c>
      <c s="37">
        <v>20</v>
      </c>
      <c s="36">
        <v>0</v>
      </c>
      <c s="36">
        <f>ROUND(G240*H240,6)</f>
      </c>
      <c r="L240" s="38">
        <v>0</v>
      </c>
      <c s="32">
        <f>ROUND(ROUND(L240,2)*ROUND(G240,3),2)</f>
      </c>
      <c s="36" t="s">
        <v>53</v>
      </c>
      <c>
        <f>(M240*21)/100</f>
      </c>
      <c t="s">
        <v>27</v>
      </c>
    </row>
    <row r="241" spans="1:5" ht="12.75">
      <c r="A241" s="35" t="s">
        <v>54</v>
      </c>
      <c r="E241" s="39" t="s">
        <v>5</v>
      </c>
    </row>
    <row r="242" spans="1:5" ht="12.75">
      <c r="A242" s="35" t="s">
        <v>55</v>
      </c>
      <c r="E242" s="40" t="s">
        <v>5847</v>
      </c>
    </row>
    <row r="243" spans="1:5" ht="102">
      <c r="A243" t="s">
        <v>56</v>
      </c>
      <c r="E243" s="39" t="s">
        <v>5868</v>
      </c>
    </row>
    <row r="244" spans="1:16" ht="12.75">
      <c r="A244" t="s">
        <v>49</v>
      </c>
      <c s="34" t="s">
        <v>867</v>
      </c>
      <c s="34" t="s">
        <v>5887</v>
      </c>
      <c s="35" t="s">
        <v>5</v>
      </c>
      <c s="6" t="s">
        <v>5888</v>
      </c>
      <c s="36" t="s">
        <v>97</v>
      </c>
      <c s="37">
        <v>20</v>
      </c>
      <c s="36">
        <v>0</v>
      </c>
      <c s="36">
        <f>ROUND(G244*H244,6)</f>
      </c>
      <c r="L244" s="38">
        <v>0</v>
      </c>
      <c s="32">
        <f>ROUND(ROUND(L244,2)*ROUND(G244,3),2)</f>
      </c>
      <c s="36" t="s">
        <v>53</v>
      </c>
      <c>
        <f>(M244*21)/100</f>
      </c>
      <c t="s">
        <v>27</v>
      </c>
    </row>
    <row r="245" spans="1:5" ht="12.75">
      <c r="A245" s="35" t="s">
        <v>54</v>
      </c>
      <c r="E245" s="39" t="s">
        <v>5</v>
      </c>
    </row>
    <row r="246" spans="1:5" ht="12.75">
      <c r="A246" s="35" t="s">
        <v>55</v>
      </c>
      <c r="E246" s="40" t="s">
        <v>5847</v>
      </c>
    </row>
    <row r="247" spans="1:5" ht="102">
      <c r="A247" t="s">
        <v>56</v>
      </c>
      <c r="E247" s="39" t="s">
        <v>5868</v>
      </c>
    </row>
    <row r="248" spans="1:16" ht="12.75">
      <c r="A248" t="s">
        <v>49</v>
      </c>
      <c s="34" t="s">
        <v>872</v>
      </c>
      <c s="34" t="s">
        <v>5889</v>
      </c>
      <c s="35" t="s">
        <v>5</v>
      </c>
      <c s="6" t="s">
        <v>5890</v>
      </c>
      <c s="36" t="s">
        <v>97</v>
      </c>
      <c s="37">
        <v>35</v>
      </c>
      <c s="36">
        <v>0</v>
      </c>
      <c s="36">
        <f>ROUND(G248*H248,6)</f>
      </c>
      <c r="L248" s="38">
        <v>0</v>
      </c>
      <c s="32">
        <f>ROUND(ROUND(L248,2)*ROUND(G248,3),2)</f>
      </c>
      <c s="36" t="s">
        <v>53</v>
      </c>
      <c>
        <f>(M248*21)/100</f>
      </c>
      <c t="s">
        <v>27</v>
      </c>
    </row>
    <row r="249" spans="1:5" ht="12.75">
      <c r="A249" s="35" t="s">
        <v>54</v>
      </c>
      <c r="E249" s="39" t="s">
        <v>5</v>
      </c>
    </row>
    <row r="250" spans="1:5" ht="12.75">
      <c r="A250" s="35" t="s">
        <v>55</v>
      </c>
      <c r="E250" s="40" t="s">
        <v>5891</v>
      </c>
    </row>
    <row r="251" spans="1:5" ht="114.75">
      <c r="A251" t="s">
        <v>56</v>
      </c>
      <c r="E251" s="39" t="s">
        <v>5892</v>
      </c>
    </row>
    <row r="252" spans="1:16" ht="12.75">
      <c r="A252" t="s">
        <v>49</v>
      </c>
      <c s="34" t="s">
        <v>877</v>
      </c>
      <c s="34" t="s">
        <v>5893</v>
      </c>
      <c s="35" t="s">
        <v>5</v>
      </c>
      <c s="6" t="s">
        <v>5894</v>
      </c>
      <c s="36" t="s">
        <v>97</v>
      </c>
      <c s="37">
        <v>18</v>
      </c>
      <c s="36">
        <v>0</v>
      </c>
      <c s="36">
        <f>ROUND(G252*H252,6)</f>
      </c>
      <c r="L252" s="38">
        <v>0</v>
      </c>
      <c s="32">
        <f>ROUND(ROUND(L252,2)*ROUND(G252,3),2)</f>
      </c>
      <c s="36" t="s">
        <v>53</v>
      </c>
      <c>
        <f>(M252*21)/100</f>
      </c>
      <c t="s">
        <v>27</v>
      </c>
    </row>
    <row r="253" spans="1:5" ht="12.75">
      <c r="A253" s="35" t="s">
        <v>54</v>
      </c>
      <c r="E253" s="39" t="s">
        <v>5</v>
      </c>
    </row>
    <row r="254" spans="1:5" ht="12.75">
      <c r="A254" s="35" t="s">
        <v>55</v>
      </c>
      <c r="E254" s="40" t="s">
        <v>5891</v>
      </c>
    </row>
    <row r="255" spans="1:5" ht="114.75">
      <c r="A255" t="s">
        <v>56</v>
      </c>
      <c r="E255" s="39" t="s">
        <v>5892</v>
      </c>
    </row>
    <row r="256" spans="1:16" ht="12.75">
      <c r="A256" t="s">
        <v>49</v>
      </c>
      <c s="34" t="s">
        <v>880</v>
      </c>
      <c s="34" t="s">
        <v>5895</v>
      </c>
      <c s="35" t="s">
        <v>5</v>
      </c>
      <c s="6" t="s">
        <v>5896</v>
      </c>
      <c s="36" t="s">
        <v>97</v>
      </c>
      <c s="37">
        <v>4</v>
      </c>
      <c s="36">
        <v>0</v>
      </c>
      <c s="36">
        <f>ROUND(G256*H256,6)</f>
      </c>
      <c r="L256" s="38">
        <v>0</v>
      </c>
      <c s="32">
        <f>ROUND(ROUND(L256,2)*ROUND(G256,3),2)</f>
      </c>
      <c s="36" t="s">
        <v>53</v>
      </c>
      <c>
        <f>(M256*21)/100</f>
      </c>
      <c t="s">
        <v>27</v>
      </c>
    </row>
    <row r="257" spans="1:5" ht="12.75">
      <c r="A257" s="35" t="s">
        <v>54</v>
      </c>
      <c r="E257" s="39" t="s">
        <v>5</v>
      </c>
    </row>
    <row r="258" spans="1:5" ht="12.75">
      <c r="A258" s="35" t="s">
        <v>55</v>
      </c>
      <c r="E258" s="40" t="s">
        <v>5891</v>
      </c>
    </row>
    <row r="259" spans="1:5" ht="114.75">
      <c r="A259" t="s">
        <v>56</v>
      </c>
      <c r="E259" s="39" t="s">
        <v>5892</v>
      </c>
    </row>
    <row r="260" spans="1:16" ht="12.75">
      <c r="A260" t="s">
        <v>49</v>
      </c>
      <c s="34" t="s">
        <v>885</v>
      </c>
      <c s="34" t="s">
        <v>5897</v>
      </c>
      <c s="35" t="s">
        <v>5</v>
      </c>
      <c s="6" t="s">
        <v>5898</v>
      </c>
      <c s="36" t="s">
        <v>70</v>
      </c>
      <c s="37">
        <v>5120</v>
      </c>
      <c s="36">
        <v>0</v>
      </c>
      <c s="36">
        <f>ROUND(G260*H260,6)</f>
      </c>
      <c r="L260" s="38">
        <v>0</v>
      </c>
      <c s="32">
        <f>ROUND(ROUND(L260,2)*ROUND(G260,3),2)</f>
      </c>
      <c s="36" t="s">
        <v>53</v>
      </c>
      <c>
        <f>(M260*21)/100</f>
      </c>
      <c t="s">
        <v>27</v>
      </c>
    </row>
    <row r="261" spans="1:5" ht="12.75">
      <c r="A261" s="35" t="s">
        <v>54</v>
      </c>
      <c r="E261" s="39" t="s">
        <v>5</v>
      </c>
    </row>
    <row r="262" spans="1:5" ht="12.75">
      <c r="A262" s="35" t="s">
        <v>55</v>
      </c>
      <c r="E262" s="40" t="s">
        <v>5891</v>
      </c>
    </row>
    <row r="263" spans="1:5" ht="102">
      <c r="A263" t="s">
        <v>56</v>
      </c>
      <c r="E263" s="39" t="s">
        <v>5899</v>
      </c>
    </row>
    <row r="264" spans="1:16" ht="12.75">
      <c r="A264" t="s">
        <v>49</v>
      </c>
      <c s="34" t="s">
        <v>889</v>
      </c>
      <c s="34" t="s">
        <v>5900</v>
      </c>
      <c s="35" t="s">
        <v>5</v>
      </c>
      <c s="6" t="s">
        <v>5901</v>
      </c>
      <c s="36" t="s">
        <v>70</v>
      </c>
      <c s="37">
        <v>22595</v>
      </c>
      <c s="36">
        <v>0</v>
      </c>
      <c s="36">
        <f>ROUND(G264*H264,6)</f>
      </c>
      <c r="L264" s="38">
        <v>0</v>
      </c>
      <c s="32">
        <f>ROUND(ROUND(L264,2)*ROUND(G264,3),2)</f>
      </c>
      <c s="36" t="s">
        <v>53</v>
      </c>
      <c>
        <f>(M264*21)/100</f>
      </c>
      <c t="s">
        <v>27</v>
      </c>
    </row>
    <row r="265" spans="1:5" ht="12.75">
      <c r="A265" s="35" t="s">
        <v>54</v>
      </c>
      <c r="E265" s="39" t="s">
        <v>5</v>
      </c>
    </row>
    <row r="266" spans="1:5" ht="12.75">
      <c r="A266" s="35" t="s">
        <v>55</v>
      </c>
      <c r="E266" s="40" t="s">
        <v>5891</v>
      </c>
    </row>
    <row r="267" spans="1:5" ht="102">
      <c r="A267" t="s">
        <v>56</v>
      </c>
      <c r="E267" s="39" t="s">
        <v>5899</v>
      </c>
    </row>
    <row r="268" spans="1:16" ht="12.75">
      <c r="A268" t="s">
        <v>49</v>
      </c>
      <c s="34" t="s">
        <v>894</v>
      </c>
      <c s="34" t="s">
        <v>5902</v>
      </c>
      <c s="35" t="s">
        <v>5</v>
      </c>
      <c s="6" t="s">
        <v>5903</v>
      </c>
      <c s="36" t="s">
        <v>70</v>
      </c>
      <c s="37">
        <v>22595</v>
      </c>
      <c s="36">
        <v>0</v>
      </c>
      <c s="36">
        <f>ROUND(G268*H268,6)</f>
      </c>
      <c r="L268" s="38">
        <v>0</v>
      </c>
      <c s="32">
        <f>ROUND(ROUND(L268,2)*ROUND(G268,3),2)</f>
      </c>
      <c s="36" t="s">
        <v>53</v>
      </c>
      <c>
        <f>(M268*21)/100</f>
      </c>
      <c t="s">
        <v>27</v>
      </c>
    </row>
    <row r="269" spans="1:5" ht="12.75">
      <c r="A269" s="35" t="s">
        <v>54</v>
      </c>
      <c r="E269" s="39" t="s">
        <v>5</v>
      </c>
    </row>
    <row r="270" spans="1:5" ht="12.75">
      <c r="A270" s="35" t="s">
        <v>55</v>
      </c>
      <c r="E270" s="40" t="s">
        <v>5891</v>
      </c>
    </row>
    <row r="271" spans="1:5" ht="102">
      <c r="A271" t="s">
        <v>56</v>
      </c>
      <c r="E271" s="39" t="s">
        <v>5899</v>
      </c>
    </row>
    <row r="272" spans="1:16" ht="12.75">
      <c r="A272" t="s">
        <v>49</v>
      </c>
      <c s="34" t="s">
        <v>898</v>
      </c>
      <c s="34" t="s">
        <v>5904</v>
      </c>
      <c s="35" t="s">
        <v>5</v>
      </c>
      <c s="6" t="s">
        <v>5905</v>
      </c>
      <c s="36" t="s">
        <v>70</v>
      </c>
      <c s="37">
        <v>67785</v>
      </c>
      <c s="36">
        <v>0</v>
      </c>
      <c s="36">
        <f>ROUND(G272*H272,6)</f>
      </c>
      <c r="L272" s="38">
        <v>0</v>
      </c>
      <c s="32">
        <f>ROUND(ROUND(L272,2)*ROUND(G272,3),2)</f>
      </c>
      <c s="36" t="s">
        <v>53</v>
      </c>
      <c>
        <f>(M272*21)/100</f>
      </c>
      <c t="s">
        <v>27</v>
      </c>
    </row>
    <row r="273" spans="1:5" ht="12.75">
      <c r="A273" s="35" t="s">
        <v>54</v>
      </c>
      <c r="E273" s="39" t="s">
        <v>5</v>
      </c>
    </row>
    <row r="274" spans="1:5" ht="12.75">
      <c r="A274" s="35" t="s">
        <v>55</v>
      </c>
      <c r="E274" s="40" t="s">
        <v>5773</v>
      </c>
    </row>
    <row r="275" spans="1:5" ht="89.25">
      <c r="A275" t="s">
        <v>56</v>
      </c>
      <c r="E275" s="39" t="s">
        <v>5906</v>
      </c>
    </row>
    <row r="276" spans="1:16" ht="12.75">
      <c r="A276" t="s">
        <v>49</v>
      </c>
      <c s="34" t="s">
        <v>902</v>
      </c>
      <c s="34" t="s">
        <v>5907</v>
      </c>
      <c s="35" t="s">
        <v>5</v>
      </c>
      <c s="6" t="s">
        <v>5908</v>
      </c>
      <c s="36" t="s">
        <v>97</v>
      </c>
      <c s="37">
        <v>44</v>
      </c>
      <c s="36">
        <v>0</v>
      </c>
      <c s="36">
        <f>ROUND(G276*H276,6)</f>
      </c>
      <c r="L276" s="38">
        <v>0</v>
      </c>
      <c s="32">
        <f>ROUND(ROUND(L276,2)*ROUND(G276,3),2)</f>
      </c>
      <c s="36" t="s">
        <v>53</v>
      </c>
      <c>
        <f>(M276*21)/100</f>
      </c>
      <c t="s">
        <v>27</v>
      </c>
    </row>
    <row r="277" spans="1:5" ht="12.75">
      <c r="A277" s="35" t="s">
        <v>54</v>
      </c>
      <c r="E277" s="39" t="s">
        <v>5</v>
      </c>
    </row>
    <row r="278" spans="1:5" ht="12.75">
      <c r="A278" s="35" t="s">
        <v>55</v>
      </c>
      <c r="E278" s="40" t="s">
        <v>5847</v>
      </c>
    </row>
    <row r="279" spans="1:5" ht="89.25">
      <c r="A279" t="s">
        <v>56</v>
      </c>
      <c r="E279" s="39" t="s">
        <v>5909</v>
      </c>
    </row>
    <row r="280" spans="1:16" ht="12.75">
      <c r="A280" t="s">
        <v>49</v>
      </c>
      <c s="34" t="s">
        <v>905</v>
      </c>
      <c s="34" t="s">
        <v>5910</v>
      </c>
      <c s="35" t="s">
        <v>5</v>
      </c>
      <c s="6" t="s">
        <v>5911</v>
      </c>
      <c s="36" t="s">
        <v>97</v>
      </c>
      <c s="37">
        <v>44</v>
      </c>
      <c s="36">
        <v>0</v>
      </c>
      <c s="36">
        <f>ROUND(G280*H280,6)</f>
      </c>
      <c r="L280" s="38">
        <v>0</v>
      </c>
      <c s="32">
        <f>ROUND(ROUND(L280,2)*ROUND(G280,3),2)</f>
      </c>
      <c s="36" t="s">
        <v>53</v>
      </c>
      <c>
        <f>(M280*21)/100</f>
      </c>
      <c t="s">
        <v>27</v>
      </c>
    </row>
    <row r="281" spans="1:5" ht="12.75">
      <c r="A281" s="35" t="s">
        <v>54</v>
      </c>
      <c r="E281" s="39" t="s">
        <v>5</v>
      </c>
    </row>
    <row r="282" spans="1:5" ht="12.75">
      <c r="A282" s="35" t="s">
        <v>55</v>
      </c>
      <c r="E282" s="40" t="s">
        <v>5847</v>
      </c>
    </row>
    <row r="283" spans="1:5" ht="89.25">
      <c r="A283" t="s">
        <v>56</v>
      </c>
      <c r="E283" s="39" t="s">
        <v>5909</v>
      </c>
    </row>
    <row r="284" spans="1:16" ht="12.75">
      <c r="A284" t="s">
        <v>49</v>
      </c>
      <c s="34" t="s">
        <v>909</v>
      </c>
      <c s="34" t="s">
        <v>5912</v>
      </c>
      <c s="35" t="s">
        <v>5</v>
      </c>
      <c s="6" t="s">
        <v>5913</v>
      </c>
      <c s="36" t="s">
        <v>97</v>
      </c>
      <c s="37">
        <v>44</v>
      </c>
      <c s="36">
        <v>0</v>
      </c>
      <c s="36">
        <f>ROUND(G284*H284,6)</f>
      </c>
      <c r="L284" s="38">
        <v>0</v>
      </c>
      <c s="32">
        <f>ROUND(ROUND(L284,2)*ROUND(G284,3),2)</f>
      </c>
      <c s="36" t="s">
        <v>53</v>
      </c>
      <c>
        <f>(M284*21)/100</f>
      </c>
      <c t="s">
        <v>27</v>
      </c>
    </row>
    <row r="285" spans="1:5" ht="12.75">
      <c r="A285" s="35" t="s">
        <v>54</v>
      </c>
      <c r="E285" s="39" t="s">
        <v>5</v>
      </c>
    </row>
    <row r="286" spans="1:5" ht="12.75">
      <c r="A286" s="35" t="s">
        <v>55</v>
      </c>
      <c r="E286" s="40" t="s">
        <v>5847</v>
      </c>
    </row>
    <row r="287" spans="1:5" ht="89.25">
      <c r="A287" t="s">
        <v>56</v>
      </c>
      <c r="E287" s="39" t="s">
        <v>5909</v>
      </c>
    </row>
    <row r="288" spans="1:16" ht="12.75">
      <c r="A288" t="s">
        <v>49</v>
      </c>
      <c s="34" t="s">
        <v>913</v>
      </c>
      <c s="34" t="s">
        <v>5914</v>
      </c>
      <c s="35" t="s">
        <v>5</v>
      </c>
      <c s="6" t="s">
        <v>5915</v>
      </c>
      <c s="36" t="s">
        <v>97</v>
      </c>
      <c s="37">
        <v>44</v>
      </c>
      <c s="36">
        <v>0</v>
      </c>
      <c s="36">
        <f>ROUND(G288*H288,6)</f>
      </c>
      <c r="L288" s="38">
        <v>0</v>
      </c>
      <c s="32">
        <f>ROUND(ROUND(L288,2)*ROUND(G288,3),2)</f>
      </c>
      <c s="36" t="s">
        <v>53</v>
      </c>
      <c>
        <f>(M288*21)/100</f>
      </c>
      <c t="s">
        <v>27</v>
      </c>
    </row>
    <row r="289" spans="1:5" ht="12.75">
      <c r="A289" s="35" t="s">
        <v>54</v>
      </c>
      <c r="E289" s="39" t="s">
        <v>5</v>
      </c>
    </row>
    <row r="290" spans="1:5" ht="12.75">
      <c r="A290" s="35" t="s">
        <v>55</v>
      </c>
      <c r="E290" s="40" t="s">
        <v>5847</v>
      </c>
    </row>
    <row r="291" spans="1:5" ht="114.75">
      <c r="A291" t="s">
        <v>56</v>
      </c>
      <c r="E291" s="39" t="s">
        <v>5892</v>
      </c>
    </row>
    <row r="292" spans="1:16" ht="12.75">
      <c r="A292" t="s">
        <v>49</v>
      </c>
      <c s="34" t="s">
        <v>917</v>
      </c>
      <c s="34" t="s">
        <v>5916</v>
      </c>
      <c s="35" t="s">
        <v>5</v>
      </c>
      <c s="6" t="s">
        <v>5917</v>
      </c>
      <c s="36" t="s">
        <v>97</v>
      </c>
      <c s="37">
        <v>452</v>
      </c>
      <c s="36">
        <v>0</v>
      </c>
      <c s="36">
        <f>ROUND(G292*H292,6)</f>
      </c>
      <c r="L292" s="38">
        <v>0</v>
      </c>
      <c s="32">
        <f>ROUND(ROUND(L292,2)*ROUND(G292,3),2)</f>
      </c>
      <c s="36" t="s">
        <v>53</v>
      </c>
      <c>
        <f>(M292*21)/100</f>
      </c>
      <c t="s">
        <v>27</v>
      </c>
    </row>
    <row r="293" spans="1:5" ht="12.75">
      <c r="A293" s="35" t="s">
        <v>54</v>
      </c>
      <c r="E293" s="39" t="s">
        <v>5</v>
      </c>
    </row>
    <row r="294" spans="1:5" ht="12.75">
      <c r="A294" s="35" t="s">
        <v>55</v>
      </c>
      <c r="E294" s="40" t="s">
        <v>5847</v>
      </c>
    </row>
    <row r="295" spans="1:5" ht="114.75">
      <c r="A295" t="s">
        <v>56</v>
      </c>
      <c r="E295" s="39" t="s">
        <v>5892</v>
      </c>
    </row>
    <row r="296" spans="1:16" ht="12.75">
      <c r="A296" t="s">
        <v>49</v>
      </c>
      <c s="34" t="s">
        <v>921</v>
      </c>
      <c s="34" t="s">
        <v>5918</v>
      </c>
      <c s="35" t="s">
        <v>5</v>
      </c>
      <c s="6" t="s">
        <v>5919</v>
      </c>
      <c s="36" t="s">
        <v>97</v>
      </c>
      <c s="37">
        <v>72</v>
      </c>
      <c s="36">
        <v>0</v>
      </c>
      <c s="36">
        <f>ROUND(G296*H296,6)</f>
      </c>
      <c r="L296" s="38">
        <v>0</v>
      </c>
      <c s="32">
        <f>ROUND(ROUND(L296,2)*ROUND(G296,3),2)</f>
      </c>
      <c s="36" t="s">
        <v>53</v>
      </c>
      <c>
        <f>(M296*21)/100</f>
      </c>
      <c t="s">
        <v>27</v>
      </c>
    </row>
    <row r="297" spans="1:5" ht="12.75">
      <c r="A297" s="35" t="s">
        <v>54</v>
      </c>
      <c r="E297" s="39" t="s">
        <v>5</v>
      </c>
    </row>
    <row r="298" spans="1:5" ht="12.75">
      <c r="A298" s="35" t="s">
        <v>55</v>
      </c>
      <c r="E298" s="40" t="s">
        <v>5847</v>
      </c>
    </row>
    <row r="299" spans="1:5" ht="114.75">
      <c r="A299" t="s">
        <v>56</v>
      </c>
      <c r="E299" s="39" t="s">
        <v>5892</v>
      </c>
    </row>
    <row r="300" spans="1:16" ht="12.75">
      <c r="A300" t="s">
        <v>49</v>
      </c>
      <c s="34" t="s">
        <v>926</v>
      </c>
      <c s="34" t="s">
        <v>5920</v>
      </c>
      <c s="35" t="s">
        <v>5</v>
      </c>
      <c s="6" t="s">
        <v>5921</v>
      </c>
      <c s="36" t="s">
        <v>97</v>
      </c>
      <c s="37">
        <v>7</v>
      </c>
      <c s="36">
        <v>0</v>
      </c>
      <c s="36">
        <f>ROUND(G300*H300,6)</f>
      </c>
      <c r="L300" s="38">
        <v>0</v>
      </c>
      <c s="32">
        <f>ROUND(ROUND(L300,2)*ROUND(G300,3),2)</f>
      </c>
      <c s="36" t="s">
        <v>53</v>
      </c>
      <c>
        <f>(M300*21)/100</f>
      </c>
      <c t="s">
        <v>27</v>
      </c>
    </row>
    <row r="301" spans="1:5" ht="12.75">
      <c r="A301" s="35" t="s">
        <v>54</v>
      </c>
      <c r="E301" s="39" t="s">
        <v>5</v>
      </c>
    </row>
    <row r="302" spans="1:5" ht="12.75">
      <c r="A302" s="35" t="s">
        <v>55</v>
      </c>
      <c r="E302" s="40" t="s">
        <v>5847</v>
      </c>
    </row>
    <row r="303" spans="1:5" ht="114.75">
      <c r="A303" t="s">
        <v>56</v>
      </c>
      <c r="E303" s="39" t="s">
        <v>5892</v>
      </c>
    </row>
    <row r="304" spans="1:16" ht="12.75">
      <c r="A304" t="s">
        <v>49</v>
      </c>
      <c s="34" t="s">
        <v>929</v>
      </c>
      <c s="34" t="s">
        <v>5922</v>
      </c>
      <c s="35" t="s">
        <v>5</v>
      </c>
      <c s="6" t="s">
        <v>5923</v>
      </c>
      <c s="36" t="s">
        <v>97</v>
      </c>
      <c s="37">
        <v>2</v>
      </c>
      <c s="36">
        <v>0</v>
      </c>
      <c s="36">
        <f>ROUND(G304*H304,6)</f>
      </c>
      <c r="L304" s="38">
        <v>0</v>
      </c>
      <c s="32">
        <f>ROUND(ROUND(L304,2)*ROUND(G304,3),2)</f>
      </c>
      <c s="36" t="s">
        <v>53</v>
      </c>
      <c>
        <f>(M304*21)/100</f>
      </c>
      <c t="s">
        <v>27</v>
      </c>
    </row>
    <row r="305" spans="1:5" ht="12.75">
      <c r="A305" s="35" t="s">
        <v>54</v>
      </c>
      <c r="E305" s="39" t="s">
        <v>5</v>
      </c>
    </row>
    <row r="306" spans="1:5" ht="12.75">
      <c r="A306" s="35" t="s">
        <v>55</v>
      </c>
      <c r="E306" s="40" t="s">
        <v>5847</v>
      </c>
    </row>
    <row r="307" spans="1:5" ht="114.75">
      <c r="A307" t="s">
        <v>56</v>
      </c>
      <c r="E307" s="39" t="s">
        <v>5892</v>
      </c>
    </row>
    <row r="308" spans="1:16" ht="12.75">
      <c r="A308" t="s">
        <v>49</v>
      </c>
      <c s="34" t="s">
        <v>1348</v>
      </c>
      <c s="34" t="s">
        <v>3938</v>
      </c>
      <c s="35" t="s">
        <v>5</v>
      </c>
      <c s="6" t="s">
        <v>3939</v>
      </c>
      <c s="36" t="s">
        <v>97</v>
      </c>
      <c s="37">
        <v>186</v>
      </c>
      <c s="36">
        <v>0</v>
      </c>
      <c s="36">
        <f>ROUND(G308*H308,6)</f>
      </c>
      <c r="L308" s="38">
        <v>0</v>
      </c>
      <c s="32">
        <f>ROUND(ROUND(L308,2)*ROUND(G308,3),2)</f>
      </c>
      <c s="36" t="s">
        <v>53</v>
      </c>
      <c>
        <f>(M308*21)/100</f>
      </c>
      <c t="s">
        <v>27</v>
      </c>
    </row>
    <row r="309" spans="1:5" ht="12.75">
      <c r="A309" s="35" t="s">
        <v>54</v>
      </c>
      <c r="E309" s="39" t="s">
        <v>5</v>
      </c>
    </row>
    <row r="310" spans="1:5" ht="12.75">
      <c r="A310" s="35" t="s">
        <v>55</v>
      </c>
      <c r="E310" s="40" t="s">
        <v>5847</v>
      </c>
    </row>
    <row r="311" spans="1:5" ht="114.75">
      <c r="A311" t="s">
        <v>56</v>
      </c>
      <c r="E311" s="39" t="s">
        <v>5892</v>
      </c>
    </row>
    <row r="312" spans="1:16" ht="12.75">
      <c r="A312" t="s">
        <v>49</v>
      </c>
      <c s="34" t="s">
        <v>1960</v>
      </c>
      <c s="34" t="s">
        <v>5924</v>
      </c>
      <c s="35" t="s">
        <v>5</v>
      </c>
      <c s="6" t="s">
        <v>5925</v>
      </c>
      <c s="36" t="s">
        <v>97</v>
      </c>
      <c s="37">
        <v>361</v>
      </c>
      <c s="36">
        <v>0</v>
      </c>
      <c s="36">
        <f>ROUND(G312*H312,6)</f>
      </c>
      <c r="L312" s="38">
        <v>0</v>
      </c>
      <c s="32">
        <f>ROUND(ROUND(L312,2)*ROUND(G312,3),2)</f>
      </c>
      <c s="36" t="s">
        <v>53</v>
      </c>
      <c>
        <f>(M312*21)/100</f>
      </c>
      <c t="s">
        <v>27</v>
      </c>
    </row>
    <row r="313" spans="1:5" ht="12.75">
      <c r="A313" s="35" t="s">
        <v>54</v>
      </c>
      <c r="E313" s="39" t="s">
        <v>5</v>
      </c>
    </row>
    <row r="314" spans="1:5" ht="12.75">
      <c r="A314" s="35" t="s">
        <v>55</v>
      </c>
      <c r="E314" s="40" t="s">
        <v>5847</v>
      </c>
    </row>
    <row r="315" spans="1:5" ht="114.75">
      <c r="A315" t="s">
        <v>56</v>
      </c>
      <c r="E315" s="39" t="s">
        <v>5892</v>
      </c>
    </row>
    <row r="316" spans="1:16" ht="25.5">
      <c r="A316" t="s">
        <v>49</v>
      </c>
      <c s="34" t="s">
        <v>1961</v>
      </c>
      <c s="34" t="s">
        <v>5926</v>
      </c>
      <c s="35" t="s">
        <v>5</v>
      </c>
      <c s="6" t="s">
        <v>5927</v>
      </c>
      <c s="36" t="s">
        <v>97</v>
      </c>
      <c s="37">
        <v>226</v>
      </c>
      <c s="36">
        <v>0</v>
      </c>
      <c s="36">
        <f>ROUND(G316*H316,6)</f>
      </c>
      <c r="L316" s="38">
        <v>0</v>
      </c>
      <c s="32">
        <f>ROUND(ROUND(L316,2)*ROUND(G316,3),2)</f>
      </c>
      <c s="36" t="s">
        <v>53</v>
      </c>
      <c>
        <f>(M316*21)/100</f>
      </c>
      <c t="s">
        <v>27</v>
      </c>
    </row>
    <row r="317" spans="1:5" ht="12.75">
      <c r="A317" s="35" t="s">
        <v>54</v>
      </c>
      <c r="E317" s="39" t="s">
        <v>5</v>
      </c>
    </row>
    <row r="318" spans="1:5" ht="12.75">
      <c r="A318" s="35" t="s">
        <v>55</v>
      </c>
      <c r="E318" s="40" t="s">
        <v>5773</v>
      </c>
    </row>
    <row r="319" spans="1:5" ht="76.5">
      <c r="A319" t="s">
        <v>56</v>
      </c>
      <c r="E319" s="39" t="s">
        <v>5928</v>
      </c>
    </row>
    <row r="320" spans="1:16" ht="12.75">
      <c r="A320" t="s">
        <v>49</v>
      </c>
      <c s="34" t="s">
        <v>1963</v>
      </c>
      <c s="34" t="s">
        <v>5929</v>
      </c>
      <c s="35" t="s">
        <v>5</v>
      </c>
      <c s="6" t="s">
        <v>5930</v>
      </c>
      <c s="36" t="s">
        <v>165</v>
      </c>
      <c s="37">
        <v>5225</v>
      </c>
      <c s="36">
        <v>0</v>
      </c>
      <c s="36">
        <f>ROUND(G320*H320,6)</f>
      </c>
      <c r="L320" s="38">
        <v>0</v>
      </c>
      <c s="32">
        <f>ROUND(ROUND(L320,2)*ROUND(G320,3),2)</f>
      </c>
      <c s="36" t="s">
        <v>53</v>
      </c>
      <c>
        <f>(M320*21)/100</f>
      </c>
      <c t="s">
        <v>27</v>
      </c>
    </row>
    <row r="321" spans="1:5" ht="12.75">
      <c r="A321" s="35" t="s">
        <v>54</v>
      </c>
      <c r="E321" s="39" t="s">
        <v>5</v>
      </c>
    </row>
    <row r="322" spans="1:5" ht="12.75">
      <c r="A322" s="35" t="s">
        <v>55</v>
      </c>
      <c r="E322" s="40" t="s">
        <v>5773</v>
      </c>
    </row>
    <row r="323" spans="1:5" ht="89.25">
      <c r="A323" t="s">
        <v>56</v>
      </c>
      <c r="E323" s="39" t="s">
        <v>5931</v>
      </c>
    </row>
    <row r="324" spans="1:16" ht="12.75">
      <c r="A324" t="s">
        <v>49</v>
      </c>
      <c s="34" t="s">
        <v>1966</v>
      </c>
      <c s="34" t="s">
        <v>5932</v>
      </c>
      <c s="35" t="s">
        <v>5</v>
      </c>
      <c s="6" t="s">
        <v>5933</v>
      </c>
      <c s="36" t="s">
        <v>97</v>
      </c>
      <c s="37">
        <v>16</v>
      </c>
      <c s="36">
        <v>0</v>
      </c>
      <c s="36">
        <f>ROUND(G324*H324,6)</f>
      </c>
      <c r="L324" s="38">
        <v>0</v>
      </c>
      <c s="32">
        <f>ROUND(ROUND(L324,2)*ROUND(G324,3),2)</f>
      </c>
      <c s="36" t="s">
        <v>5934</v>
      </c>
      <c>
        <f>(M324*21)/100</f>
      </c>
      <c t="s">
        <v>27</v>
      </c>
    </row>
    <row r="325" spans="1:5" ht="12.75">
      <c r="A325" s="35" t="s">
        <v>54</v>
      </c>
      <c r="E325" s="39" t="s">
        <v>5</v>
      </c>
    </row>
    <row r="326" spans="1:5" ht="12.75">
      <c r="A326" s="35" t="s">
        <v>55</v>
      </c>
      <c r="E326" s="40" t="s">
        <v>5847</v>
      </c>
    </row>
    <row r="327" spans="1:5" ht="102">
      <c r="A327" t="s">
        <v>56</v>
      </c>
      <c r="E327" s="39" t="s">
        <v>5868</v>
      </c>
    </row>
    <row r="328" spans="1:16" ht="12.75">
      <c r="A328" t="s">
        <v>49</v>
      </c>
      <c s="34" t="s">
        <v>4930</v>
      </c>
      <c s="34" t="s">
        <v>5935</v>
      </c>
      <c s="35" t="s">
        <v>5</v>
      </c>
      <c s="6" t="s">
        <v>5936</v>
      </c>
      <c s="36" t="s">
        <v>97</v>
      </c>
      <c s="37">
        <v>4</v>
      </c>
      <c s="36">
        <v>0</v>
      </c>
      <c s="36">
        <f>ROUND(G328*H328,6)</f>
      </c>
      <c r="L328" s="38">
        <v>0</v>
      </c>
      <c s="32">
        <f>ROUND(ROUND(L328,2)*ROUND(G328,3),2)</f>
      </c>
      <c s="36" t="s">
        <v>5934</v>
      </c>
      <c>
        <f>(M328*21)/100</f>
      </c>
      <c t="s">
        <v>27</v>
      </c>
    </row>
    <row r="329" spans="1:5" ht="12.75">
      <c r="A329" s="35" t="s">
        <v>54</v>
      </c>
      <c r="E329" s="39" t="s">
        <v>5</v>
      </c>
    </row>
    <row r="330" spans="1:5" ht="12.75">
      <c r="A330" s="35" t="s">
        <v>55</v>
      </c>
      <c r="E330" s="40" t="s">
        <v>5847</v>
      </c>
    </row>
    <row r="331" spans="1:5" ht="102">
      <c r="A331" t="s">
        <v>56</v>
      </c>
      <c r="E331" s="39" t="s">
        <v>5868</v>
      </c>
    </row>
    <row r="332" spans="1:16" ht="25.5">
      <c r="A332" t="s">
        <v>49</v>
      </c>
      <c s="34" t="s">
        <v>4933</v>
      </c>
      <c s="34" t="s">
        <v>5937</v>
      </c>
      <c s="35" t="s">
        <v>5</v>
      </c>
      <c s="6" t="s">
        <v>5938</v>
      </c>
      <c s="36" t="s">
        <v>97</v>
      </c>
      <c s="37">
        <v>2</v>
      </c>
      <c s="36">
        <v>0</v>
      </c>
      <c s="36">
        <f>ROUND(G332*H332,6)</f>
      </c>
      <c r="L332" s="38">
        <v>0</v>
      </c>
      <c s="32">
        <f>ROUND(ROUND(L332,2)*ROUND(G332,3),2)</f>
      </c>
      <c s="36" t="s">
        <v>196</v>
      </c>
      <c>
        <f>(M332*21)/100</f>
      </c>
      <c t="s">
        <v>27</v>
      </c>
    </row>
    <row r="333" spans="1:5" ht="12.75">
      <c r="A333" s="35" t="s">
        <v>54</v>
      </c>
      <c r="E333" s="39" t="s">
        <v>5</v>
      </c>
    </row>
    <row r="334" spans="1:5" ht="12.75">
      <c r="A334" s="35" t="s">
        <v>55</v>
      </c>
      <c r="E334" s="40" t="s">
        <v>5847</v>
      </c>
    </row>
    <row r="335" spans="1:5" ht="63.75">
      <c r="A335" t="s">
        <v>56</v>
      </c>
      <c r="E335" s="39" t="s">
        <v>1465</v>
      </c>
    </row>
    <row r="336" spans="1:13" ht="12.75">
      <c r="A336" t="s">
        <v>46</v>
      </c>
      <c r="C336" s="31" t="s">
        <v>5939</v>
      </c>
      <c r="E336" s="33" t="s">
        <v>5940</v>
      </c>
      <c r="J336" s="32">
        <f>0</f>
      </c>
      <c s="32">
        <f>0</f>
      </c>
      <c s="32">
        <f>0+L337+L341+L345+L349+L353+L357+L361+L365+L369</f>
      </c>
      <c s="32">
        <f>0+M337+M341+M345+M349+M353+M357+M361+M365+M369</f>
      </c>
    </row>
    <row r="337" spans="1:16" ht="25.5">
      <c r="A337" t="s">
        <v>49</v>
      </c>
      <c s="34" t="s">
        <v>4938</v>
      </c>
      <c s="34" t="s">
        <v>5941</v>
      </c>
      <c s="35" t="s">
        <v>5</v>
      </c>
      <c s="6" t="s">
        <v>5942</v>
      </c>
      <c s="36" t="s">
        <v>97</v>
      </c>
      <c s="37">
        <v>151</v>
      </c>
      <c s="36">
        <v>0</v>
      </c>
      <c s="36">
        <f>ROUND(G337*H337,6)</f>
      </c>
      <c r="L337" s="38">
        <v>0</v>
      </c>
      <c s="32">
        <f>ROUND(ROUND(L337,2)*ROUND(G337,3),2)</f>
      </c>
      <c s="36" t="s">
        <v>53</v>
      </c>
      <c>
        <f>(M337*21)/100</f>
      </c>
      <c t="s">
        <v>27</v>
      </c>
    </row>
    <row r="338" spans="1:5" ht="12.75">
      <c r="A338" s="35" t="s">
        <v>54</v>
      </c>
      <c r="E338" s="39" t="s">
        <v>5</v>
      </c>
    </row>
    <row r="339" spans="1:5" ht="12.75">
      <c r="A339" s="35" t="s">
        <v>55</v>
      </c>
      <c r="E339" s="40" t="s">
        <v>5943</v>
      </c>
    </row>
    <row r="340" spans="1:5" ht="102">
      <c r="A340" t="s">
        <v>56</v>
      </c>
      <c r="E340" s="39" t="s">
        <v>5944</v>
      </c>
    </row>
    <row r="341" spans="1:16" ht="12.75">
      <c r="A341" t="s">
        <v>49</v>
      </c>
      <c s="34" t="s">
        <v>4941</v>
      </c>
      <c s="34" t="s">
        <v>5945</v>
      </c>
      <c s="35" t="s">
        <v>5</v>
      </c>
      <c s="6" t="s">
        <v>5946</v>
      </c>
      <c s="36" t="s">
        <v>97</v>
      </c>
      <c s="37">
        <v>11</v>
      </c>
      <c s="36">
        <v>0</v>
      </c>
      <c s="36">
        <f>ROUND(G341*H341,6)</f>
      </c>
      <c r="L341" s="38">
        <v>0</v>
      </c>
      <c s="32">
        <f>ROUND(ROUND(L341,2)*ROUND(G341,3),2)</f>
      </c>
      <c s="36" t="s">
        <v>53</v>
      </c>
      <c>
        <f>(M341*21)/100</f>
      </c>
      <c t="s">
        <v>27</v>
      </c>
    </row>
    <row r="342" spans="1:5" ht="12.75">
      <c r="A342" s="35" t="s">
        <v>54</v>
      </c>
      <c r="E342" s="39" t="s">
        <v>5</v>
      </c>
    </row>
    <row r="343" spans="1:5" ht="12.75">
      <c r="A343" s="35" t="s">
        <v>55</v>
      </c>
      <c r="E343" s="40" t="s">
        <v>5943</v>
      </c>
    </row>
    <row r="344" spans="1:5" ht="102">
      <c r="A344" t="s">
        <v>56</v>
      </c>
      <c r="E344" s="39" t="s">
        <v>5944</v>
      </c>
    </row>
    <row r="345" spans="1:16" ht="12.75">
      <c r="A345" t="s">
        <v>49</v>
      </c>
      <c s="34" t="s">
        <v>4944</v>
      </c>
      <c s="34" t="s">
        <v>5947</v>
      </c>
      <c s="35" t="s">
        <v>5</v>
      </c>
      <c s="6" t="s">
        <v>5948</v>
      </c>
      <c s="36" t="s">
        <v>97</v>
      </c>
      <c s="37">
        <v>120</v>
      </c>
      <c s="36">
        <v>0</v>
      </c>
      <c s="36">
        <f>ROUND(G345*H345,6)</f>
      </c>
      <c r="L345" s="38">
        <v>0</v>
      </c>
      <c s="32">
        <f>ROUND(ROUND(L345,2)*ROUND(G345,3),2)</f>
      </c>
      <c s="36" t="s">
        <v>53</v>
      </c>
      <c>
        <f>(M345*21)/100</f>
      </c>
      <c t="s">
        <v>27</v>
      </c>
    </row>
    <row r="346" spans="1:5" ht="12.75">
      <c r="A346" s="35" t="s">
        <v>54</v>
      </c>
      <c r="E346" s="39" t="s">
        <v>5</v>
      </c>
    </row>
    <row r="347" spans="1:5" ht="12.75">
      <c r="A347" s="35" t="s">
        <v>55</v>
      </c>
      <c r="E347" s="40" t="s">
        <v>5943</v>
      </c>
    </row>
    <row r="348" spans="1:5" ht="102">
      <c r="A348" t="s">
        <v>56</v>
      </c>
      <c r="E348" s="39" t="s">
        <v>5944</v>
      </c>
    </row>
    <row r="349" spans="1:16" ht="12.75">
      <c r="A349" t="s">
        <v>49</v>
      </c>
      <c s="34" t="s">
        <v>4947</v>
      </c>
      <c s="34" t="s">
        <v>5949</v>
      </c>
      <c s="35" t="s">
        <v>5</v>
      </c>
      <c s="6" t="s">
        <v>5950</v>
      </c>
      <c s="36" t="s">
        <v>97</v>
      </c>
      <c s="37">
        <v>2</v>
      </c>
      <c s="36">
        <v>0</v>
      </c>
      <c s="36">
        <f>ROUND(G349*H349,6)</f>
      </c>
      <c r="L349" s="38">
        <v>0</v>
      </c>
      <c s="32">
        <f>ROUND(ROUND(L349,2)*ROUND(G349,3),2)</f>
      </c>
      <c s="36" t="s">
        <v>53</v>
      </c>
      <c>
        <f>(M349*21)/100</f>
      </c>
      <c t="s">
        <v>27</v>
      </c>
    </row>
    <row r="350" spans="1:5" ht="12.75">
      <c r="A350" s="35" t="s">
        <v>54</v>
      </c>
      <c r="E350" s="39" t="s">
        <v>5</v>
      </c>
    </row>
    <row r="351" spans="1:5" ht="12.75">
      <c r="A351" s="35" t="s">
        <v>55</v>
      </c>
      <c r="E351" s="40" t="s">
        <v>5943</v>
      </c>
    </row>
    <row r="352" spans="1:5" ht="102">
      <c r="A352" t="s">
        <v>56</v>
      </c>
      <c r="E352" s="39" t="s">
        <v>5944</v>
      </c>
    </row>
    <row r="353" spans="1:16" ht="12.75">
      <c r="A353" t="s">
        <v>49</v>
      </c>
      <c s="34" t="s">
        <v>4950</v>
      </c>
      <c s="34" t="s">
        <v>5951</v>
      </c>
      <c s="35" t="s">
        <v>5</v>
      </c>
      <c s="6" t="s">
        <v>5952</v>
      </c>
      <c s="36" t="s">
        <v>97</v>
      </c>
      <c s="37">
        <v>11</v>
      </c>
      <c s="36">
        <v>0</v>
      </c>
      <c s="36">
        <f>ROUND(G353*H353,6)</f>
      </c>
      <c r="L353" s="38">
        <v>0</v>
      </c>
      <c s="32">
        <f>ROUND(ROUND(L353,2)*ROUND(G353,3),2)</f>
      </c>
      <c s="36" t="s">
        <v>53</v>
      </c>
      <c>
        <f>(M353*21)/100</f>
      </c>
      <c t="s">
        <v>27</v>
      </c>
    </row>
    <row r="354" spans="1:5" ht="12.75">
      <c r="A354" s="35" t="s">
        <v>54</v>
      </c>
      <c r="E354" s="39" t="s">
        <v>5</v>
      </c>
    </row>
    <row r="355" spans="1:5" ht="12.75">
      <c r="A355" s="35" t="s">
        <v>55</v>
      </c>
      <c r="E355" s="40" t="s">
        <v>5943</v>
      </c>
    </row>
    <row r="356" spans="1:5" ht="102">
      <c r="A356" t="s">
        <v>56</v>
      </c>
      <c r="E356" s="39" t="s">
        <v>5944</v>
      </c>
    </row>
    <row r="357" spans="1:16" ht="12.75">
      <c r="A357" t="s">
        <v>49</v>
      </c>
      <c s="34" t="s">
        <v>4953</v>
      </c>
      <c s="34" t="s">
        <v>5953</v>
      </c>
      <c s="35" t="s">
        <v>5</v>
      </c>
      <c s="6" t="s">
        <v>5954</v>
      </c>
      <c s="36" t="s">
        <v>97</v>
      </c>
      <c s="37">
        <v>20</v>
      </c>
      <c s="36">
        <v>0</v>
      </c>
      <c s="36">
        <f>ROUND(G357*H357,6)</f>
      </c>
      <c r="L357" s="38">
        <v>0</v>
      </c>
      <c s="32">
        <f>ROUND(ROUND(L357,2)*ROUND(G357,3),2)</f>
      </c>
      <c s="36" t="s">
        <v>53</v>
      </c>
      <c>
        <f>(M357*21)/100</f>
      </c>
      <c t="s">
        <v>27</v>
      </c>
    </row>
    <row r="358" spans="1:5" ht="12.75">
      <c r="A358" s="35" t="s">
        <v>54</v>
      </c>
      <c r="E358" s="39" t="s">
        <v>5</v>
      </c>
    </row>
    <row r="359" spans="1:5" ht="12.75">
      <c r="A359" s="35" t="s">
        <v>55</v>
      </c>
      <c r="E359" s="40" t="s">
        <v>5943</v>
      </c>
    </row>
    <row r="360" spans="1:5" ht="102">
      <c r="A360" t="s">
        <v>56</v>
      </c>
      <c r="E360" s="39" t="s">
        <v>5944</v>
      </c>
    </row>
    <row r="361" spans="1:16" ht="12.75">
      <c r="A361" t="s">
        <v>49</v>
      </c>
      <c s="34" t="s">
        <v>4956</v>
      </c>
      <c s="34" t="s">
        <v>5955</v>
      </c>
      <c s="35" t="s">
        <v>5</v>
      </c>
      <c s="6" t="s">
        <v>5956</v>
      </c>
      <c s="36" t="s">
        <v>97</v>
      </c>
      <c s="37">
        <v>20</v>
      </c>
      <c s="36">
        <v>0</v>
      </c>
      <c s="36">
        <f>ROUND(G361*H361,6)</f>
      </c>
      <c r="L361" s="38">
        <v>0</v>
      </c>
      <c s="32">
        <f>ROUND(ROUND(L361,2)*ROUND(G361,3),2)</f>
      </c>
      <c s="36" t="s">
        <v>53</v>
      </c>
      <c>
        <f>(M361*21)/100</f>
      </c>
      <c t="s">
        <v>27</v>
      </c>
    </row>
    <row r="362" spans="1:5" ht="12.75">
      <c r="A362" s="35" t="s">
        <v>54</v>
      </c>
      <c r="E362" s="39" t="s">
        <v>5</v>
      </c>
    </row>
    <row r="363" spans="1:5" ht="12.75">
      <c r="A363" s="35" t="s">
        <v>55</v>
      </c>
      <c r="E363" s="40" t="s">
        <v>5943</v>
      </c>
    </row>
    <row r="364" spans="1:5" ht="102">
      <c r="A364" t="s">
        <v>56</v>
      </c>
      <c r="E364" s="39" t="s">
        <v>5944</v>
      </c>
    </row>
    <row r="365" spans="1:16" ht="12.75">
      <c r="A365" t="s">
        <v>49</v>
      </c>
      <c s="34" t="s">
        <v>4960</v>
      </c>
      <c s="34" t="s">
        <v>5957</v>
      </c>
      <c s="35" t="s">
        <v>5</v>
      </c>
      <c s="6" t="s">
        <v>5958</v>
      </c>
      <c s="36" t="s">
        <v>70</v>
      </c>
      <c s="37">
        <v>11500</v>
      </c>
      <c s="36">
        <v>0</v>
      </c>
      <c s="36">
        <f>ROUND(G365*H365,6)</f>
      </c>
      <c r="L365" s="38">
        <v>0</v>
      </c>
      <c s="32">
        <f>ROUND(ROUND(L365,2)*ROUND(G365,3),2)</f>
      </c>
      <c s="36" t="s">
        <v>53</v>
      </c>
      <c>
        <f>(M365*21)/100</f>
      </c>
      <c t="s">
        <v>27</v>
      </c>
    </row>
    <row r="366" spans="1:5" ht="12.75">
      <c r="A366" s="35" t="s">
        <v>54</v>
      </c>
      <c r="E366" s="39" t="s">
        <v>5</v>
      </c>
    </row>
    <row r="367" spans="1:5" ht="12.75">
      <c r="A367" s="35" t="s">
        <v>55</v>
      </c>
      <c r="E367" s="40" t="s">
        <v>5847</v>
      </c>
    </row>
    <row r="368" spans="1:5" ht="102">
      <c r="A368" t="s">
        <v>56</v>
      </c>
      <c r="E368" s="39" t="s">
        <v>5959</v>
      </c>
    </row>
    <row r="369" spans="1:16" ht="25.5">
      <c r="A369" t="s">
        <v>49</v>
      </c>
      <c s="34" t="s">
        <v>4964</v>
      </c>
      <c s="34" t="s">
        <v>5960</v>
      </c>
      <c s="35" t="s">
        <v>5</v>
      </c>
      <c s="6" t="s">
        <v>5961</v>
      </c>
      <c s="36" t="s">
        <v>165</v>
      </c>
      <c s="37">
        <v>104.545</v>
      </c>
      <c s="36">
        <v>0</v>
      </c>
      <c s="36">
        <f>ROUND(G369*H369,6)</f>
      </c>
      <c r="L369" s="38">
        <v>0</v>
      </c>
      <c s="32">
        <f>ROUND(ROUND(L369,2)*ROUND(G369,3),2)</f>
      </c>
      <c s="36" t="s">
        <v>5962</v>
      </c>
      <c>
        <f>(M369*21)/100</f>
      </c>
      <c t="s">
        <v>27</v>
      </c>
    </row>
    <row r="370" spans="1:5" ht="12.75">
      <c r="A370" s="35" t="s">
        <v>54</v>
      </c>
      <c r="E370" s="39" t="s">
        <v>5</v>
      </c>
    </row>
    <row r="371" spans="1:5" ht="12.75">
      <c r="A371" s="35" t="s">
        <v>55</v>
      </c>
      <c r="E371" s="40" t="s">
        <v>5963</v>
      </c>
    </row>
    <row r="372" spans="1:5" ht="89.25">
      <c r="A372" t="s">
        <v>56</v>
      </c>
      <c r="E372" s="39" t="s">
        <v>5964</v>
      </c>
    </row>
    <row r="373" spans="1:13" ht="12.75">
      <c r="A373" t="s">
        <v>46</v>
      </c>
      <c r="C373" s="31" t="s">
        <v>5965</v>
      </c>
      <c r="E373" s="33" t="s">
        <v>5966</v>
      </c>
      <c r="J373" s="32">
        <f>0</f>
      </c>
      <c s="32">
        <f>0</f>
      </c>
      <c s="32">
        <f>0+L374+L378+L382+L386+L390+L394+L398+L402+L406+L410+L414+L418+L422+L426+L430+L434</f>
      </c>
      <c s="32">
        <f>0+M374+M378+M382+M386+M390+M394+M398+M402+M406+M410+M414+M418+M422+M426+M430+M434</f>
      </c>
    </row>
    <row r="374" spans="1:16" ht="12.75">
      <c r="A374" t="s">
        <v>49</v>
      </c>
      <c s="34" t="s">
        <v>4967</v>
      </c>
      <c s="34" t="s">
        <v>5967</v>
      </c>
      <c s="35" t="s">
        <v>5</v>
      </c>
      <c s="6" t="s">
        <v>5968</v>
      </c>
      <c s="36" t="s">
        <v>1585</v>
      </c>
      <c s="37">
        <v>22</v>
      </c>
      <c s="36">
        <v>0</v>
      </c>
      <c s="36">
        <f>ROUND(G374*H374,6)</f>
      </c>
      <c r="L374" s="38">
        <v>0</v>
      </c>
      <c s="32">
        <f>ROUND(ROUND(L374,2)*ROUND(G374,3),2)</f>
      </c>
      <c s="36" t="s">
        <v>53</v>
      </c>
      <c>
        <f>(M374*21)/100</f>
      </c>
      <c t="s">
        <v>27</v>
      </c>
    </row>
    <row r="375" spans="1:5" ht="12.75">
      <c r="A375" s="35" t="s">
        <v>54</v>
      </c>
      <c r="E375" s="39" t="s">
        <v>5</v>
      </c>
    </row>
    <row r="376" spans="1:5" ht="12.75">
      <c r="A376" s="35" t="s">
        <v>55</v>
      </c>
      <c r="E376" s="40" t="s">
        <v>5969</v>
      </c>
    </row>
    <row r="377" spans="1:5" ht="102">
      <c r="A377" t="s">
        <v>56</v>
      </c>
      <c r="E377" s="39" t="s">
        <v>5970</v>
      </c>
    </row>
    <row r="378" spans="1:16" ht="12.75">
      <c r="A378" t="s">
        <v>49</v>
      </c>
      <c s="34" t="s">
        <v>4971</v>
      </c>
      <c s="34" t="s">
        <v>5971</v>
      </c>
      <c s="35" t="s">
        <v>5</v>
      </c>
      <c s="6" t="s">
        <v>5972</v>
      </c>
      <c s="36" t="s">
        <v>1585</v>
      </c>
      <c s="37">
        <v>22</v>
      </c>
      <c s="36">
        <v>0</v>
      </c>
      <c s="36">
        <f>ROUND(G378*H378,6)</f>
      </c>
      <c r="L378" s="38">
        <v>0</v>
      </c>
      <c s="32">
        <f>ROUND(ROUND(L378,2)*ROUND(G378,3),2)</f>
      </c>
      <c s="36" t="s">
        <v>53</v>
      </c>
      <c>
        <f>(M378*21)/100</f>
      </c>
      <c t="s">
        <v>27</v>
      </c>
    </row>
    <row r="379" spans="1:5" ht="12.75">
      <c r="A379" s="35" t="s">
        <v>54</v>
      </c>
      <c r="E379" s="39" t="s">
        <v>5</v>
      </c>
    </row>
    <row r="380" spans="1:5" ht="12.75">
      <c r="A380" s="35" t="s">
        <v>55</v>
      </c>
      <c r="E380" s="40" t="s">
        <v>5969</v>
      </c>
    </row>
    <row r="381" spans="1:5" ht="89.25">
      <c r="A381" t="s">
        <v>56</v>
      </c>
      <c r="E381" s="39" t="s">
        <v>5973</v>
      </c>
    </row>
    <row r="382" spans="1:16" ht="12.75">
      <c r="A382" t="s">
        <v>49</v>
      </c>
      <c s="34" t="s">
        <v>4975</v>
      </c>
      <c s="34" t="s">
        <v>5974</v>
      </c>
      <c s="35" t="s">
        <v>5</v>
      </c>
      <c s="6" t="s">
        <v>5975</v>
      </c>
      <c s="36" t="s">
        <v>97</v>
      </c>
      <c s="37">
        <v>2</v>
      </c>
      <c s="36">
        <v>0</v>
      </c>
      <c s="36">
        <f>ROUND(G382*H382,6)</f>
      </c>
      <c r="L382" s="38">
        <v>0</v>
      </c>
      <c s="32">
        <f>ROUND(ROUND(L382,2)*ROUND(G382,3),2)</f>
      </c>
      <c s="36" t="s">
        <v>53</v>
      </c>
      <c>
        <f>(M382*21)/100</f>
      </c>
      <c t="s">
        <v>27</v>
      </c>
    </row>
    <row r="383" spans="1:5" ht="12.75">
      <c r="A383" s="35" t="s">
        <v>54</v>
      </c>
      <c r="E383" s="39" t="s">
        <v>5</v>
      </c>
    </row>
    <row r="384" spans="1:5" ht="12.75">
      <c r="A384" s="35" t="s">
        <v>55</v>
      </c>
      <c r="E384" s="40" t="s">
        <v>5969</v>
      </c>
    </row>
    <row r="385" spans="1:5" ht="89.25">
      <c r="A385" t="s">
        <v>56</v>
      </c>
      <c r="E385" s="39" t="s">
        <v>5976</v>
      </c>
    </row>
    <row r="386" spans="1:16" ht="25.5">
      <c r="A386" t="s">
        <v>49</v>
      </c>
      <c s="34" t="s">
        <v>4979</v>
      </c>
      <c s="34" t="s">
        <v>5977</v>
      </c>
      <c s="35" t="s">
        <v>5</v>
      </c>
      <c s="6" t="s">
        <v>5978</v>
      </c>
      <c s="36" t="s">
        <v>97</v>
      </c>
      <c s="37">
        <v>358</v>
      </c>
      <c s="36">
        <v>0</v>
      </c>
      <c s="36">
        <f>ROUND(G386*H386,6)</f>
      </c>
      <c r="L386" s="38">
        <v>0</v>
      </c>
      <c s="32">
        <f>ROUND(ROUND(L386,2)*ROUND(G386,3),2)</f>
      </c>
      <c s="36" t="s">
        <v>53</v>
      </c>
      <c>
        <f>(M386*21)/100</f>
      </c>
      <c t="s">
        <v>27</v>
      </c>
    </row>
    <row r="387" spans="1:5" ht="12.75">
      <c r="A387" s="35" t="s">
        <v>54</v>
      </c>
      <c r="E387" s="39" t="s">
        <v>5</v>
      </c>
    </row>
    <row r="388" spans="1:5" ht="12.75">
      <c r="A388" s="35" t="s">
        <v>55</v>
      </c>
      <c r="E388" s="40" t="s">
        <v>5</v>
      </c>
    </row>
    <row r="389" spans="1:5" ht="89.25">
      <c r="A389" t="s">
        <v>56</v>
      </c>
      <c r="E389" s="39" t="s">
        <v>5979</v>
      </c>
    </row>
    <row r="390" spans="1:16" ht="25.5">
      <c r="A390" t="s">
        <v>49</v>
      </c>
      <c s="34" t="s">
        <v>4983</v>
      </c>
      <c s="34" t="s">
        <v>5980</v>
      </c>
      <c s="35" t="s">
        <v>5</v>
      </c>
      <c s="6" t="s">
        <v>5981</v>
      </c>
      <c s="36" t="s">
        <v>5982</v>
      </c>
      <c s="37">
        <v>358</v>
      </c>
      <c s="36">
        <v>0</v>
      </c>
      <c s="36">
        <f>ROUND(G390*H390,6)</f>
      </c>
      <c r="L390" s="38">
        <v>0</v>
      </c>
      <c s="32">
        <f>ROUND(ROUND(L390,2)*ROUND(G390,3),2)</f>
      </c>
      <c s="36" t="s">
        <v>53</v>
      </c>
      <c>
        <f>(M390*21)/100</f>
      </c>
      <c t="s">
        <v>27</v>
      </c>
    </row>
    <row r="391" spans="1:5" ht="12.75">
      <c r="A391" s="35" t="s">
        <v>54</v>
      </c>
      <c r="E391" s="39" t="s">
        <v>5</v>
      </c>
    </row>
    <row r="392" spans="1:5" ht="12.75">
      <c r="A392" s="35" t="s">
        <v>55</v>
      </c>
      <c r="E392" s="40" t="s">
        <v>5</v>
      </c>
    </row>
    <row r="393" spans="1:5" ht="89.25">
      <c r="A393" t="s">
        <v>56</v>
      </c>
      <c r="E393" s="39" t="s">
        <v>5983</v>
      </c>
    </row>
    <row r="394" spans="1:16" ht="12.75">
      <c r="A394" t="s">
        <v>49</v>
      </c>
      <c s="34" t="s">
        <v>4987</v>
      </c>
      <c s="34" t="s">
        <v>5984</v>
      </c>
      <c s="35" t="s">
        <v>5</v>
      </c>
      <c s="6" t="s">
        <v>5985</v>
      </c>
      <c s="36" t="s">
        <v>97</v>
      </c>
      <c s="37">
        <v>1</v>
      </c>
      <c s="36">
        <v>0</v>
      </c>
      <c s="36">
        <f>ROUND(G394*H394,6)</f>
      </c>
      <c r="L394" s="38">
        <v>0</v>
      </c>
      <c s="32">
        <f>ROUND(ROUND(L394,2)*ROUND(G394,3),2)</f>
      </c>
      <c s="36" t="s">
        <v>53</v>
      </c>
      <c>
        <f>(M394*21)/100</f>
      </c>
      <c t="s">
        <v>27</v>
      </c>
    </row>
    <row r="395" spans="1:5" ht="12.75">
      <c r="A395" s="35" t="s">
        <v>54</v>
      </c>
      <c r="E395" s="39" t="s">
        <v>5</v>
      </c>
    </row>
    <row r="396" spans="1:5" ht="12.75">
      <c r="A396" s="35" t="s">
        <v>55</v>
      </c>
      <c r="E396" s="40" t="s">
        <v>5773</v>
      </c>
    </row>
    <row r="397" spans="1:5" ht="89.25">
      <c r="A397" t="s">
        <v>56</v>
      </c>
      <c r="E397" s="39" t="s">
        <v>5986</v>
      </c>
    </row>
    <row r="398" spans="1:16" ht="12.75">
      <c r="A398" t="s">
        <v>49</v>
      </c>
      <c s="34" t="s">
        <v>4991</v>
      </c>
      <c s="34" t="s">
        <v>5987</v>
      </c>
      <c s="35" t="s">
        <v>5</v>
      </c>
      <c s="6" t="s">
        <v>5988</v>
      </c>
      <c s="36" t="s">
        <v>97</v>
      </c>
      <c s="37">
        <v>3</v>
      </c>
      <c s="36">
        <v>0</v>
      </c>
      <c s="36">
        <f>ROUND(G398*H398,6)</f>
      </c>
      <c r="L398" s="38">
        <v>0</v>
      </c>
      <c s="32">
        <f>ROUND(ROUND(L398,2)*ROUND(G398,3),2)</f>
      </c>
      <c s="36" t="s">
        <v>53</v>
      </c>
      <c>
        <f>(M398*21)/100</f>
      </c>
      <c t="s">
        <v>27</v>
      </c>
    </row>
    <row r="399" spans="1:5" ht="12.75">
      <c r="A399" s="35" t="s">
        <v>54</v>
      </c>
      <c r="E399" s="39" t="s">
        <v>5</v>
      </c>
    </row>
    <row r="400" spans="1:5" ht="12.75">
      <c r="A400" s="35" t="s">
        <v>55</v>
      </c>
      <c r="E400" s="40" t="s">
        <v>5773</v>
      </c>
    </row>
    <row r="401" spans="1:5" ht="89.25">
      <c r="A401" t="s">
        <v>56</v>
      </c>
      <c r="E401" s="39" t="s">
        <v>5989</v>
      </c>
    </row>
    <row r="402" spans="1:16" ht="12.75">
      <c r="A402" t="s">
        <v>49</v>
      </c>
      <c s="34" t="s">
        <v>4994</v>
      </c>
      <c s="34" t="s">
        <v>5990</v>
      </c>
      <c s="35" t="s">
        <v>5</v>
      </c>
      <c s="6" t="s">
        <v>189</v>
      </c>
      <c s="36" t="s">
        <v>97</v>
      </c>
      <c s="37">
        <v>1</v>
      </c>
      <c s="36">
        <v>0</v>
      </c>
      <c s="36">
        <f>ROUND(G402*H402,6)</f>
      </c>
      <c r="L402" s="38">
        <v>0</v>
      </c>
      <c s="32">
        <f>ROUND(ROUND(L402,2)*ROUND(G402,3),2)</f>
      </c>
      <c s="36" t="s">
        <v>53</v>
      </c>
      <c>
        <f>(M402*21)/100</f>
      </c>
      <c t="s">
        <v>27</v>
      </c>
    </row>
    <row r="403" spans="1:5" ht="12.75">
      <c r="A403" s="35" t="s">
        <v>54</v>
      </c>
      <c r="E403" s="39" t="s">
        <v>5</v>
      </c>
    </row>
    <row r="404" spans="1:5" ht="12.75">
      <c r="A404" s="35" t="s">
        <v>55</v>
      </c>
      <c r="E404" s="40" t="s">
        <v>5773</v>
      </c>
    </row>
    <row r="405" spans="1:5" ht="89.25">
      <c r="A405" t="s">
        <v>56</v>
      </c>
      <c r="E405" s="39" t="s">
        <v>5991</v>
      </c>
    </row>
    <row r="406" spans="1:16" ht="12.75">
      <c r="A406" t="s">
        <v>49</v>
      </c>
      <c s="34" t="s">
        <v>4999</v>
      </c>
      <c s="34" t="s">
        <v>5992</v>
      </c>
      <c s="35" t="s">
        <v>5</v>
      </c>
      <c s="6" t="s">
        <v>5993</v>
      </c>
      <c s="36" t="s">
        <v>165</v>
      </c>
      <c s="37">
        <v>253</v>
      </c>
      <c s="36">
        <v>0</v>
      </c>
      <c s="36">
        <f>ROUND(G406*H406,6)</f>
      </c>
      <c r="L406" s="38">
        <v>0</v>
      </c>
      <c s="32">
        <f>ROUND(ROUND(L406,2)*ROUND(G406,3),2)</f>
      </c>
      <c s="36" t="s">
        <v>53</v>
      </c>
      <c>
        <f>(M406*21)/100</f>
      </c>
      <c t="s">
        <v>27</v>
      </c>
    </row>
    <row r="407" spans="1:5" ht="12.75">
      <c r="A407" s="35" t="s">
        <v>54</v>
      </c>
      <c r="E407" s="39" t="s">
        <v>5</v>
      </c>
    </row>
    <row r="408" spans="1:5" ht="12.75">
      <c r="A408" s="35" t="s">
        <v>55</v>
      </c>
      <c r="E408" s="40" t="s">
        <v>5773</v>
      </c>
    </row>
    <row r="409" spans="1:5" ht="89.25">
      <c r="A409" t="s">
        <v>56</v>
      </c>
      <c r="E409" s="39" t="s">
        <v>999</v>
      </c>
    </row>
    <row r="410" spans="1:16" ht="12.75">
      <c r="A410" t="s">
        <v>49</v>
      </c>
      <c s="34" t="s">
        <v>5003</v>
      </c>
      <c s="34" t="s">
        <v>5994</v>
      </c>
      <c s="35" t="s">
        <v>5</v>
      </c>
      <c s="6" t="s">
        <v>5995</v>
      </c>
      <c s="36" t="s">
        <v>165</v>
      </c>
      <c s="37">
        <v>759</v>
      </c>
      <c s="36">
        <v>0</v>
      </c>
      <c s="36">
        <f>ROUND(G410*H410,6)</f>
      </c>
      <c r="L410" s="38">
        <v>0</v>
      </c>
      <c s="32">
        <f>ROUND(ROUND(L410,2)*ROUND(G410,3),2)</f>
      </c>
      <c s="36" t="s">
        <v>53</v>
      </c>
      <c>
        <f>(M410*21)/100</f>
      </c>
      <c t="s">
        <v>27</v>
      </c>
    </row>
    <row r="411" spans="1:5" ht="12.75">
      <c r="A411" s="35" t="s">
        <v>54</v>
      </c>
      <c r="E411" s="39" t="s">
        <v>5</v>
      </c>
    </row>
    <row r="412" spans="1:5" ht="12.75">
      <c r="A412" s="35" t="s">
        <v>55</v>
      </c>
      <c r="E412" s="40" t="s">
        <v>5773</v>
      </c>
    </row>
    <row r="413" spans="1:5" ht="89.25">
      <c r="A413" t="s">
        <v>56</v>
      </c>
      <c r="E413" s="39" t="s">
        <v>5996</v>
      </c>
    </row>
    <row r="414" spans="1:16" ht="12.75">
      <c r="A414" t="s">
        <v>49</v>
      </c>
      <c s="34" t="s">
        <v>5007</v>
      </c>
      <c s="34" t="s">
        <v>5997</v>
      </c>
      <c s="35" t="s">
        <v>5</v>
      </c>
      <c s="6" t="s">
        <v>5998</v>
      </c>
      <c s="36" t="s">
        <v>97</v>
      </c>
      <c s="37">
        <v>358</v>
      </c>
      <c s="36">
        <v>0</v>
      </c>
      <c s="36">
        <f>ROUND(G414*H414,6)</f>
      </c>
      <c r="L414" s="38">
        <v>0</v>
      </c>
      <c s="32">
        <f>ROUND(ROUND(L414,2)*ROUND(G414,3),2)</f>
      </c>
      <c s="36" t="s">
        <v>5934</v>
      </c>
      <c>
        <f>(M414*21)/100</f>
      </c>
      <c t="s">
        <v>27</v>
      </c>
    </row>
    <row r="415" spans="1:5" ht="12.75">
      <c r="A415" s="35" t="s">
        <v>54</v>
      </c>
      <c r="E415" s="39" t="s">
        <v>5</v>
      </c>
    </row>
    <row r="416" spans="1:5" ht="12.75">
      <c r="A416" s="35" t="s">
        <v>55</v>
      </c>
      <c r="E416" s="40" t="s">
        <v>5969</v>
      </c>
    </row>
    <row r="417" spans="1:5" ht="38.25">
      <c r="A417" t="s">
        <v>56</v>
      </c>
      <c r="E417" s="39" t="s">
        <v>5999</v>
      </c>
    </row>
    <row r="418" spans="1:16" ht="12.75">
      <c r="A418" t="s">
        <v>49</v>
      </c>
      <c s="34" t="s">
        <v>5011</v>
      </c>
      <c s="34" t="s">
        <v>6000</v>
      </c>
      <c s="35" t="s">
        <v>5</v>
      </c>
      <c s="6" t="s">
        <v>6001</v>
      </c>
      <c s="36" t="s">
        <v>5982</v>
      </c>
      <c s="37">
        <v>358</v>
      </c>
      <c s="36">
        <v>0</v>
      </c>
      <c s="36">
        <f>ROUND(G418*H418,6)</f>
      </c>
      <c r="L418" s="38">
        <v>0</v>
      </c>
      <c s="32">
        <f>ROUND(ROUND(L418,2)*ROUND(G418,3),2)</f>
      </c>
      <c s="36" t="s">
        <v>5934</v>
      </c>
      <c>
        <f>(M418*21)/100</f>
      </c>
      <c t="s">
        <v>27</v>
      </c>
    </row>
    <row r="419" spans="1:5" ht="12.75">
      <c r="A419" s="35" t="s">
        <v>54</v>
      </c>
      <c r="E419" s="39" t="s">
        <v>5</v>
      </c>
    </row>
    <row r="420" spans="1:5" ht="12.75">
      <c r="A420" s="35" t="s">
        <v>55</v>
      </c>
      <c r="E420" s="40" t="s">
        <v>5969</v>
      </c>
    </row>
    <row r="421" spans="1:5" ht="25.5">
      <c r="A421" t="s">
        <v>56</v>
      </c>
      <c r="E421" s="39" t="s">
        <v>6002</v>
      </c>
    </row>
    <row r="422" spans="1:16" ht="12.75">
      <c r="A422" t="s">
        <v>49</v>
      </c>
      <c s="34" t="s">
        <v>5015</v>
      </c>
      <c s="34" t="s">
        <v>6003</v>
      </c>
      <c s="35" t="s">
        <v>5</v>
      </c>
      <c s="6" t="s">
        <v>6004</v>
      </c>
      <c s="36" t="s">
        <v>97</v>
      </c>
      <c s="37">
        <v>358</v>
      </c>
      <c s="36">
        <v>0</v>
      </c>
      <c s="36">
        <f>ROUND(G422*H422,6)</f>
      </c>
      <c r="L422" s="38">
        <v>0</v>
      </c>
      <c s="32">
        <f>ROUND(ROUND(L422,2)*ROUND(G422,3),2)</f>
      </c>
      <c s="36" t="s">
        <v>5934</v>
      </c>
      <c>
        <f>(M422*21)/100</f>
      </c>
      <c t="s">
        <v>27</v>
      </c>
    </row>
    <row r="423" spans="1:5" ht="12.75">
      <c r="A423" s="35" t="s">
        <v>54</v>
      </c>
      <c r="E423" s="39" t="s">
        <v>5</v>
      </c>
    </row>
    <row r="424" spans="1:5" ht="12.75">
      <c r="A424" s="35" t="s">
        <v>55</v>
      </c>
      <c r="E424" s="40" t="s">
        <v>5969</v>
      </c>
    </row>
    <row r="425" spans="1:5" ht="25.5">
      <c r="A425" t="s">
        <v>56</v>
      </c>
      <c r="E425" s="39" t="s">
        <v>6002</v>
      </c>
    </row>
    <row r="426" spans="1:16" ht="12.75">
      <c r="A426" t="s">
        <v>49</v>
      </c>
      <c s="34" t="s">
        <v>5019</v>
      </c>
      <c s="34" t="s">
        <v>6005</v>
      </c>
      <c s="35" t="s">
        <v>5</v>
      </c>
      <c s="6" t="s">
        <v>6006</v>
      </c>
      <c s="36" t="s">
        <v>97</v>
      </c>
      <c s="37">
        <v>358</v>
      </c>
      <c s="36">
        <v>0</v>
      </c>
      <c s="36">
        <f>ROUND(G426*H426,6)</f>
      </c>
      <c r="L426" s="38">
        <v>0</v>
      </c>
      <c s="32">
        <f>ROUND(ROUND(L426,2)*ROUND(G426,3),2)</f>
      </c>
      <c s="36" t="s">
        <v>5934</v>
      </c>
      <c>
        <f>(M426*21)/100</f>
      </c>
      <c t="s">
        <v>27</v>
      </c>
    </row>
    <row r="427" spans="1:5" ht="12.75">
      <c r="A427" s="35" t="s">
        <v>54</v>
      </c>
      <c r="E427" s="39" t="s">
        <v>5</v>
      </c>
    </row>
    <row r="428" spans="1:5" ht="12.75">
      <c r="A428" s="35" t="s">
        <v>55</v>
      </c>
      <c r="E428" s="40" t="s">
        <v>5969</v>
      </c>
    </row>
    <row r="429" spans="1:5" ht="25.5">
      <c r="A429" t="s">
        <v>56</v>
      </c>
      <c r="E429" s="39" t="s">
        <v>6007</v>
      </c>
    </row>
    <row r="430" spans="1:16" ht="12.75">
      <c r="A430" t="s">
        <v>49</v>
      </c>
      <c s="34" t="s">
        <v>5023</v>
      </c>
      <c s="34" t="s">
        <v>6008</v>
      </c>
      <c s="35" t="s">
        <v>5</v>
      </c>
      <c s="6" t="s">
        <v>6009</v>
      </c>
      <c s="36" t="s">
        <v>97</v>
      </c>
      <c s="37">
        <v>110</v>
      </c>
      <c s="36">
        <v>0</v>
      </c>
      <c s="36">
        <f>ROUND(G430*H430,6)</f>
      </c>
      <c r="L430" s="38">
        <v>0</v>
      </c>
      <c s="32">
        <f>ROUND(ROUND(L430,2)*ROUND(G430,3),2)</f>
      </c>
      <c s="36" t="s">
        <v>5934</v>
      </c>
      <c>
        <f>(M430*21)/100</f>
      </c>
      <c t="s">
        <v>27</v>
      </c>
    </row>
    <row r="431" spans="1:5" ht="12.75">
      <c r="A431" s="35" t="s">
        <v>54</v>
      </c>
      <c r="E431" s="39" t="s">
        <v>5</v>
      </c>
    </row>
    <row r="432" spans="1:5" ht="12.75">
      <c r="A432" s="35" t="s">
        <v>55</v>
      </c>
      <c r="E432" s="40" t="s">
        <v>5969</v>
      </c>
    </row>
    <row r="433" spans="1:5" ht="25.5">
      <c r="A433" t="s">
        <v>56</v>
      </c>
      <c r="E433" s="39" t="s">
        <v>6002</v>
      </c>
    </row>
    <row r="434" spans="1:16" ht="12.75">
      <c r="A434" t="s">
        <v>49</v>
      </c>
      <c s="34" t="s">
        <v>5027</v>
      </c>
      <c s="34" t="s">
        <v>6010</v>
      </c>
      <c s="35" t="s">
        <v>5</v>
      </c>
      <c s="6" t="s">
        <v>6011</v>
      </c>
      <c s="36" t="s">
        <v>97</v>
      </c>
      <c s="37">
        <v>38</v>
      </c>
      <c s="36">
        <v>0</v>
      </c>
      <c s="36">
        <f>ROUND(G434*H434,6)</f>
      </c>
      <c r="L434" s="38">
        <v>0</v>
      </c>
      <c s="32">
        <f>ROUND(ROUND(L434,2)*ROUND(G434,3),2)</f>
      </c>
      <c s="36" t="s">
        <v>196</v>
      </c>
      <c>
        <f>(M434*21)/100</f>
      </c>
      <c t="s">
        <v>27</v>
      </c>
    </row>
    <row r="435" spans="1:5" ht="12.75">
      <c r="A435" s="35" t="s">
        <v>54</v>
      </c>
      <c r="E435" s="39" t="s">
        <v>5</v>
      </c>
    </row>
    <row r="436" spans="1:5" ht="12.75">
      <c r="A436" s="35" t="s">
        <v>55</v>
      </c>
      <c r="E436" s="40" t="s">
        <v>5</v>
      </c>
    </row>
    <row r="437" spans="1:5" ht="165.75">
      <c r="A437" t="s">
        <v>56</v>
      </c>
      <c r="E437" s="39" t="s">
        <v>6012</v>
      </c>
    </row>
    <row r="438" spans="1:13" ht="12.75">
      <c r="A438" t="s">
        <v>46</v>
      </c>
      <c r="C438" s="31" t="s">
        <v>6013</v>
      </c>
      <c r="E438" s="33" t="s">
        <v>6014</v>
      </c>
      <c r="J438" s="32">
        <f>0</f>
      </c>
      <c s="32">
        <f>0</f>
      </c>
      <c s="32">
        <f>0+L439+L443+L447+L451+L455+L459+L463+L467+L471+L475+L479+L483+L487+L491+L495+L499+L503+L507+L511+L515+L519</f>
      </c>
      <c s="32">
        <f>0+M439+M443+M447+M451+M455+M459+M463+M467+M471+M475+M479+M483+M487+M491+M495+M499+M503+M507+M511+M515+M519</f>
      </c>
    </row>
    <row r="439" spans="1:16" ht="12.75">
      <c r="A439" t="s">
        <v>49</v>
      </c>
      <c s="34" t="s">
        <v>5032</v>
      </c>
      <c s="34" t="s">
        <v>6015</v>
      </c>
      <c s="35" t="s">
        <v>5</v>
      </c>
      <c s="6" t="s">
        <v>6016</v>
      </c>
      <c s="36" t="s">
        <v>165</v>
      </c>
      <c s="37">
        <v>1106</v>
      </c>
      <c s="36">
        <v>0</v>
      </c>
      <c s="36">
        <f>ROUND(G439*H439,6)</f>
      </c>
      <c r="L439" s="38">
        <v>0</v>
      </c>
      <c s="32">
        <f>ROUND(ROUND(L439,2)*ROUND(G439,3),2)</f>
      </c>
      <c s="36" t="s">
        <v>53</v>
      </c>
      <c>
        <f>(M439*21)/100</f>
      </c>
      <c t="s">
        <v>27</v>
      </c>
    </row>
    <row r="440" spans="1:5" ht="12.75">
      <c r="A440" s="35" t="s">
        <v>54</v>
      </c>
      <c r="E440" s="39" t="s">
        <v>5</v>
      </c>
    </row>
    <row r="441" spans="1:5" ht="12.75">
      <c r="A441" s="35" t="s">
        <v>55</v>
      </c>
      <c r="E441" s="40" t="s">
        <v>5847</v>
      </c>
    </row>
    <row r="442" spans="1:5" ht="89.25">
      <c r="A442" t="s">
        <v>56</v>
      </c>
      <c r="E442" s="39" t="s">
        <v>6017</v>
      </c>
    </row>
    <row r="443" spans="1:16" ht="12.75">
      <c r="A443" t="s">
        <v>49</v>
      </c>
      <c s="34" t="s">
        <v>5036</v>
      </c>
      <c s="34" t="s">
        <v>6018</v>
      </c>
      <c s="35" t="s">
        <v>5</v>
      </c>
      <c s="6" t="s">
        <v>6019</v>
      </c>
      <c s="36" t="s">
        <v>52</v>
      </c>
      <c s="37">
        <v>693</v>
      </c>
      <c s="36">
        <v>0</v>
      </c>
      <c s="36">
        <f>ROUND(G443*H443,6)</f>
      </c>
      <c r="L443" s="38">
        <v>0</v>
      </c>
      <c s="32">
        <f>ROUND(ROUND(L443,2)*ROUND(G443,3),2)</f>
      </c>
      <c s="36" t="s">
        <v>53</v>
      </c>
      <c>
        <f>(M443*21)/100</f>
      </c>
      <c t="s">
        <v>27</v>
      </c>
    </row>
    <row r="444" spans="1:5" ht="12.75">
      <c r="A444" s="35" t="s">
        <v>54</v>
      </c>
      <c r="E444" s="39" t="s">
        <v>5</v>
      </c>
    </row>
    <row r="445" spans="1:5" ht="12.75">
      <c r="A445" s="35" t="s">
        <v>55</v>
      </c>
      <c r="E445" s="40" t="s">
        <v>5969</v>
      </c>
    </row>
    <row r="446" spans="1:5" ht="127.5">
      <c r="A446" t="s">
        <v>56</v>
      </c>
      <c r="E446" s="39" t="s">
        <v>6020</v>
      </c>
    </row>
    <row r="447" spans="1:16" ht="12.75">
      <c r="A447" t="s">
        <v>49</v>
      </c>
      <c s="34" t="s">
        <v>5040</v>
      </c>
      <c s="34" t="s">
        <v>6021</v>
      </c>
      <c s="35" t="s">
        <v>5</v>
      </c>
      <c s="6" t="s">
        <v>6022</v>
      </c>
      <c s="36" t="s">
        <v>97</v>
      </c>
      <c s="37">
        <v>42</v>
      </c>
      <c s="36">
        <v>0</v>
      </c>
      <c s="36">
        <f>ROUND(G447*H447,6)</f>
      </c>
      <c r="L447" s="38">
        <v>0</v>
      </c>
      <c s="32">
        <f>ROUND(ROUND(L447,2)*ROUND(G447,3),2)</f>
      </c>
      <c s="36" t="s">
        <v>53</v>
      </c>
      <c>
        <f>(M447*21)/100</f>
      </c>
      <c t="s">
        <v>27</v>
      </c>
    </row>
    <row r="448" spans="1:5" ht="12.75">
      <c r="A448" s="35" t="s">
        <v>54</v>
      </c>
      <c r="E448" s="39" t="s">
        <v>5</v>
      </c>
    </row>
    <row r="449" spans="1:5" ht="12.75">
      <c r="A449" s="35" t="s">
        <v>55</v>
      </c>
      <c r="E449" s="40" t="s">
        <v>5969</v>
      </c>
    </row>
    <row r="450" spans="1:5" ht="114.75">
      <c r="A450" t="s">
        <v>56</v>
      </c>
      <c r="E450" s="39" t="s">
        <v>6023</v>
      </c>
    </row>
    <row r="451" spans="1:16" ht="12.75">
      <c r="A451" t="s">
        <v>49</v>
      </c>
      <c s="34" t="s">
        <v>5044</v>
      </c>
      <c s="34" t="s">
        <v>6024</v>
      </c>
      <c s="35" t="s">
        <v>5</v>
      </c>
      <c s="6" t="s">
        <v>6025</v>
      </c>
      <c s="36" t="s">
        <v>97</v>
      </c>
      <c s="37">
        <v>8</v>
      </c>
      <c s="36">
        <v>0</v>
      </c>
      <c s="36">
        <f>ROUND(G451*H451,6)</f>
      </c>
      <c r="L451" s="38">
        <v>0</v>
      </c>
      <c s="32">
        <f>ROUND(ROUND(L451,2)*ROUND(G451,3),2)</f>
      </c>
      <c s="36" t="s">
        <v>53</v>
      </c>
      <c>
        <f>(M451*21)/100</f>
      </c>
      <c t="s">
        <v>27</v>
      </c>
    </row>
    <row r="452" spans="1:5" ht="12.75">
      <c r="A452" s="35" t="s">
        <v>54</v>
      </c>
      <c r="E452" s="39" t="s">
        <v>5</v>
      </c>
    </row>
    <row r="453" spans="1:5" ht="12.75">
      <c r="A453" s="35" t="s">
        <v>55</v>
      </c>
      <c r="E453" s="40" t="s">
        <v>5969</v>
      </c>
    </row>
    <row r="454" spans="1:5" ht="102">
      <c r="A454" t="s">
        <v>56</v>
      </c>
      <c r="E454" s="39" t="s">
        <v>6026</v>
      </c>
    </row>
    <row r="455" spans="1:16" ht="12.75">
      <c r="A455" t="s">
        <v>49</v>
      </c>
      <c s="34" t="s">
        <v>5048</v>
      </c>
      <c s="34" t="s">
        <v>6027</v>
      </c>
      <c s="35" t="s">
        <v>5</v>
      </c>
      <c s="6" t="s">
        <v>6028</v>
      </c>
      <c s="36" t="s">
        <v>97</v>
      </c>
      <c s="37">
        <v>40</v>
      </c>
      <c s="36">
        <v>0</v>
      </c>
      <c s="36">
        <f>ROUND(G455*H455,6)</f>
      </c>
      <c r="L455" s="38">
        <v>0</v>
      </c>
      <c s="32">
        <f>ROUND(ROUND(L455,2)*ROUND(G455,3),2)</f>
      </c>
      <c s="36" t="s">
        <v>53</v>
      </c>
      <c>
        <f>(M455*21)/100</f>
      </c>
      <c t="s">
        <v>27</v>
      </c>
    </row>
    <row r="456" spans="1:5" ht="12.75">
      <c r="A456" s="35" t="s">
        <v>54</v>
      </c>
      <c r="E456" s="39" t="s">
        <v>5</v>
      </c>
    </row>
    <row r="457" spans="1:5" ht="12.75">
      <c r="A457" s="35" t="s">
        <v>55</v>
      </c>
      <c r="E457" s="40" t="s">
        <v>5969</v>
      </c>
    </row>
    <row r="458" spans="1:5" ht="102">
      <c r="A458" t="s">
        <v>56</v>
      </c>
      <c r="E458" s="39" t="s">
        <v>6026</v>
      </c>
    </row>
    <row r="459" spans="1:16" ht="12.75">
      <c r="A459" t="s">
        <v>49</v>
      </c>
      <c s="34" t="s">
        <v>5052</v>
      </c>
      <c s="34" t="s">
        <v>6029</v>
      </c>
      <c s="35" t="s">
        <v>5</v>
      </c>
      <c s="6" t="s">
        <v>6030</v>
      </c>
      <c s="36" t="s">
        <v>97</v>
      </c>
      <c s="37">
        <v>323</v>
      </c>
      <c s="36">
        <v>0</v>
      </c>
      <c s="36">
        <f>ROUND(G459*H459,6)</f>
      </c>
      <c r="L459" s="38">
        <v>0</v>
      </c>
      <c s="32">
        <f>ROUND(ROUND(L459,2)*ROUND(G459,3),2)</f>
      </c>
      <c s="36" t="s">
        <v>53</v>
      </c>
      <c>
        <f>(M459*21)/100</f>
      </c>
      <c t="s">
        <v>27</v>
      </c>
    </row>
    <row r="460" spans="1:5" ht="12.75">
      <c r="A460" s="35" t="s">
        <v>54</v>
      </c>
      <c r="E460" s="39" t="s">
        <v>5</v>
      </c>
    </row>
    <row r="461" spans="1:5" ht="12.75">
      <c r="A461" s="35" t="s">
        <v>55</v>
      </c>
      <c r="E461" s="40" t="s">
        <v>5969</v>
      </c>
    </row>
    <row r="462" spans="1:5" ht="102">
      <c r="A462" t="s">
        <v>56</v>
      </c>
      <c r="E462" s="39" t="s">
        <v>6026</v>
      </c>
    </row>
    <row r="463" spans="1:16" ht="12.75">
      <c r="A463" t="s">
        <v>49</v>
      </c>
      <c s="34" t="s">
        <v>5056</v>
      </c>
      <c s="34" t="s">
        <v>6031</v>
      </c>
      <c s="35" t="s">
        <v>5</v>
      </c>
      <c s="6" t="s">
        <v>6032</v>
      </c>
      <c s="36" t="s">
        <v>97</v>
      </c>
      <c s="37">
        <v>2</v>
      </c>
      <c s="36">
        <v>0</v>
      </c>
      <c s="36">
        <f>ROUND(G463*H463,6)</f>
      </c>
      <c r="L463" s="38">
        <v>0</v>
      </c>
      <c s="32">
        <f>ROUND(ROUND(L463,2)*ROUND(G463,3),2)</f>
      </c>
      <c s="36" t="s">
        <v>53</v>
      </c>
      <c>
        <f>(M463*21)/100</f>
      </c>
      <c t="s">
        <v>27</v>
      </c>
    </row>
    <row r="464" spans="1:5" ht="12.75">
      <c r="A464" s="35" t="s">
        <v>54</v>
      </c>
      <c r="E464" s="39" t="s">
        <v>5</v>
      </c>
    </row>
    <row r="465" spans="1:5" ht="12.75">
      <c r="A465" s="35" t="s">
        <v>55</v>
      </c>
      <c r="E465" s="40" t="s">
        <v>5969</v>
      </c>
    </row>
    <row r="466" spans="1:5" ht="102">
      <c r="A466" t="s">
        <v>56</v>
      </c>
      <c r="E466" s="39" t="s">
        <v>6026</v>
      </c>
    </row>
    <row r="467" spans="1:16" ht="12.75">
      <c r="A467" t="s">
        <v>49</v>
      </c>
      <c s="34" t="s">
        <v>5060</v>
      </c>
      <c s="34" t="s">
        <v>6033</v>
      </c>
      <c s="35" t="s">
        <v>5</v>
      </c>
      <c s="6" t="s">
        <v>6034</v>
      </c>
      <c s="36" t="s">
        <v>1503</v>
      </c>
      <c s="37">
        <v>500</v>
      </c>
      <c s="36">
        <v>0</v>
      </c>
      <c s="36">
        <f>ROUND(G467*H467,6)</f>
      </c>
      <c r="L467" s="38">
        <v>0</v>
      </c>
      <c s="32">
        <f>ROUND(ROUND(L467,2)*ROUND(G467,3),2)</f>
      </c>
      <c s="36" t="s">
        <v>53</v>
      </c>
      <c>
        <f>(M467*21)/100</f>
      </c>
      <c t="s">
        <v>27</v>
      </c>
    </row>
    <row r="468" spans="1:5" ht="12.75">
      <c r="A468" s="35" t="s">
        <v>54</v>
      </c>
      <c r="E468" s="39" t="s">
        <v>5</v>
      </c>
    </row>
    <row r="469" spans="1:5" ht="12.75">
      <c r="A469" s="35" t="s">
        <v>55</v>
      </c>
      <c r="E469" s="40" t="s">
        <v>5969</v>
      </c>
    </row>
    <row r="470" spans="1:5" ht="114.75">
      <c r="A470" t="s">
        <v>56</v>
      </c>
      <c r="E470" s="39" t="s">
        <v>6035</v>
      </c>
    </row>
    <row r="471" spans="1:16" ht="12.75">
      <c r="A471" t="s">
        <v>49</v>
      </c>
      <c s="34" t="s">
        <v>5064</v>
      </c>
      <c s="34" t="s">
        <v>6036</v>
      </c>
      <c s="35" t="s">
        <v>5</v>
      </c>
      <c s="6" t="s">
        <v>6037</v>
      </c>
      <c s="36" t="s">
        <v>97</v>
      </c>
      <c s="37">
        <v>364</v>
      </c>
      <c s="36">
        <v>0</v>
      </c>
      <c s="36">
        <f>ROUND(G471*H471,6)</f>
      </c>
      <c r="L471" s="38">
        <v>0</v>
      </c>
      <c s="32">
        <f>ROUND(ROUND(L471,2)*ROUND(G471,3),2)</f>
      </c>
      <c s="36" t="s">
        <v>53</v>
      </c>
      <c>
        <f>(M471*21)/100</f>
      </c>
      <c t="s">
        <v>27</v>
      </c>
    </row>
    <row r="472" spans="1:5" ht="12.75">
      <c r="A472" s="35" t="s">
        <v>54</v>
      </c>
      <c r="E472" s="39" t="s">
        <v>5</v>
      </c>
    </row>
    <row r="473" spans="1:5" ht="12.75">
      <c r="A473" s="35" t="s">
        <v>55</v>
      </c>
      <c r="E473" s="40" t="s">
        <v>5969</v>
      </c>
    </row>
    <row r="474" spans="1:5" ht="102">
      <c r="A474" t="s">
        <v>56</v>
      </c>
      <c r="E474" s="39" t="s">
        <v>6038</v>
      </c>
    </row>
    <row r="475" spans="1:16" ht="12.75">
      <c r="A475" t="s">
        <v>49</v>
      </c>
      <c s="34" t="s">
        <v>5068</v>
      </c>
      <c s="34" t="s">
        <v>6039</v>
      </c>
      <c s="35" t="s">
        <v>5</v>
      </c>
      <c s="6" t="s">
        <v>6040</v>
      </c>
      <c s="36" t="s">
        <v>97</v>
      </c>
      <c s="37">
        <v>1</v>
      </c>
      <c s="36">
        <v>0</v>
      </c>
      <c s="36">
        <f>ROUND(G475*H475,6)</f>
      </c>
      <c r="L475" s="38">
        <v>0</v>
      </c>
      <c s="32">
        <f>ROUND(ROUND(L475,2)*ROUND(G475,3),2)</f>
      </c>
      <c s="36" t="s">
        <v>53</v>
      </c>
      <c>
        <f>(M475*21)/100</f>
      </c>
      <c t="s">
        <v>27</v>
      </c>
    </row>
    <row r="476" spans="1:5" ht="12.75">
      <c r="A476" s="35" t="s">
        <v>54</v>
      </c>
      <c r="E476" s="39" t="s">
        <v>5</v>
      </c>
    </row>
    <row r="477" spans="1:5" ht="12.75">
      <c r="A477" s="35" t="s">
        <v>55</v>
      </c>
      <c r="E477" s="40" t="s">
        <v>5969</v>
      </c>
    </row>
    <row r="478" spans="1:5" ht="102">
      <c r="A478" t="s">
        <v>56</v>
      </c>
      <c r="E478" s="39" t="s">
        <v>6038</v>
      </c>
    </row>
    <row r="479" spans="1:16" ht="12.75">
      <c r="A479" t="s">
        <v>49</v>
      </c>
      <c s="34" t="s">
        <v>5072</v>
      </c>
      <c s="34" t="s">
        <v>6041</v>
      </c>
      <c s="35" t="s">
        <v>5</v>
      </c>
      <c s="6" t="s">
        <v>6042</v>
      </c>
      <c s="36" t="s">
        <v>97</v>
      </c>
      <c s="37">
        <v>22</v>
      </c>
      <c s="36">
        <v>0</v>
      </c>
      <c s="36">
        <f>ROUND(G479*H479,6)</f>
      </c>
      <c r="L479" s="38">
        <v>0</v>
      </c>
      <c s="32">
        <f>ROUND(ROUND(L479,2)*ROUND(G479,3),2)</f>
      </c>
      <c s="36" t="s">
        <v>53</v>
      </c>
      <c>
        <f>(M479*21)/100</f>
      </c>
      <c t="s">
        <v>27</v>
      </c>
    </row>
    <row r="480" spans="1:5" ht="12.75">
      <c r="A480" s="35" t="s">
        <v>54</v>
      </c>
      <c r="E480" s="39" t="s">
        <v>5</v>
      </c>
    </row>
    <row r="481" spans="1:5" ht="12.75">
      <c r="A481" s="35" t="s">
        <v>55</v>
      </c>
      <c r="E481" s="40" t="s">
        <v>5969</v>
      </c>
    </row>
    <row r="482" spans="1:5" ht="102">
      <c r="A482" t="s">
        <v>56</v>
      </c>
      <c r="E482" s="39" t="s">
        <v>6038</v>
      </c>
    </row>
    <row r="483" spans="1:16" ht="12.75">
      <c r="A483" t="s">
        <v>49</v>
      </c>
      <c s="34" t="s">
        <v>5076</v>
      </c>
      <c s="34" t="s">
        <v>6043</v>
      </c>
      <c s="35" t="s">
        <v>5</v>
      </c>
      <c s="6" t="s">
        <v>6044</v>
      </c>
      <c s="36" t="s">
        <v>97</v>
      </c>
      <c s="37">
        <v>88</v>
      </c>
      <c s="36">
        <v>0</v>
      </c>
      <c s="36">
        <f>ROUND(G483*H483,6)</f>
      </c>
      <c r="L483" s="38">
        <v>0</v>
      </c>
      <c s="32">
        <f>ROUND(ROUND(L483,2)*ROUND(G483,3),2)</f>
      </c>
      <c s="36" t="s">
        <v>53</v>
      </c>
      <c>
        <f>(M483*21)/100</f>
      </c>
      <c t="s">
        <v>27</v>
      </c>
    </row>
    <row r="484" spans="1:5" ht="12.75">
      <c r="A484" s="35" t="s">
        <v>54</v>
      </c>
      <c r="E484" s="39" t="s">
        <v>5</v>
      </c>
    </row>
    <row r="485" spans="1:5" ht="12.75">
      <c r="A485" s="35" t="s">
        <v>55</v>
      </c>
      <c r="E485" s="40" t="s">
        <v>5969</v>
      </c>
    </row>
    <row r="486" spans="1:5" ht="102">
      <c r="A486" t="s">
        <v>56</v>
      </c>
      <c r="E486" s="39" t="s">
        <v>6038</v>
      </c>
    </row>
    <row r="487" spans="1:16" ht="12.75">
      <c r="A487" t="s">
        <v>49</v>
      </c>
      <c s="34" t="s">
        <v>5079</v>
      </c>
      <c s="34" t="s">
        <v>6045</v>
      </c>
      <c s="35" t="s">
        <v>5</v>
      </c>
      <c s="6" t="s">
        <v>6046</v>
      </c>
      <c s="36" t="s">
        <v>97</v>
      </c>
      <c s="37">
        <v>4</v>
      </c>
      <c s="36">
        <v>0</v>
      </c>
      <c s="36">
        <f>ROUND(G487*H487,6)</f>
      </c>
      <c r="L487" s="38">
        <v>0</v>
      </c>
      <c s="32">
        <f>ROUND(ROUND(L487,2)*ROUND(G487,3),2)</f>
      </c>
      <c s="36" t="s">
        <v>53</v>
      </c>
      <c>
        <f>(M487*21)/100</f>
      </c>
      <c t="s">
        <v>27</v>
      </c>
    </row>
    <row r="488" spans="1:5" ht="12.75">
      <c r="A488" s="35" t="s">
        <v>54</v>
      </c>
      <c r="E488" s="39" t="s">
        <v>5</v>
      </c>
    </row>
    <row r="489" spans="1:5" ht="12.75">
      <c r="A489" s="35" t="s">
        <v>55</v>
      </c>
      <c r="E489" s="40" t="s">
        <v>5969</v>
      </c>
    </row>
    <row r="490" spans="1:5" ht="102">
      <c r="A490" t="s">
        <v>56</v>
      </c>
      <c r="E490" s="39" t="s">
        <v>6038</v>
      </c>
    </row>
    <row r="491" spans="1:16" ht="12.75">
      <c r="A491" t="s">
        <v>49</v>
      </c>
      <c s="34" t="s">
        <v>5082</v>
      </c>
      <c s="34" t="s">
        <v>6047</v>
      </c>
      <c s="35" t="s">
        <v>5</v>
      </c>
      <c s="6" t="s">
        <v>6048</v>
      </c>
      <c s="36" t="s">
        <v>97</v>
      </c>
      <c s="37">
        <v>3473</v>
      </c>
      <c s="36">
        <v>0</v>
      </c>
      <c s="36">
        <f>ROUND(G491*H491,6)</f>
      </c>
      <c r="L491" s="38">
        <v>0</v>
      </c>
      <c s="32">
        <f>ROUND(ROUND(L491,2)*ROUND(G491,3),2)</f>
      </c>
      <c s="36" t="s">
        <v>53</v>
      </c>
      <c>
        <f>(M491*21)/100</f>
      </c>
      <c t="s">
        <v>27</v>
      </c>
    </row>
    <row r="492" spans="1:5" ht="12.75">
      <c r="A492" s="35" t="s">
        <v>54</v>
      </c>
      <c r="E492" s="39" t="s">
        <v>5</v>
      </c>
    </row>
    <row r="493" spans="1:5" ht="12.75">
      <c r="A493" s="35" t="s">
        <v>55</v>
      </c>
      <c r="E493" s="40" t="s">
        <v>5969</v>
      </c>
    </row>
    <row r="494" spans="1:5" ht="102">
      <c r="A494" t="s">
        <v>56</v>
      </c>
      <c r="E494" s="39" t="s">
        <v>6038</v>
      </c>
    </row>
    <row r="495" spans="1:16" ht="12.75">
      <c r="A495" t="s">
        <v>49</v>
      </c>
      <c s="34" t="s">
        <v>5086</v>
      </c>
      <c s="34" t="s">
        <v>6049</v>
      </c>
      <c s="35" t="s">
        <v>5</v>
      </c>
      <c s="6" t="s">
        <v>6050</v>
      </c>
      <c s="36" t="s">
        <v>97</v>
      </c>
      <c s="37">
        <v>45</v>
      </c>
      <c s="36">
        <v>0</v>
      </c>
      <c s="36">
        <f>ROUND(G495*H495,6)</f>
      </c>
      <c r="L495" s="38">
        <v>0</v>
      </c>
      <c s="32">
        <f>ROUND(ROUND(L495,2)*ROUND(G495,3),2)</f>
      </c>
      <c s="36" t="s">
        <v>53</v>
      </c>
      <c>
        <f>(M495*21)/100</f>
      </c>
      <c t="s">
        <v>27</v>
      </c>
    </row>
    <row r="496" spans="1:5" ht="12.75">
      <c r="A496" s="35" t="s">
        <v>54</v>
      </c>
      <c r="E496" s="39" t="s">
        <v>5</v>
      </c>
    </row>
    <row r="497" spans="1:5" ht="12.75">
      <c r="A497" s="35" t="s">
        <v>55</v>
      </c>
      <c r="E497" s="40" t="s">
        <v>5969</v>
      </c>
    </row>
    <row r="498" spans="1:5" ht="102">
      <c r="A498" t="s">
        <v>56</v>
      </c>
      <c r="E498" s="39" t="s">
        <v>6038</v>
      </c>
    </row>
    <row r="499" spans="1:16" ht="12.75">
      <c r="A499" t="s">
        <v>49</v>
      </c>
      <c s="34" t="s">
        <v>5090</v>
      </c>
      <c s="34" t="s">
        <v>6051</v>
      </c>
      <c s="35" t="s">
        <v>5</v>
      </c>
      <c s="6" t="s">
        <v>6052</v>
      </c>
      <c s="36" t="s">
        <v>97</v>
      </c>
      <c s="37">
        <v>200</v>
      </c>
      <c s="36">
        <v>0</v>
      </c>
      <c s="36">
        <f>ROUND(G499*H499,6)</f>
      </c>
      <c r="L499" s="38">
        <v>0</v>
      </c>
      <c s="32">
        <f>ROUND(ROUND(L499,2)*ROUND(G499,3),2)</f>
      </c>
      <c s="36" t="s">
        <v>53</v>
      </c>
      <c>
        <f>(M499*21)/100</f>
      </c>
      <c t="s">
        <v>27</v>
      </c>
    </row>
    <row r="500" spans="1:5" ht="12.75">
      <c r="A500" s="35" t="s">
        <v>54</v>
      </c>
      <c r="E500" s="39" t="s">
        <v>5</v>
      </c>
    </row>
    <row r="501" spans="1:5" ht="12.75">
      <c r="A501" s="35" t="s">
        <v>55</v>
      </c>
      <c r="E501" s="40" t="s">
        <v>5969</v>
      </c>
    </row>
    <row r="502" spans="1:5" ht="102">
      <c r="A502" t="s">
        <v>56</v>
      </c>
      <c r="E502" s="39" t="s">
        <v>6038</v>
      </c>
    </row>
    <row r="503" spans="1:16" ht="12.75">
      <c r="A503" t="s">
        <v>49</v>
      </c>
      <c s="34" t="s">
        <v>5094</v>
      </c>
      <c s="34" t="s">
        <v>6053</v>
      </c>
      <c s="35" t="s">
        <v>5</v>
      </c>
      <c s="6" t="s">
        <v>6054</v>
      </c>
      <c s="36" t="s">
        <v>97</v>
      </c>
      <c s="37">
        <v>18</v>
      </c>
      <c s="36">
        <v>0</v>
      </c>
      <c s="36">
        <f>ROUND(G503*H503,6)</f>
      </c>
      <c r="L503" s="38">
        <v>0</v>
      </c>
      <c s="32">
        <f>ROUND(ROUND(L503,2)*ROUND(G503,3),2)</f>
      </c>
      <c s="36" t="s">
        <v>53</v>
      </c>
      <c>
        <f>(M503*21)/100</f>
      </c>
      <c t="s">
        <v>27</v>
      </c>
    </row>
    <row r="504" spans="1:5" ht="12.75">
      <c r="A504" s="35" t="s">
        <v>54</v>
      </c>
      <c r="E504" s="39" t="s">
        <v>5</v>
      </c>
    </row>
    <row r="505" spans="1:5" ht="12.75">
      <c r="A505" s="35" t="s">
        <v>55</v>
      </c>
      <c r="E505" s="40" t="s">
        <v>5969</v>
      </c>
    </row>
    <row r="506" spans="1:5" ht="102">
      <c r="A506" t="s">
        <v>56</v>
      </c>
      <c r="E506" s="39" t="s">
        <v>6038</v>
      </c>
    </row>
    <row r="507" spans="1:16" ht="12.75">
      <c r="A507" t="s">
        <v>49</v>
      </c>
      <c s="34" t="s">
        <v>5098</v>
      </c>
      <c s="34" t="s">
        <v>6055</v>
      </c>
      <c s="35" t="s">
        <v>5</v>
      </c>
      <c s="6" t="s">
        <v>6056</v>
      </c>
      <c s="36" t="s">
        <v>97</v>
      </c>
      <c s="37">
        <v>4</v>
      </c>
      <c s="36">
        <v>0</v>
      </c>
      <c s="36">
        <f>ROUND(G507*H507,6)</f>
      </c>
      <c r="L507" s="38">
        <v>0</v>
      </c>
      <c s="32">
        <f>ROUND(ROUND(L507,2)*ROUND(G507,3),2)</f>
      </c>
      <c s="36" t="s">
        <v>53</v>
      </c>
      <c>
        <f>(M507*21)/100</f>
      </c>
      <c t="s">
        <v>27</v>
      </c>
    </row>
    <row r="508" spans="1:5" ht="12.75">
      <c r="A508" s="35" t="s">
        <v>54</v>
      </c>
      <c r="E508" s="39" t="s">
        <v>5</v>
      </c>
    </row>
    <row r="509" spans="1:5" ht="12.75">
      <c r="A509" s="35" t="s">
        <v>55</v>
      </c>
      <c r="E509" s="40" t="s">
        <v>5969</v>
      </c>
    </row>
    <row r="510" spans="1:5" ht="102">
      <c r="A510" t="s">
        <v>56</v>
      </c>
      <c r="E510" s="39" t="s">
        <v>6038</v>
      </c>
    </row>
    <row r="511" spans="1:16" ht="12.75">
      <c r="A511" t="s">
        <v>49</v>
      </c>
      <c s="34" t="s">
        <v>5102</v>
      </c>
      <c s="34" t="s">
        <v>6057</v>
      </c>
      <c s="35" t="s">
        <v>5</v>
      </c>
      <c s="6" t="s">
        <v>6058</v>
      </c>
      <c s="36" t="s">
        <v>70</v>
      </c>
      <c s="37">
        <v>27686</v>
      </c>
      <c s="36">
        <v>0</v>
      </c>
      <c s="36">
        <f>ROUND(G511*H511,6)</f>
      </c>
      <c r="L511" s="38">
        <v>0</v>
      </c>
      <c s="32">
        <f>ROUND(ROUND(L511,2)*ROUND(G511,3),2)</f>
      </c>
      <c s="36" t="s">
        <v>53</v>
      </c>
      <c>
        <f>(M511*21)/100</f>
      </c>
      <c t="s">
        <v>27</v>
      </c>
    </row>
    <row r="512" spans="1:5" ht="12.75">
      <c r="A512" s="35" t="s">
        <v>54</v>
      </c>
      <c r="E512" s="39" t="s">
        <v>5</v>
      </c>
    </row>
    <row r="513" spans="1:5" ht="12.75">
      <c r="A513" s="35" t="s">
        <v>55</v>
      </c>
      <c r="E513" s="40" t="s">
        <v>5969</v>
      </c>
    </row>
    <row r="514" spans="1:5" ht="102">
      <c r="A514" t="s">
        <v>56</v>
      </c>
      <c r="E514" s="39" t="s">
        <v>6059</v>
      </c>
    </row>
    <row r="515" spans="1:16" ht="12.75">
      <c r="A515" t="s">
        <v>49</v>
      </c>
      <c s="34" t="s">
        <v>5106</v>
      </c>
      <c s="34" t="s">
        <v>6060</v>
      </c>
      <c s="35" t="s">
        <v>5</v>
      </c>
      <c s="6" t="s">
        <v>6061</v>
      </c>
      <c s="36" t="s">
        <v>70</v>
      </c>
      <c s="37">
        <v>30993</v>
      </c>
      <c s="36">
        <v>0</v>
      </c>
      <c s="36">
        <f>ROUND(G515*H515,6)</f>
      </c>
      <c r="L515" s="38">
        <v>0</v>
      </c>
      <c s="32">
        <f>ROUND(ROUND(L515,2)*ROUND(G515,3),2)</f>
      </c>
      <c s="36" t="s">
        <v>53</v>
      </c>
      <c>
        <f>(M515*21)/100</f>
      </c>
      <c t="s">
        <v>27</v>
      </c>
    </row>
    <row r="516" spans="1:5" ht="12.75">
      <c r="A516" s="35" t="s">
        <v>54</v>
      </c>
      <c r="E516" s="39" t="s">
        <v>5</v>
      </c>
    </row>
    <row r="517" spans="1:5" ht="12.75">
      <c r="A517" s="35" t="s">
        <v>55</v>
      </c>
      <c r="E517" s="40" t="s">
        <v>5969</v>
      </c>
    </row>
    <row r="518" spans="1:5" ht="102">
      <c r="A518" t="s">
        <v>56</v>
      </c>
      <c r="E518" s="39" t="s">
        <v>6059</v>
      </c>
    </row>
    <row r="519" spans="1:16" ht="25.5">
      <c r="A519" t="s">
        <v>49</v>
      </c>
      <c s="34" t="s">
        <v>5110</v>
      </c>
      <c s="34" t="s">
        <v>6062</v>
      </c>
      <c s="35" t="s">
        <v>5</v>
      </c>
      <c s="6" t="s">
        <v>6063</v>
      </c>
      <c s="36" t="s">
        <v>294</v>
      </c>
      <c s="37">
        <v>2204</v>
      </c>
      <c s="36">
        <v>0</v>
      </c>
      <c s="36">
        <f>ROUND(G519*H519,6)</f>
      </c>
      <c r="L519" s="38">
        <v>0</v>
      </c>
      <c s="32">
        <f>ROUND(ROUND(L519,2)*ROUND(G519,3),2)</f>
      </c>
      <c s="36" t="s">
        <v>5934</v>
      </c>
      <c>
        <f>(M519*21)/100</f>
      </c>
      <c t="s">
        <v>27</v>
      </c>
    </row>
    <row r="520" spans="1:5" ht="12.75">
      <c r="A520" s="35" t="s">
        <v>54</v>
      </c>
      <c r="E520" s="39" t="s">
        <v>5</v>
      </c>
    </row>
    <row r="521" spans="1:5" ht="12.75">
      <c r="A521" s="35" t="s">
        <v>55</v>
      </c>
      <c r="E521" s="40" t="s">
        <v>5969</v>
      </c>
    </row>
    <row r="522" spans="1:5" ht="114.75">
      <c r="A522" t="s">
        <v>56</v>
      </c>
      <c r="E522" s="39" t="s">
        <v>6064</v>
      </c>
    </row>
    <row r="523" spans="1:13" ht="12.75">
      <c r="A523" t="s">
        <v>46</v>
      </c>
      <c r="C523" s="31" t="s">
        <v>288</v>
      </c>
      <c r="E523" s="33" t="s">
        <v>507</v>
      </c>
      <c r="J523" s="32">
        <f>0</f>
      </c>
      <c s="32">
        <f>0</f>
      </c>
      <c s="32">
        <f>0+L524+L528+L532+L536+L540+L544+L548+L552</f>
      </c>
      <c s="32">
        <f>0+M524+M528+M532+M536+M540+M544+M548+M552</f>
      </c>
    </row>
    <row r="524" spans="1:16" ht="38.25">
      <c r="A524" t="s">
        <v>49</v>
      </c>
      <c s="34" t="s">
        <v>5116</v>
      </c>
      <c s="34" t="s">
        <v>1479</v>
      </c>
      <c s="35" t="s">
        <v>292</v>
      </c>
      <c s="6" t="s">
        <v>1480</v>
      </c>
      <c s="36" t="s">
        <v>294</v>
      </c>
      <c s="37">
        <v>5220</v>
      </c>
      <c s="36">
        <v>0</v>
      </c>
      <c s="36">
        <f>ROUND(G524*H524,6)</f>
      </c>
      <c r="L524" s="38">
        <v>0</v>
      </c>
      <c s="32">
        <f>ROUND(ROUND(L524,2)*ROUND(G524,3),2)</f>
      </c>
      <c s="36" t="s">
        <v>196</v>
      </c>
      <c>
        <f>(M524*21)/100</f>
      </c>
      <c t="s">
        <v>27</v>
      </c>
    </row>
    <row r="525" spans="1:5" ht="12.75">
      <c r="A525" s="35" t="s">
        <v>54</v>
      </c>
      <c r="E525" s="39" t="s">
        <v>295</v>
      </c>
    </row>
    <row r="526" spans="1:5" ht="12.75">
      <c r="A526" s="35" t="s">
        <v>55</v>
      </c>
      <c r="E526" s="40" t="s">
        <v>5</v>
      </c>
    </row>
    <row r="527" spans="1:5" ht="165.75">
      <c r="A527" t="s">
        <v>56</v>
      </c>
      <c r="E527" s="39" t="s">
        <v>296</v>
      </c>
    </row>
    <row r="528" spans="1:16" ht="38.25">
      <c r="A528" t="s">
        <v>49</v>
      </c>
      <c s="34" t="s">
        <v>5120</v>
      </c>
      <c s="34" t="s">
        <v>291</v>
      </c>
      <c s="35" t="s">
        <v>292</v>
      </c>
      <c s="6" t="s">
        <v>293</v>
      </c>
      <c s="36" t="s">
        <v>294</v>
      </c>
      <c s="37">
        <v>1930</v>
      </c>
      <c s="36">
        <v>0</v>
      </c>
      <c s="36">
        <f>ROUND(G528*H528,6)</f>
      </c>
      <c r="L528" s="38">
        <v>0</v>
      </c>
      <c s="32">
        <f>ROUND(ROUND(L528,2)*ROUND(G528,3),2)</f>
      </c>
      <c s="36" t="s">
        <v>196</v>
      </c>
      <c>
        <f>(M528*21)/100</f>
      </c>
      <c t="s">
        <v>27</v>
      </c>
    </row>
    <row r="529" spans="1:5" ht="12.75">
      <c r="A529" s="35" t="s">
        <v>54</v>
      </c>
      <c r="E529" s="39" t="s">
        <v>295</v>
      </c>
    </row>
    <row r="530" spans="1:5" ht="12.75">
      <c r="A530" s="35" t="s">
        <v>55</v>
      </c>
      <c r="E530" s="40" t="s">
        <v>5</v>
      </c>
    </row>
    <row r="531" spans="1:5" ht="165.75">
      <c r="A531" t="s">
        <v>56</v>
      </c>
      <c r="E531" s="39" t="s">
        <v>296</v>
      </c>
    </row>
    <row r="532" spans="1:16" ht="38.25">
      <c r="A532" t="s">
        <v>49</v>
      </c>
      <c s="34" t="s">
        <v>5123</v>
      </c>
      <c s="34" t="s">
        <v>298</v>
      </c>
      <c s="35" t="s">
        <v>292</v>
      </c>
      <c s="6" t="s">
        <v>299</v>
      </c>
      <c s="36" t="s">
        <v>294</v>
      </c>
      <c s="37">
        <v>2090</v>
      </c>
      <c s="36">
        <v>0</v>
      </c>
      <c s="36">
        <f>ROUND(G532*H532,6)</f>
      </c>
      <c r="L532" s="38">
        <v>0</v>
      </c>
      <c s="32">
        <f>ROUND(ROUND(L532,2)*ROUND(G532,3),2)</f>
      </c>
      <c s="36" t="s">
        <v>196</v>
      </c>
      <c>
        <f>(M532*21)/100</f>
      </c>
      <c t="s">
        <v>27</v>
      </c>
    </row>
    <row r="533" spans="1:5" ht="12.75">
      <c r="A533" s="35" t="s">
        <v>54</v>
      </c>
      <c r="E533" s="39" t="s">
        <v>295</v>
      </c>
    </row>
    <row r="534" spans="1:5" ht="12.75">
      <c r="A534" s="35" t="s">
        <v>55</v>
      </c>
      <c r="E534" s="40" t="s">
        <v>5</v>
      </c>
    </row>
    <row r="535" spans="1:5" ht="165.75">
      <c r="A535" t="s">
        <v>56</v>
      </c>
      <c r="E535" s="39" t="s">
        <v>296</v>
      </c>
    </row>
    <row r="536" spans="1:16" ht="25.5">
      <c r="A536" t="s">
        <v>49</v>
      </c>
      <c s="34" t="s">
        <v>5126</v>
      </c>
      <c s="34" t="s">
        <v>6065</v>
      </c>
      <c s="35" t="s">
        <v>292</v>
      </c>
      <c s="6" t="s">
        <v>6066</v>
      </c>
      <c s="36" t="s">
        <v>294</v>
      </c>
      <c s="37">
        <v>9.4</v>
      </c>
      <c s="36">
        <v>0</v>
      </c>
      <c s="36">
        <f>ROUND(G536*H536,6)</f>
      </c>
      <c r="L536" s="38">
        <v>0</v>
      </c>
      <c s="32">
        <f>ROUND(ROUND(L536,2)*ROUND(G536,3),2)</f>
      </c>
      <c s="36" t="s">
        <v>196</v>
      </c>
      <c>
        <f>(M536*21)/100</f>
      </c>
      <c t="s">
        <v>27</v>
      </c>
    </row>
    <row r="537" spans="1:5" ht="12.75">
      <c r="A537" s="35" t="s">
        <v>54</v>
      </c>
      <c r="E537" s="39" t="s">
        <v>295</v>
      </c>
    </row>
    <row r="538" spans="1:5" ht="12.75">
      <c r="A538" s="35" t="s">
        <v>55</v>
      </c>
      <c r="E538" s="40" t="s">
        <v>5</v>
      </c>
    </row>
    <row r="539" spans="1:5" ht="165.75">
      <c r="A539" t="s">
        <v>56</v>
      </c>
      <c r="E539" s="39" t="s">
        <v>296</v>
      </c>
    </row>
    <row r="540" spans="1:16" ht="38.25">
      <c r="A540" t="s">
        <v>49</v>
      </c>
      <c s="34" t="s">
        <v>5129</v>
      </c>
      <c s="34" t="s">
        <v>512</v>
      </c>
      <c s="35" t="s">
        <v>292</v>
      </c>
      <c s="6" t="s">
        <v>513</v>
      </c>
      <c s="36" t="s">
        <v>294</v>
      </c>
      <c s="37">
        <v>0.2</v>
      </c>
      <c s="36">
        <v>0</v>
      </c>
      <c s="36">
        <f>ROUND(G540*H540,6)</f>
      </c>
      <c r="L540" s="38">
        <v>0</v>
      </c>
      <c s="32">
        <f>ROUND(ROUND(L540,2)*ROUND(G540,3),2)</f>
      </c>
      <c s="36" t="s">
        <v>196</v>
      </c>
      <c>
        <f>(M540*21)/100</f>
      </c>
      <c t="s">
        <v>27</v>
      </c>
    </row>
    <row r="541" spans="1:5" ht="25.5">
      <c r="A541" s="35" t="s">
        <v>54</v>
      </c>
      <c r="E541" s="39" t="s">
        <v>303</v>
      </c>
    </row>
    <row r="542" spans="1:5" ht="12.75">
      <c r="A542" s="35" t="s">
        <v>55</v>
      </c>
      <c r="E542" s="40" t="s">
        <v>5</v>
      </c>
    </row>
    <row r="543" spans="1:5" ht="165.75">
      <c r="A543" t="s">
        <v>56</v>
      </c>
      <c r="E543" s="39" t="s">
        <v>296</v>
      </c>
    </row>
    <row r="544" spans="1:16" ht="25.5">
      <c r="A544" t="s">
        <v>49</v>
      </c>
      <c s="34" t="s">
        <v>5132</v>
      </c>
      <c s="34" t="s">
        <v>1538</v>
      </c>
      <c s="35" t="s">
        <v>292</v>
      </c>
      <c s="6" t="s">
        <v>1539</v>
      </c>
      <c s="36" t="s">
        <v>294</v>
      </c>
      <c s="37">
        <v>61</v>
      </c>
      <c s="36">
        <v>0</v>
      </c>
      <c s="36">
        <f>ROUND(G544*H544,6)</f>
      </c>
      <c r="L544" s="38">
        <v>0</v>
      </c>
      <c s="32">
        <f>ROUND(ROUND(L544,2)*ROUND(G544,3),2)</f>
      </c>
      <c s="36" t="s">
        <v>196</v>
      </c>
      <c>
        <f>(M544*21)/100</f>
      </c>
      <c t="s">
        <v>27</v>
      </c>
    </row>
    <row r="545" spans="1:5" ht="25.5">
      <c r="A545" s="35" t="s">
        <v>54</v>
      </c>
      <c r="E545" s="39" t="s">
        <v>516</v>
      </c>
    </row>
    <row r="546" spans="1:5" ht="12.75">
      <c r="A546" s="35" t="s">
        <v>55</v>
      </c>
      <c r="E546" s="40" t="s">
        <v>5</v>
      </c>
    </row>
    <row r="547" spans="1:5" ht="165.75">
      <c r="A547" t="s">
        <v>56</v>
      </c>
      <c r="E547" s="39" t="s">
        <v>296</v>
      </c>
    </row>
    <row r="548" spans="1:16" ht="25.5">
      <c r="A548" t="s">
        <v>49</v>
      </c>
      <c s="34" t="s">
        <v>5136</v>
      </c>
      <c s="34" t="s">
        <v>514</v>
      </c>
      <c s="35" t="s">
        <v>292</v>
      </c>
      <c s="6" t="s">
        <v>515</v>
      </c>
      <c s="36" t="s">
        <v>294</v>
      </c>
      <c s="37">
        <v>42</v>
      </c>
      <c s="36">
        <v>0</v>
      </c>
      <c s="36">
        <f>ROUND(G548*H548,6)</f>
      </c>
      <c r="L548" s="38">
        <v>0</v>
      </c>
      <c s="32">
        <f>ROUND(ROUND(L548,2)*ROUND(G548,3),2)</f>
      </c>
      <c s="36" t="s">
        <v>196</v>
      </c>
      <c>
        <f>(M548*21)/100</f>
      </c>
      <c t="s">
        <v>27</v>
      </c>
    </row>
    <row r="549" spans="1:5" ht="25.5">
      <c r="A549" s="35" t="s">
        <v>54</v>
      </c>
      <c r="E549" s="39" t="s">
        <v>516</v>
      </c>
    </row>
    <row r="550" spans="1:5" ht="12.75">
      <c r="A550" s="35" t="s">
        <v>55</v>
      </c>
      <c r="E550" s="40" t="s">
        <v>5</v>
      </c>
    </row>
    <row r="551" spans="1:5" ht="165.75">
      <c r="A551" t="s">
        <v>56</v>
      </c>
      <c r="E551" s="39" t="s">
        <v>296</v>
      </c>
    </row>
    <row r="552" spans="1:16" ht="25.5">
      <c r="A552" t="s">
        <v>49</v>
      </c>
      <c s="34" t="s">
        <v>5140</v>
      </c>
      <c s="34" t="s">
        <v>6067</v>
      </c>
      <c s="35" t="s">
        <v>292</v>
      </c>
      <c s="6" t="s">
        <v>6068</v>
      </c>
      <c s="36" t="s">
        <v>294</v>
      </c>
      <c s="37">
        <v>1</v>
      </c>
      <c s="36">
        <v>0</v>
      </c>
      <c s="36">
        <f>ROUND(G552*H552,6)</f>
      </c>
      <c r="L552" s="38">
        <v>0</v>
      </c>
      <c s="32">
        <f>ROUND(ROUND(L552,2)*ROUND(G552,3),2)</f>
      </c>
      <c s="36" t="s">
        <v>196</v>
      </c>
      <c>
        <f>(M552*21)/100</f>
      </c>
      <c t="s">
        <v>27</v>
      </c>
    </row>
    <row r="553" spans="1:5" ht="12.75">
      <c r="A553" s="35" t="s">
        <v>54</v>
      </c>
      <c r="E553" s="39" t="s">
        <v>295</v>
      </c>
    </row>
    <row r="554" spans="1:5" ht="12.75">
      <c r="A554" s="35" t="s">
        <v>55</v>
      </c>
      <c r="E554" s="40" t="s">
        <v>5</v>
      </c>
    </row>
    <row r="555" spans="1:5" ht="165.75">
      <c r="A555" t="s">
        <v>56</v>
      </c>
      <c r="E55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5732</v>
      </c>
      <c s="41">
        <f>Rekapitulace!C117</f>
      </c>
      <c s="20" t="s">
        <v>0</v>
      </c>
      <c t="s">
        <v>23</v>
      </c>
      <c t="s">
        <v>27</v>
      </c>
    </row>
    <row r="4" spans="1:16" ht="32" customHeight="1">
      <c r="A4" s="24" t="s">
        <v>20</v>
      </c>
      <c s="25" t="s">
        <v>28</v>
      </c>
      <c s="27" t="s">
        <v>5732</v>
      </c>
      <c r="E4" s="26" t="s">
        <v>5733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COUNTIFS(L8:L247,"=0",A8:A247,"P")+COUNTIFS(L8:L247,"",A8:A247,"P")+SUM(Q8:Q247)</f>
      </c>
    </row>
    <row r="8" spans="1:13" ht="12.75">
      <c r="A8" t="s">
        <v>44</v>
      </c>
      <c r="C8" s="28" t="s">
        <v>6071</v>
      </c>
      <c r="E8" s="30" t="s">
        <v>6070</v>
      </c>
      <c r="J8" s="29">
        <f>0+J9+J34+J47+J120+J169+J226</f>
      </c>
      <c s="29">
        <f>0+K9+K34+K47+K120+K169+K226</f>
      </c>
      <c s="29">
        <f>0+L9+L34+L47+L120+L169+L226</f>
      </c>
      <c s="29">
        <f>0+M9+M34+M47+M120+M169+M226</f>
      </c>
    </row>
    <row r="9" spans="1:13" ht="12.75">
      <c r="A9" t="s">
        <v>46</v>
      </c>
      <c r="C9" s="31" t="s">
        <v>5737</v>
      </c>
      <c r="E9" s="33" t="s">
        <v>5738</v>
      </c>
      <c r="J9" s="32">
        <f>0</f>
      </c>
      <c s="32">
        <f>0</f>
      </c>
      <c s="32">
        <f>0+L10+L14+L18+L22+L26+L30</f>
      </c>
      <c s="32">
        <f>0+M10+M14+M18+M22+M26+M30</f>
      </c>
    </row>
    <row r="10" spans="1:16" ht="12.75">
      <c r="A10" t="s">
        <v>49</v>
      </c>
      <c s="34" t="s">
        <v>47</v>
      </c>
      <c s="34" t="s">
        <v>5739</v>
      </c>
      <c s="35" t="s">
        <v>5</v>
      </c>
      <c s="6" t="s">
        <v>5740</v>
      </c>
      <c s="36" t="s">
        <v>52</v>
      </c>
      <c s="37">
        <v>19</v>
      </c>
      <c s="36">
        <v>0</v>
      </c>
      <c s="36">
        <f>ROUND(G10*H10,6)</f>
      </c>
      <c r="L10" s="38">
        <v>0</v>
      </c>
      <c s="32">
        <f>ROUND(ROUND(L10,2)*ROUND(G10,3),2)</f>
      </c>
      <c s="36" t="s">
        <v>53</v>
      </c>
      <c>
        <f>(M10*21)/100</f>
      </c>
      <c t="s">
        <v>27</v>
      </c>
    </row>
    <row r="11" spans="1:5" ht="12.75">
      <c r="A11" s="35" t="s">
        <v>54</v>
      </c>
      <c r="E11" s="39" t="s">
        <v>5</v>
      </c>
    </row>
    <row r="12" spans="1:5" ht="12.75">
      <c r="A12" s="35" t="s">
        <v>55</v>
      </c>
      <c r="E12" s="40" t="s">
        <v>5741</v>
      </c>
    </row>
    <row r="13" spans="1:5" ht="216.75">
      <c r="A13" t="s">
        <v>56</v>
      </c>
      <c r="E13" s="39" t="s">
        <v>5742</v>
      </c>
    </row>
    <row r="14" spans="1:16" ht="25.5">
      <c r="A14" t="s">
        <v>49</v>
      </c>
      <c s="34" t="s">
        <v>27</v>
      </c>
      <c s="34" t="s">
        <v>6072</v>
      </c>
      <c s="35" t="s">
        <v>5</v>
      </c>
      <c s="6" t="s">
        <v>6073</v>
      </c>
      <c s="36" t="s">
        <v>1664</v>
      </c>
      <c s="37">
        <v>570</v>
      </c>
      <c s="36">
        <v>0</v>
      </c>
      <c s="36">
        <f>ROUND(G14*H14,6)</f>
      </c>
      <c r="L14" s="38">
        <v>0</v>
      </c>
      <c s="32">
        <f>ROUND(ROUND(L14,2)*ROUND(G14,3),2)</f>
      </c>
      <c s="36" t="s">
        <v>5934</v>
      </c>
      <c>
        <f>(M14*21)/100</f>
      </c>
      <c t="s">
        <v>27</v>
      </c>
    </row>
    <row r="15" spans="1:5" ht="12.75">
      <c r="A15" s="35" t="s">
        <v>54</v>
      </c>
      <c r="E15" s="39" t="s">
        <v>5</v>
      </c>
    </row>
    <row r="16" spans="1:5" ht="12.75">
      <c r="A16" s="35" t="s">
        <v>55</v>
      </c>
      <c r="E16" s="40" t="s">
        <v>6074</v>
      </c>
    </row>
    <row r="17" spans="1:5" ht="127.5">
      <c r="A17" t="s">
        <v>56</v>
      </c>
      <c r="E17" s="39" t="s">
        <v>6075</v>
      </c>
    </row>
    <row r="18" spans="1:16" ht="12.75">
      <c r="A18" t="s">
        <v>49</v>
      </c>
      <c s="34" t="s">
        <v>26</v>
      </c>
      <c s="34" t="s">
        <v>5758</v>
      </c>
      <c s="35" t="s">
        <v>5</v>
      </c>
      <c s="6" t="s">
        <v>5759</v>
      </c>
      <c s="36" t="s">
        <v>97</v>
      </c>
      <c s="37">
        <v>4</v>
      </c>
      <c s="36">
        <v>0</v>
      </c>
      <c s="36">
        <f>ROUND(G18*H18,6)</f>
      </c>
      <c r="L18" s="38">
        <v>0</v>
      </c>
      <c s="32">
        <f>ROUND(ROUND(L18,2)*ROUND(G18,3),2)</f>
      </c>
      <c s="36" t="s">
        <v>53</v>
      </c>
      <c>
        <f>(M18*21)/100</f>
      </c>
      <c t="s">
        <v>27</v>
      </c>
    </row>
    <row r="19" spans="1:5" ht="12.75">
      <c r="A19" s="35" t="s">
        <v>54</v>
      </c>
      <c r="E19" s="39" t="s">
        <v>5</v>
      </c>
    </row>
    <row r="20" spans="1:5" ht="12.75">
      <c r="A20" s="35" t="s">
        <v>55</v>
      </c>
      <c r="E20" s="40" t="s">
        <v>5741</v>
      </c>
    </row>
    <row r="21" spans="1:5" ht="89.25">
      <c r="A21" t="s">
        <v>56</v>
      </c>
      <c r="E21" s="39" t="s">
        <v>5760</v>
      </c>
    </row>
    <row r="22" spans="1:16" ht="12.75">
      <c r="A22" t="s">
        <v>49</v>
      </c>
      <c s="34" t="s">
        <v>67</v>
      </c>
      <c s="34" t="s">
        <v>5761</v>
      </c>
      <c s="35" t="s">
        <v>5</v>
      </c>
      <c s="6" t="s">
        <v>5762</v>
      </c>
      <c s="36" t="s">
        <v>97</v>
      </c>
      <c s="37">
        <v>16</v>
      </c>
      <c s="36">
        <v>0</v>
      </c>
      <c s="36">
        <f>ROUND(G22*H22,6)</f>
      </c>
      <c r="L22" s="38">
        <v>0</v>
      </c>
      <c s="32">
        <f>ROUND(ROUND(L22,2)*ROUND(G22,3),2)</f>
      </c>
      <c s="36" t="s">
        <v>53</v>
      </c>
      <c>
        <f>(M22*21)/100</f>
      </c>
      <c t="s">
        <v>27</v>
      </c>
    </row>
    <row r="23" spans="1:5" ht="12.75">
      <c r="A23" s="35" t="s">
        <v>54</v>
      </c>
      <c r="E23" s="39" t="s">
        <v>5</v>
      </c>
    </row>
    <row r="24" spans="1:5" ht="12.75">
      <c r="A24" s="35" t="s">
        <v>55</v>
      </c>
      <c r="E24" s="40" t="s">
        <v>5741</v>
      </c>
    </row>
    <row r="25" spans="1:5" ht="76.5">
      <c r="A25" t="s">
        <v>56</v>
      </c>
      <c r="E25" s="39" t="s">
        <v>5763</v>
      </c>
    </row>
    <row r="26" spans="1:16" ht="12.75">
      <c r="A26" t="s">
        <v>49</v>
      </c>
      <c s="34" t="s">
        <v>72</v>
      </c>
      <c s="34" t="s">
        <v>5768</v>
      </c>
      <c s="35" t="s">
        <v>5</v>
      </c>
      <c s="6" t="s">
        <v>5769</v>
      </c>
      <c s="36" t="s">
        <v>97</v>
      </c>
      <c s="37">
        <v>2</v>
      </c>
      <c s="36">
        <v>0</v>
      </c>
      <c s="36">
        <f>ROUND(G26*H26,6)</f>
      </c>
      <c r="L26" s="38">
        <v>0</v>
      </c>
      <c s="32">
        <f>ROUND(ROUND(L26,2)*ROUND(G26,3),2)</f>
      </c>
      <c s="36" t="s">
        <v>53</v>
      </c>
      <c>
        <f>(M26*21)/100</f>
      </c>
      <c t="s">
        <v>27</v>
      </c>
    </row>
    <row r="27" spans="1:5" ht="12.75">
      <c r="A27" s="35" t="s">
        <v>54</v>
      </c>
      <c r="E27" s="39" t="s">
        <v>5</v>
      </c>
    </row>
    <row r="28" spans="1:5" ht="12.75">
      <c r="A28" s="35" t="s">
        <v>55</v>
      </c>
      <c r="E28" s="40" t="s">
        <v>5741</v>
      </c>
    </row>
    <row r="29" spans="1:5" ht="114.75">
      <c r="A29" t="s">
        <v>56</v>
      </c>
      <c r="E29" s="39" t="s">
        <v>5770</v>
      </c>
    </row>
    <row r="30" spans="1:16" ht="25.5">
      <c r="A30" t="s">
        <v>49</v>
      </c>
      <c s="34" t="s">
        <v>77</v>
      </c>
      <c s="34" t="s">
        <v>5771</v>
      </c>
      <c s="35" t="s">
        <v>5</v>
      </c>
      <c s="6" t="s">
        <v>5772</v>
      </c>
      <c s="36" t="s">
        <v>165</v>
      </c>
      <c s="37">
        <v>29</v>
      </c>
      <c s="36">
        <v>0</v>
      </c>
      <c s="36">
        <f>ROUND(G30*H30,6)</f>
      </c>
      <c r="L30" s="38">
        <v>0</v>
      </c>
      <c s="32">
        <f>ROUND(ROUND(L30,2)*ROUND(G30,3),2)</f>
      </c>
      <c s="36" t="s">
        <v>53</v>
      </c>
      <c>
        <f>(M30*21)/100</f>
      </c>
      <c t="s">
        <v>27</v>
      </c>
    </row>
    <row r="31" spans="1:5" ht="12.75">
      <c r="A31" s="35" t="s">
        <v>54</v>
      </c>
      <c r="E31" s="39" t="s">
        <v>5</v>
      </c>
    </row>
    <row r="32" spans="1:5" ht="12.75">
      <c r="A32" s="35" t="s">
        <v>55</v>
      </c>
      <c r="E32" s="40" t="s">
        <v>5773</v>
      </c>
    </row>
    <row r="33" spans="1:5" ht="89.25">
      <c r="A33" t="s">
        <v>56</v>
      </c>
      <c r="E33" s="39" t="s">
        <v>5774</v>
      </c>
    </row>
    <row r="34" spans="1:13" ht="12.75">
      <c r="A34" t="s">
        <v>46</v>
      </c>
      <c r="C34" s="31" t="s">
        <v>5775</v>
      </c>
      <c r="E34" s="33" t="s">
        <v>6076</v>
      </c>
      <c r="J34" s="32">
        <f>0</f>
      </c>
      <c s="32">
        <f>0</f>
      </c>
      <c s="32">
        <f>0+L35+L39+L43</f>
      </c>
      <c s="32">
        <f>0+M35+M39+M43</f>
      </c>
    </row>
    <row r="35" spans="1:16" ht="12.75">
      <c r="A35" t="s">
        <v>49</v>
      </c>
      <c s="34" t="s">
        <v>65</v>
      </c>
      <c s="34" t="s">
        <v>5807</v>
      </c>
      <c s="35" t="s">
        <v>5</v>
      </c>
      <c s="6" t="s">
        <v>5808</v>
      </c>
      <c s="36" t="s">
        <v>97</v>
      </c>
      <c s="37">
        <v>2</v>
      </c>
      <c s="36">
        <v>0</v>
      </c>
      <c s="36">
        <f>ROUND(G35*H35,6)</f>
      </c>
      <c r="L35" s="38">
        <v>0</v>
      </c>
      <c s="32">
        <f>ROUND(ROUND(L35,2)*ROUND(G35,3),2)</f>
      </c>
      <c s="36" t="s">
        <v>53</v>
      </c>
      <c>
        <f>(M35*21)/100</f>
      </c>
      <c t="s">
        <v>27</v>
      </c>
    </row>
    <row r="36" spans="1:5" ht="12.75">
      <c r="A36" s="35" t="s">
        <v>54</v>
      </c>
      <c r="E36" s="39" t="s">
        <v>5</v>
      </c>
    </row>
    <row r="37" spans="1:5" ht="12.75">
      <c r="A37" s="35" t="s">
        <v>55</v>
      </c>
      <c r="E37" s="40" t="s">
        <v>5741</v>
      </c>
    </row>
    <row r="38" spans="1:5" ht="102">
      <c r="A38" t="s">
        <v>56</v>
      </c>
      <c r="E38" s="39" t="s">
        <v>5802</v>
      </c>
    </row>
    <row r="39" spans="1:16" ht="12.75">
      <c r="A39" t="s">
        <v>49</v>
      </c>
      <c s="34" t="s">
        <v>82</v>
      </c>
      <c s="34" t="s">
        <v>5832</v>
      </c>
      <c s="35" t="s">
        <v>5</v>
      </c>
      <c s="6" t="s">
        <v>5833</v>
      </c>
      <c s="36" t="s">
        <v>1503</v>
      </c>
      <c s="37">
        <v>100</v>
      </c>
      <c s="36">
        <v>0</v>
      </c>
      <c s="36">
        <f>ROUND(G39*H39,6)</f>
      </c>
      <c r="L39" s="38">
        <v>0</v>
      </c>
      <c s="32">
        <f>ROUND(ROUND(L39,2)*ROUND(G39,3),2)</f>
      </c>
      <c s="36" t="s">
        <v>53</v>
      </c>
      <c>
        <f>(M39*21)/100</f>
      </c>
      <c t="s">
        <v>27</v>
      </c>
    </row>
    <row r="40" spans="1:5" ht="12.75">
      <c r="A40" s="35" t="s">
        <v>54</v>
      </c>
      <c r="E40" s="39" t="s">
        <v>5</v>
      </c>
    </row>
    <row r="41" spans="1:5" ht="12.75">
      <c r="A41" s="35" t="s">
        <v>55</v>
      </c>
      <c r="E41" s="40" t="s">
        <v>5741</v>
      </c>
    </row>
    <row r="42" spans="1:5" ht="102">
      <c r="A42" t="s">
        <v>56</v>
      </c>
      <c r="E42" s="39" t="s">
        <v>5834</v>
      </c>
    </row>
    <row r="43" spans="1:16" ht="25.5">
      <c r="A43" t="s">
        <v>49</v>
      </c>
      <c s="34" t="s">
        <v>86</v>
      </c>
      <c s="34" t="s">
        <v>5841</v>
      </c>
      <c s="35" t="s">
        <v>5</v>
      </c>
      <c s="6" t="s">
        <v>5842</v>
      </c>
      <c s="36" t="s">
        <v>165</v>
      </c>
      <c s="37">
        <v>6</v>
      </c>
      <c s="36">
        <v>0</v>
      </c>
      <c s="36">
        <f>ROUND(G43*H43,6)</f>
      </c>
      <c r="L43" s="38">
        <v>0</v>
      </c>
      <c s="32">
        <f>ROUND(ROUND(L43,2)*ROUND(G43,3),2)</f>
      </c>
      <c s="36" t="s">
        <v>53</v>
      </c>
      <c>
        <f>(M43*21)/100</f>
      </c>
      <c t="s">
        <v>27</v>
      </c>
    </row>
    <row r="44" spans="1:5" ht="12.75">
      <c r="A44" s="35" t="s">
        <v>54</v>
      </c>
      <c r="E44" s="39" t="s">
        <v>5</v>
      </c>
    </row>
    <row r="45" spans="1:5" ht="12.75">
      <c r="A45" s="35" t="s">
        <v>55</v>
      </c>
      <c r="E45" s="40" t="s">
        <v>5773</v>
      </c>
    </row>
    <row r="46" spans="1:5" ht="102">
      <c r="A46" t="s">
        <v>56</v>
      </c>
      <c r="E46" s="39" t="s">
        <v>5843</v>
      </c>
    </row>
    <row r="47" spans="1:13" ht="12.75">
      <c r="A47" t="s">
        <v>46</v>
      </c>
      <c r="C47" s="31" t="s">
        <v>1461</v>
      </c>
      <c r="E47" s="33" t="s">
        <v>5844</v>
      </c>
      <c r="J47" s="32">
        <f>0</f>
      </c>
      <c s="32">
        <f>0</f>
      </c>
      <c s="32">
        <f>0+L48+L52+L56+L60+L64+L68+L72+L76+L80+L84+L88+L92+L96+L100+L104+L108+L112+L116</f>
      </c>
      <c s="32">
        <f>0+M48+M52+M56+M60+M64+M68+M72+M76+M80+M84+M88+M92+M96+M100+M104+M108+M112+M116</f>
      </c>
    </row>
    <row r="48" spans="1:16" ht="12.75">
      <c r="A48" t="s">
        <v>49</v>
      </c>
      <c s="34" t="s">
        <v>90</v>
      </c>
      <c s="34" t="s">
        <v>6077</v>
      </c>
      <c s="35" t="s">
        <v>5</v>
      </c>
      <c s="6" t="s">
        <v>6078</v>
      </c>
      <c s="36" t="s">
        <v>97</v>
      </c>
      <c s="37">
        <v>3</v>
      </c>
      <c s="36">
        <v>0</v>
      </c>
      <c s="36">
        <f>ROUND(G48*H48,6)</f>
      </c>
      <c r="L48" s="38">
        <v>0</v>
      </c>
      <c s="32">
        <f>ROUND(ROUND(L48,2)*ROUND(G48,3),2)</f>
      </c>
      <c s="36" t="s">
        <v>53</v>
      </c>
      <c>
        <f>(M48*21)/100</f>
      </c>
      <c t="s">
        <v>27</v>
      </c>
    </row>
    <row r="49" spans="1:5" ht="12.75">
      <c r="A49" s="35" t="s">
        <v>54</v>
      </c>
      <c r="E49" s="39" t="s">
        <v>5</v>
      </c>
    </row>
    <row r="50" spans="1:5" ht="12.75">
      <c r="A50" s="35" t="s">
        <v>55</v>
      </c>
      <c r="E50" s="40" t="s">
        <v>5847</v>
      </c>
    </row>
    <row r="51" spans="1:5" ht="114.75">
      <c r="A51" t="s">
        <v>56</v>
      </c>
      <c r="E51" s="39" t="s">
        <v>5892</v>
      </c>
    </row>
    <row r="52" spans="1:16" ht="12.75">
      <c r="A52" t="s">
        <v>49</v>
      </c>
      <c s="34" t="s">
        <v>94</v>
      </c>
      <c s="34" t="s">
        <v>6079</v>
      </c>
      <c s="35" t="s">
        <v>5</v>
      </c>
      <c s="6" t="s">
        <v>6080</v>
      </c>
      <c s="36" t="s">
        <v>97</v>
      </c>
      <c s="37">
        <v>3</v>
      </c>
      <c s="36">
        <v>0</v>
      </c>
      <c s="36">
        <f>ROUND(G52*H52,6)</f>
      </c>
      <c r="L52" s="38">
        <v>0</v>
      </c>
      <c s="32">
        <f>ROUND(ROUND(L52,2)*ROUND(G52,3),2)</f>
      </c>
      <c s="36" t="s">
        <v>53</v>
      </c>
      <c>
        <f>(M52*21)/100</f>
      </c>
      <c t="s">
        <v>27</v>
      </c>
    </row>
    <row r="53" spans="1:5" ht="12.75">
      <c r="A53" s="35" t="s">
        <v>54</v>
      </c>
      <c r="E53" s="39" t="s">
        <v>5</v>
      </c>
    </row>
    <row r="54" spans="1:5" ht="12.75">
      <c r="A54" s="35" t="s">
        <v>55</v>
      </c>
      <c r="E54" s="40" t="s">
        <v>5847</v>
      </c>
    </row>
    <row r="55" spans="1:5" ht="114.75">
      <c r="A55" t="s">
        <v>56</v>
      </c>
      <c r="E55" s="39" t="s">
        <v>5892</v>
      </c>
    </row>
    <row r="56" spans="1:16" ht="12.75">
      <c r="A56" t="s">
        <v>49</v>
      </c>
      <c s="34" t="s">
        <v>99</v>
      </c>
      <c s="34" t="s">
        <v>6081</v>
      </c>
      <c s="35" t="s">
        <v>5</v>
      </c>
      <c s="6" t="s">
        <v>6082</v>
      </c>
      <c s="36" t="s">
        <v>97</v>
      </c>
      <c s="37">
        <v>2</v>
      </c>
      <c s="36">
        <v>0</v>
      </c>
      <c s="36">
        <f>ROUND(G56*H56,6)</f>
      </c>
      <c r="L56" s="38">
        <v>0</v>
      </c>
      <c s="32">
        <f>ROUND(ROUND(L56,2)*ROUND(G56,3),2)</f>
      </c>
      <c s="36" t="s">
        <v>53</v>
      </c>
      <c>
        <f>(M56*21)/100</f>
      </c>
      <c t="s">
        <v>27</v>
      </c>
    </row>
    <row r="57" spans="1:5" ht="12.75">
      <c r="A57" s="35" t="s">
        <v>54</v>
      </c>
      <c r="E57" s="39" t="s">
        <v>5</v>
      </c>
    </row>
    <row r="58" spans="1:5" ht="12.75">
      <c r="A58" s="35" t="s">
        <v>55</v>
      </c>
      <c r="E58" s="40" t="s">
        <v>5847</v>
      </c>
    </row>
    <row r="59" spans="1:5" ht="114.75">
      <c r="A59" t="s">
        <v>56</v>
      </c>
      <c r="E59" s="39" t="s">
        <v>5892</v>
      </c>
    </row>
    <row r="60" spans="1:16" ht="25.5">
      <c r="A60" t="s">
        <v>49</v>
      </c>
      <c s="34" t="s">
        <v>102</v>
      </c>
      <c s="34" t="s">
        <v>6083</v>
      </c>
      <c s="35" t="s">
        <v>5</v>
      </c>
      <c s="6" t="s">
        <v>6084</v>
      </c>
      <c s="36" t="s">
        <v>97</v>
      </c>
      <c s="37">
        <v>2</v>
      </c>
      <c s="36">
        <v>0</v>
      </c>
      <c s="36">
        <f>ROUND(G60*H60,6)</f>
      </c>
      <c r="L60" s="38">
        <v>0</v>
      </c>
      <c s="32">
        <f>ROUND(ROUND(L60,2)*ROUND(G60,3),2)</f>
      </c>
      <c s="36" t="s">
        <v>53</v>
      </c>
      <c>
        <f>(M60*21)/100</f>
      </c>
      <c t="s">
        <v>27</v>
      </c>
    </row>
    <row r="61" spans="1:5" ht="12.75">
      <c r="A61" s="35" t="s">
        <v>54</v>
      </c>
      <c r="E61" s="39" t="s">
        <v>5</v>
      </c>
    </row>
    <row r="62" spans="1:5" ht="12.75">
      <c r="A62" s="35" t="s">
        <v>55</v>
      </c>
      <c r="E62" s="40" t="s">
        <v>5847</v>
      </c>
    </row>
    <row r="63" spans="1:5" ht="114.75">
      <c r="A63" t="s">
        <v>56</v>
      </c>
      <c r="E63" s="39" t="s">
        <v>5892</v>
      </c>
    </row>
    <row r="64" spans="1:16" ht="12.75">
      <c r="A64" t="s">
        <v>49</v>
      </c>
      <c s="34" t="s">
        <v>106</v>
      </c>
      <c s="34" t="s">
        <v>6085</v>
      </c>
      <c s="35" t="s">
        <v>5</v>
      </c>
      <c s="6" t="s">
        <v>6086</v>
      </c>
      <c s="36" t="s">
        <v>97</v>
      </c>
      <c s="37">
        <v>4</v>
      </c>
      <c s="36">
        <v>0</v>
      </c>
      <c s="36">
        <f>ROUND(G64*H64,6)</f>
      </c>
      <c r="L64" s="38">
        <v>0</v>
      </c>
      <c s="32">
        <f>ROUND(ROUND(L64,2)*ROUND(G64,3),2)</f>
      </c>
      <c s="36" t="s">
        <v>53</v>
      </c>
      <c>
        <f>(M64*21)/100</f>
      </c>
      <c t="s">
        <v>27</v>
      </c>
    </row>
    <row r="65" spans="1:5" ht="12.75">
      <c r="A65" s="35" t="s">
        <v>54</v>
      </c>
      <c r="E65" s="39" t="s">
        <v>5</v>
      </c>
    </row>
    <row r="66" spans="1:5" ht="12.75">
      <c r="A66" s="35" t="s">
        <v>55</v>
      </c>
      <c r="E66" s="40" t="s">
        <v>5847</v>
      </c>
    </row>
    <row r="67" spans="1:5" ht="114.75">
      <c r="A67" t="s">
        <v>56</v>
      </c>
      <c r="E67" s="39" t="s">
        <v>5892</v>
      </c>
    </row>
    <row r="68" spans="1:16" ht="12.75">
      <c r="A68" t="s">
        <v>49</v>
      </c>
      <c s="34" t="s">
        <v>110</v>
      </c>
      <c s="34" t="s">
        <v>6087</v>
      </c>
      <c s="35" t="s">
        <v>5</v>
      </c>
      <c s="6" t="s">
        <v>6088</v>
      </c>
      <c s="36" t="s">
        <v>97</v>
      </c>
      <c s="37">
        <v>1</v>
      </c>
      <c s="36">
        <v>0</v>
      </c>
      <c s="36">
        <f>ROUND(G68*H68,6)</f>
      </c>
      <c r="L68" s="38">
        <v>0</v>
      </c>
      <c s="32">
        <f>ROUND(ROUND(L68,2)*ROUND(G68,3),2)</f>
      </c>
      <c s="36" t="s">
        <v>53</v>
      </c>
      <c>
        <f>(M68*21)/100</f>
      </c>
      <c t="s">
        <v>27</v>
      </c>
    </row>
    <row r="69" spans="1:5" ht="12.75">
      <c r="A69" s="35" t="s">
        <v>54</v>
      </c>
      <c r="E69" s="39" t="s">
        <v>5</v>
      </c>
    </row>
    <row r="70" spans="1:5" ht="12.75">
      <c r="A70" s="35" t="s">
        <v>55</v>
      </c>
      <c r="E70" s="40" t="s">
        <v>5847</v>
      </c>
    </row>
    <row r="71" spans="1:5" ht="114.75">
      <c r="A71" t="s">
        <v>56</v>
      </c>
      <c r="E71" s="39" t="s">
        <v>5892</v>
      </c>
    </row>
    <row r="72" spans="1:16" ht="25.5">
      <c r="A72" t="s">
        <v>49</v>
      </c>
      <c s="34" t="s">
        <v>114</v>
      </c>
      <c s="34" t="s">
        <v>6089</v>
      </c>
      <c s="35" t="s">
        <v>5</v>
      </c>
      <c s="6" t="s">
        <v>6090</v>
      </c>
      <c s="36" t="s">
        <v>97</v>
      </c>
      <c s="37">
        <v>1</v>
      </c>
      <c s="36">
        <v>0</v>
      </c>
      <c s="36">
        <f>ROUND(G72*H72,6)</f>
      </c>
      <c r="L72" s="38">
        <v>0</v>
      </c>
      <c s="32">
        <f>ROUND(ROUND(L72,2)*ROUND(G72,3),2)</f>
      </c>
      <c s="36" t="s">
        <v>53</v>
      </c>
      <c>
        <f>(M72*21)/100</f>
      </c>
      <c t="s">
        <v>27</v>
      </c>
    </row>
    <row r="73" spans="1:5" ht="12.75">
      <c r="A73" s="35" t="s">
        <v>54</v>
      </c>
      <c r="E73" s="39" t="s">
        <v>5</v>
      </c>
    </row>
    <row r="74" spans="1:5" ht="12.75">
      <c r="A74" s="35" t="s">
        <v>55</v>
      </c>
      <c r="E74" s="40" t="s">
        <v>5847</v>
      </c>
    </row>
    <row r="75" spans="1:5" ht="114.75">
      <c r="A75" t="s">
        <v>56</v>
      </c>
      <c r="E75" s="39" t="s">
        <v>5892</v>
      </c>
    </row>
    <row r="76" spans="1:16" ht="12.75">
      <c r="A76" t="s">
        <v>49</v>
      </c>
      <c s="34" t="s">
        <v>118</v>
      </c>
      <c s="34" t="s">
        <v>6091</v>
      </c>
      <c s="35" t="s">
        <v>5</v>
      </c>
      <c s="6" t="s">
        <v>6092</v>
      </c>
      <c s="36" t="s">
        <v>97</v>
      </c>
      <c s="37">
        <v>4</v>
      </c>
      <c s="36">
        <v>0</v>
      </c>
      <c s="36">
        <f>ROUND(G76*H76,6)</f>
      </c>
      <c r="L76" s="38">
        <v>0</v>
      </c>
      <c s="32">
        <f>ROUND(ROUND(L76,2)*ROUND(G76,3),2)</f>
      </c>
      <c s="36" t="s">
        <v>53</v>
      </c>
      <c>
        <f>(M76*21)/100</f>
      </c>
      <c t="s">
        <v>27</v>
      </c>
    </row>
    <row r="77" spans="1:5" ht="12.75">
      <c r="A77" s="35" t="s">
        <v>54</v>
      </c>
      <c r="E77" s="39" t="s">
        <v>5</v>
      </c>
    </row>
    <row r="78" spans="1:5" ht="12.75">
      <c r="A78" s="35" t="s">
        <v>55</v>
      </c>
      <c r="E78" s="40" t="s">
        <v>5847</v>
      </c>
    </row>
    <row r="79" spans="1:5" ht="114.75">
      <c r="A79" t="s">
        <v>56</v>
      </c>
      <c r="E79" s="39" t="s">
        <v>5892</v>
      </c>
    </row>
    <row r="80" spans="1:16" ht="12.75">
      <c r="A80" t="s">
        <v>49</v>
      </c>
      <c s="34" t="s">
        <v>122</v>
      </c>
      <c s="34" t="s">
        <v>6093</v>
      </c>
      <c s="35" t="s">
        <v>5</v>
      </c>
      <c s="6" t="s">
        <v>6094</v>
      </c>
      <c s="36" t="s">
        <v>97</v>
      </c>
      <c s="37">
        <v>1</v>
      </c>
      <c s="36">
        <v>0</v>
      </c>
      <c s="36">
        <f>ROUND(G80*H80,6)</f>
      </c>
      <c r="L80" s="38">
        <v>0</v>
      </c>
      <c s="32">
        <f>ROUND(ROUND(L80,2)*ROUND(G80,3),2)</f>
      </c>
      <c s="36" t="s">
        <v>53</v>
      </c>
      <c>
        <f>(M80*21)/100</f>
      </c>
      <c t="s">
        <v>27</v>
      </c>
    </row>
    <row r="81" spans="1:5" ht="12.75">
      <c r="A81" s="35" t="s">
        <v>54</v>
      </c>
      <c r="E81" s="39" t="s">
        <v>5</v>
      </c>
    </row>
    <row r="82" spans="1:5" ht="12.75">
      <c r="A82" s="35" t="s">
        <v>55</v>
      </c>
      <c r="E82" s="40" t="s">
        <v>5847</v>
      </c>
    </row>
    <row r="83" spans="1:5" ht="114.75">
      <c r="A83" t="s">
        <v>56</v>
      </c>
      <c r="E83" s="39" t="s">
        <v>5892</v>
      </c>
    </row>
    <row r="84" spans="1:16" ht="12.75">
      <c r="A84" t="s">
        <v>49</v>
      </c>
      <c s="34" t="s">
        <v>126</v>
      </c>
      <c s="34" t="s">
        <v>6095</v>
      </c>
      <c s="35" t="s">
        <v>5</v>
      </c>
      <c s="6" t="s">
        <v>6096</v>
      </c>
      <c s="36" t="s">
        <v>97</v>
      </c>
      <c s="37">
        <v>1</v>
      </c>
      <c s="36">
        <v>0</v>
      </c>
      <c s="36">
        <f>ROUND(G84*H84,6)</f>
      </c>
      <c r="L84" s="38">
        <v>0</v>
      </c>
      <c s="32">
        <f>ROUND(ROUND(L84,2)*ROUND(G84,3),2)</f>
      </c>
      <c s="36" t="s">
        <v>53</v>
      </c>
      <c>
        <f>(M84*21)/100</f>
      </c>
      <c t="s">
        <v>27</v>
      </c>
    </row>
    <row r="85" spans="1:5" ht="12.75">
      <c r="A85" s="35" t="s">
        <v>54</v>
      </c>
      <c r="E85" s="39" t="s">
        <v>5</v>
      </c>
    </row>
    <row r="86" spans="1:5" ht="12.75">
      <c r="A86" s="35" t="s">
        <v>55</v>
      </c>
      <c r="E86" s="40" t="s">
        <v>5847</v>
      </c>
    </row>
    <row r="87" spans="1:5" ht="114.75">
      <c r="A87" t="s">
        <v>56</v>
      </c>
      <c r="E87" s="39" t="s">
        <v>5892</v>
      </c>
    </row>
    <row r="88" spans="1:16" ht="12.75">
      <c r="A88" t="s">
        <v>49</v>
      </c>
      <c s="34" t="s">
        <v>130</v>
      </c>
      <c s="34" t="s">
        <v>6097</v>
      </c>
      <c s="35" t="s">
        <v>5</v>
      </c>
      <c s="6" t="s">
        <v>6098</v>
      </c>
      <c s="36" t="s">
        <v>70</v>
      </c>
      <c s="37">
        <v>8</v>
      </c>
      <c s="36">
        <v>0</v>
      </c>
      <c s="36">
        <f>ROUND(G88*H88,6)</f>
      </c>
      <c r="L88" s="38">
        <v>0</v>
      </c>
      <c s="32">
        <f>ROUND(ROUND(L88,2)*ROUND(G88,3),2)</f>
      </c>
      <c s="36" t="s">
        <v>53</v>
      </c>
      <c>
        <f>(M88*21)/100</f>
      </c>
      <c t="s">
        <v>27</v>
      </c>
    </row>
    <row r="89" spans="1:5" ht="12.75">
      <c r="A89" s="35" t="s">
        <v>54</v>
      </c>
      <c r="E89" s="39" t="s">
        <v>5</v>
      </c>
    </row>
    <row r="90" spans="1:5" ht="12.75">
      <c r="A90" s="35" t="s">
        <v>55</v>
      </c>
      <c r="E90" s="40" t="s">
        <v>5847</v>
      </c>
    </row>
    <row r="91" spans="1:5" ht="114.75">
      <c r="A91" t="s">
        <v>56</v>
      </c>
      <c r="E91" s="39" t="s">
        <v>6099</v>
      </c>
    </row>
    <row r="92" spans="1:16" ht="12.75">
      <c r="A92" t="s">
        <v>49</v>
      </c>
      <c s="34" t="s">
        <v>134</v>
      </c>
      <c s="34" t="s">
        <v>6100</v>
      </c>
      <c s="35" t="s">
        <v>5</v>
      </c>
      <c s="6" t="s">
        <v>6101</v>
      </c>
      <c s="36" t="s">
        <v>70</v>
      </c>
      <c s="37">
        <v>40</v>
      </c>
      <c s="36">
        <v>0</v>
      </c>
      <c s="36">
        <f>ROUND(G92*H92,6)</f>
      </c>
      <c r="L92" s="38">
        <v>0</v>
      </c>
      <c s="32">
        <f>ROUND(ROUND(L92,2)*ROUND(G92,3),2)</f>
      </c>
      <c s="36" t="s">
        <v>53</v>
      </c>
      <c>
        <f>(M92*21)/100</f>
      </c>
      <c t="s">
        <v>27</v>
      </c>
    </row>
    <row r="93" spans="1:5" ht="12.75">
      <c r="A93" s="35" t="s">
        <v>54</v>
      </c>
      <c r="E93" s="39" t="s">
        <v>5</v>
      </c>
    </row>
    <row r="94" spans="1:5" ht="12.75">
      <c r="A94" s="35" t="s">
        <v>55</v>
      </c>
      <c r="E94" s="40" t="s">
        <v>5847</v>
      </c>
    </row>
    <row r="95" spans="1:5" ht="114.75">
      <c r="A95" t="s">
        <v>56</v>
      </c>
      <c r="E95" s="39" t="s">
        <v>6099</v>
      </c>
    </row>
    <row r="96" spans="1:16" ht="12.75">
      <c r="A96" t="s">
        <v>49</v>
      </c>
      <c s="34" t="s">
        <v>138</v>
      </c>
      <c s="34" t="s">
        <v>6102</v>
      </c>
      <c s="35" t="s">
        <v>5</v>
      </c>
      <c s="6" t="s">
        <v>6103</v>
      </c>
      <c s="36" t="s">
        <v>97</v>
      </c>
      <c s="37">
        <v>2</v>
      </c>
      <c s="36">
        <v>0</v>
      </c>
      <c s="36">
        <f>ROUND(G96*H96,6)</f>
      </c>
      <c r="L96" s="38">
        <v>0</v>
      </c>
      <c s="32">
        <f>ROUND(ROUND(L96,2)*ROUND(G96,3),2)</f>
      </c>
      <c s="36" t="s">
        <v>53</v>
      </c>
      <c>
        <f>(M96*21)/100</f>
      </c>
      <c t="s">
        <v>27</v>
      </c>
    </row>
    <row r="97" spans="1:5" ht="12.75">
      <c r="A97" s="35" t="s">
        <v>54</v>
      </c>
      <c r="E97" s="39" t="s">
        <v>5</v>
      </c>
    </row>
    <row r="98" spans="1:5" ht="12.75">
      <c r="A98" s="35" t="s">
        <v>55</v>
      </c>
      <c r="E98" s="40" t="s">
        <v>5847</v>
      </c>
    </row>
    <row r="99" spans="1:5" ht="114.75">
      <c r="A99" t="s">
        <v>56</v>
      </c>
      <c r="E99" s="39" t="s">
        <v>5892</v>
      </c>
    </row>
    <row r="100" spans="1:16" ht="12.75">
      <c r="A100" t="s">
        <v>49</v>
      </c>
      <c s="34" t="s">
        <v>142</v>
      </c>
      <c s="34" t="s">
        <v>6104</v>
      </c>
      <c s="35" t="s">
        <v>5</v>
      </c>
      <c s="6" t="s">
        <v>6105</v>
      </c>
      <c s="36" t="s">
        <v>97</v>
      </c>
      <c s="37">
        <v>2</v>
      </c>
      <c s="36">
        <v>0</v>
      </c>
      <c s="36">
        <f>ROUND(G100*H100,6)</f>
      </c>
      <c r="L100" s="38">
        <v>0</v>
      </c>
      <c s="32">
        <f>ROUND(ROUND(L100,2)*ROUND(G100,3),2)</f>
      </c>
      <c s="36" t="s">
        <v>53</v>
      </c>
      <c>
        <f>(M100*21)/100</f>
      </c>
      <c t="s">
        <v>27</v>
      </c>
    </row>
    <row r="101" spans="1:5" ht="12.75">
      <c r="A101" s="35" t="s">
        <v>54</v>
      </c>
      <c r="E101" s="39" t="s">
        <v>5</v>
      </c>
    </row>
    <row r="102" spans="1:5" ht="12.75">
      <c r="A102" s="35" t="s">
        <v>55</v>
      </c>
      <c r="E102" s="40" t="s">
        <v>5847</v>
      </c>
    </row>
    <row r="103" spans="1:5" ht="114.75">
      <c r="A103" t="s">
        <v>56</v>
      </c>
      <c r="E103" s="39" t="s">
        <v>5892</v>
      </c>
    </row>
    <row r="104" spans="1:16" ht="12.75">
      <c r="A104" t="s">
        <v>49</v>
      </c>
      <c s="34" t="s">
        <v>146</v>
      </c>
      <c s="34" t="s">
        <v>6106</v>
      </c>
      <c s="35" t="s">
        <v>5</v>
      </c>
      <c s="6" t="s">
        <v>6107</v>
      </c>
      <c s="36" t="s">
        <v>97</v>
      </c>
      <c s="37">
        <v>2</v>
      </c>
      <c s="36">
        <v>0</v>
      </c>
      <c s="36">
        <f>ROUND(G104*H104,6)</f>
      </c>
      <c r="L104" s="38">
        <v>0</v>
      </c>
      <c s="32">
        <f>ROUND(ROUND(L104,2)*ROUND(G104,3),2)</f>
      </c>
      <c s="36" t="s">
        <v>53</v>
      </c>
      <c>
        <f>(M104*21)/100</f>
      </c>
      <c t="s">
        <v>27</v>
      </c>
    </row>
    <row r="105" spans="1:5" ht="12.75">
      <c r="A105" s="35" t="s">
        <v>54</v>
      </c>
      <c r="E105" s="39" t="s">
        <v>5</v>
      </c>
    </row>
    <row r="106" spans="1:5" ht="12.75">
      <c r="A106" s="35" t="s">
        <v>55</v>
      </c>
      <c r="E106" s="40" t="s">
        <v>5847</v>
      </c>
    </row>
    <row r="107" spans="1:5" ht="114.75">
      <c r="A107" t="s">
        <v>56</v>
      </c>
      <c r="E107" s="39" t="s">
        <v>5892</v>
      </c>
    </row>
    <row r="108" spans="1:16" ht="12.75">
      <c r="A108" t="s">
        <v>49</v>
      </c>
      <c s="34" t="s">
        <v>150</v>
      </c>
      <c s="34" t="s">
        <v>5924</v>
      </c>
      <c s="35" t="s">
        <v>5</v>
      </c>
      <c s="6" t="s">
        <v>5925</v>
      </c>
      <c s="36" t="s">
        <v>97</v>
      </c>
      <c s="37">
        <v>3</v>
      </c>
      <c s="36">
        <v>0</v>
      </c>
      <c s="36">
        <f>ROUND(G108*H108,6)</f>
      </c>
      <c r="L108" s="38">
        <v>0</v>
      </c>
      <c s="32">
        <f>ROUND(ROUND(L108,2)*ROUND(G108,3),2)</f>
      </c>
      <c s="36" t="s">
        <v>53</v>
      </c>
      <c>
        <f>(M108*21)/100</f>
      </c>
      <c t="s">
        <v>27</v>
      </c>
    </row>
    <row r="109" spans="1:5" ht="12.75">
      <c r="A109" s="35" t="s">
        <v>54</v>
      </c>
      <c r="E109" s="39" t="s">
        <v>5</v>
      </c>
    </row>
    <row r="110" spans="1:5" ht="12.75">
      <c r="A110" s="35" t="s">
        <v>55</v>
      </c>
      <c r="E110" s="40" t="s">
        <v>5847</v>
      </c>
    </row>
    <row r="111" spans="1:5" ht="114.75">
      <c r="A111" t="s">
        <v>56</v>
      </c>
      <c r="E111" s="39" t="s">
        <v>5892</v>
      </c>
    </row>
    <row r="112" spans="1:16" ht="25.5">
      <c r="A112" t="s">
        <v>49</v>
      </c>
      <c s="34" t="s">
        <v>154</v>
      </c>
      <c s="34" t="s">
        <v>5926</v>
      </c>
      <c s="35" t="s">
        <v>5</v>
      </c>
      <c s="6" t="s">
        <v>5927</v>
      </c>
      <c s="36" t="s">
        <v>97</v>
      </c>
      <c s="37">
        <v>2</v>
      </c>
      <c s="36">
        <v>0</v>
      </c>
      <c s="36">
        <f>ROUND(G112*H112,6)</f>
      </c>
      <c r="L112" s="38">
        <v>0</v>
      </c>
      <c s="32">
        <f>ROUND(ROUND(L112,2)*ROUND(G112,3),2)</f>
      </c>
      <c s="36" t="s">
        <v>53</v>
      </c>
      <c>
        <f>(M112*21)/100</f>
      </c>
      <c t="s">
        <v>27</v>
      </c>
    </row>
    <row r="113" spans="1:5" ht="12.75">
      <c r="A113" s="35" t="s">
        <v>54</v>
      </c>
      <c r="E113" s="39" t="s">
        <v>5</v>
      </c>
    </row>
    <row r="114" spans="1:5" ht="12.75">
      <c r="A114" s="35" t="s">
        <v>55</v>
      </c>
      <c r="E114" s="40" t="s">
        <v>5773</v>
      </c>
    </row>
    <row r="115" spans="1:5" ht="76.5">
      <c r="A115" t="s">
        <v>56</v>
      </c>
      <c r="E115" s="39" t="s">
        <v>5928</v>
      </c>
    </row>
    <row r="116" spans="1:16" ht="12.75">
      <c r="A116" t="s">
        <v>49</v>
      </c>
      <c s="34" t="s">
        <v>158</v>
      </c>
      <c s="34" t="s">
        <v>5929</v>
      </c>
      <c s="35" t="s">
        <v>5</v>
      </c>
      <c s="6" t="s">
        <v>5930</v>
      </c>
      <c s="36" t="s">
        <v>165</v>
      </c>
      <c s="37">
        <v>20</v>
      </c>
      <c s="36">
        <v>0</v>
      </c>
      <c s="36">
        <f>ROUND(G116*H116,6)</f>
      </c>
      <c r="L116" s="38">
        <v>0</v>
      </c>
      <c s="32">
        <f>ROUND(ROUND(L116,2)*ROUND(G116,3),2)</f>
      </c>
      <c s="36" t="s">
        <v>53</v>
      </c>
      <c>
        <f>(M116*21)/100</f>
      </c>
      <c t="s">
        <v>27</v>
      </c>
    </row>
    <row r="117" spans="1:5" ht="12.75">
      <c r="A117" s="35" t="s">
        <v>54</v>
      </c>
      <c r="E117" s="39" t="s">
        <v>5</v>
      </c>
    </row>
    <row r="118" spans="1:5" ht="12.75">
      <c r="A118" s="35" t="s">
        <v>55</v>
      </c>
      <c r="E118" s="40" t="s">
        <v>5773</v>
      </c>
    </row>
    <row r="119" spans="1:5" ht="89.25">
      <c r="A119" t="s">
        <v>56</v>
      </c>
      <c r="E119" s="39" t="s">
        <v>5931</v>
      </c>
    </row>
    <row r="120" spans="1:13" ht="12.75">
      <c r="A120" t="s">
        <v>46</v>
      </c>
      <c r="C120" s="31" t="s">
        <v>5965</v>
      </c>
      <c r="E120" s="33" t="s">
        <v>5966</v>
      </c>
      <c r="J120" s="32">
        <f>0</f>
      </c>
      <c s="32">
        <f>0</f>
      </c>
      <c s="32">
        <f>0+L121+L125+L129+L133+L137+L141+L145+L149+L153+L157+L161+L165</f>
      </c>
      <c s="32">
        <f>0+M121+M125+M129+M133+M137+M141+M145+M149+M153+M157+M161+M165</f>
      </c>
    </row>
    <row r="121" spans="1:16" ht="12.75">
      <c r="A121" t="s">
        <v>49</v>
      </c>
      <c s="34" t="s">
        <v>162</v>
      </c>
      <c s="34" t="s">
        <v>5971</v>
      </c>
      <c s="35" t="s">
        <v>5</v>
      </c>
      <c s="6" t="s">
        <v>5972</v>
      </c>
      <c s="36" t="s">
        <v>1585</v>
      </c>
      <c s="37">
        <v>1</v>
      </c>
      <c s="36">
        <v>0</v>
      </c>
      <c s="36">
        <f>ROUND(G121*H121,6)</f>
      </c>
      <c r="L121" s="38">
        <v>0</v>
      </c>
      <c s="32">
        <f>ROUND(ROUND(L121,2)*ROUND(G121,3),2)</f>
      </c>
      <c s="36" t="s">
        <v>53</v>
      </c>
      <c>
        <f>(M121*21)/100</f>
      </c>
      <c t="s">
        <v>27</v>
      </c>
    </row>
    <row r="122" spans="1:5" ht="12.75">
      <c r="A122" s="35" t="s">
        <v>54</v>
      </c>
      <c r="E122" s="39" t="s">
        <v>5</v>
      </c>
    </row>
    <row r="123" spans="1:5" ht="12.75">
      <c r="A123" s="35" t="s">
        <v>55</v>
      </c>
      <c r="E123" s="40" t="s">
        <v>5969</v>
      </c>
    </row>
    <row r="124" spans="1:5" ht="89.25">
      <c r="A124" t="s">
        <v>56</v>
      </c>
      <c r="E124" s="39" t="s">
        <v>5973</v>
      </c>
    </row>
    <row r="125" spans="1:16" ht="12.75">
      <c r="A125" t="s">
        <v>49</v>
      </c>
      <c s="34" t="s">
        <v>167</v>
      </c>
      <c s="34" t="s">
        <v>5974</v>
      </c>
      <c s="35" t="s">
        <v>5</v>
      </c>
      <c s="6" t="s">
        <v>5975</v>
      </c>
      <c s="36" t="s">
        <v>97</v>
      </c>
      <c s="37">
        <v>1</v>
      </c>
      <c s="36">
        <v>0</v>
      </c>
      <c s="36">
        <f>ROUND(G125*H125,6)</f>
      </c>
      <c r="L125" s="38">
        <v>0</v>
      </c>
      <c s="32">
        <f>ROUND(ROUND(L125,2)*ROUND(G125,3),2)</f>
      </c>
      <c s="36" t="s">
        <v>53</v>
      </c>
      <c>
        <f>(M125*21)/100</f>
      </c>
      <c t="s">
        <v>27</v>
      </c>
    </row>
    <row r="126" spans="1:5" ht="12.75">
      <c r="A126" s="35" t="s">
        <v>54</v>
      </c>
      <c r="E126" s="39" t="s">
        <v>5</v>
      </c>
    </row>
    <row r="127" spans="1:5" ht="12.75">
      <c r="A127" s="35" t="s">
        <v>55</v>
      </c>
      <c r="E127" s="40" t="s">
        <v>5969</v>
      </c>
    </row>
    <row r="128" spans="1:5" ht="89.25">
      <c r="A128" t="s">
        <v>56</v>
      </c>
      <c r="E128" s="39" t="s">
        <v>5976</v>
      </c>
    </row>
    <row r="129" spans="1:16" ht="12.75">
      <c r="A129" t="s">
        <v>49</v>
      </c>
      <c s="34" t="s">
        <v>171</v>
      </c>
      <c s="34" t="s">
        <v>5984</v>
      </c>
      <c s="35" t="s">
        <v>5</v>
      </c>
      <c s="6" t="s">
        <v>5985</v>
      </c>
      <c s="36" t="s">
        <v>97</v>
      </c>
      <c s="37">
        <v>1</v>
      </c>
      <c s="36">
        <v>0</v>
      </c>
      <c s="36">
        <f>ROUND(G129*H129,6)</f>
      </c>
      <c r="L129" s="38">
        <v>0</v>
      </c>
      <c s="32">
        <f>ROUND(ROUND(L129,2)*ROUND(G129,3),2)</f>
      </c>
      <c s="36" t="s">
        <v>53</v>
      </c>
      <c>
        <f>(M129*21)/100</f>
      </c>
      <c t="s">
        <v>27</v>
      </c>
    </row>
    <row r="130" spans="1:5" ht="12.75">
      <c r="A130" s="35" t="s">
        <v>54</v>
      </c>
      <c r="E130" s="39" t="s">
        <v>5</v>
      </c>
    </row>
    <row r="131" spans="1:5" ht="12.75">
      <c r="A131" s="35" t="s">
        <v>55</v>
      </c>
      <c r="E131" s="40" t="s">
        <v>5773</v>
      </c>
    </row>
    <row r="132" spans="1:5" ht="89.25">
      <c r="A132" t="s">
        <v>56</v>
      </c>
      <c r="E132" s="39" t="s">
        <v>5986</v>
      </c>
    </row>
    <row r="133" spans="1:16" ht="12.75">
      <c r="A133" t="s">
        <v>49</v>
      </c>
      <c s="34" t="s">
        <v>175</v>
      </c>
      <c s="34" t="s">
        <v>5987</v>
      </c>
      <c s="35" t="s">
        <v>5</v>
      </c>
      <c s="6" t="s">
        <v>5988</v>
      </c>
      <c s="36" t="s">
        <v>97</v>
      </c>
      <c s="37">
        <v>1</v>
      </c>
      <c s="36">
        <v>0</v>
      </c>
      <c s="36">
        <f>ROUND(G133*H133,6)</f>
      </c>
      <c r="L133" s="38">
        <v>0</v>
      </c>
      <c s="32">
        <f>ROUND(ROUND(L133,2)*ROUND(G133,3),2)</f>
      </c>
      <c s="36" t="s">
        <v>53</v>
      </c>
      <c>
        <f>(M133*21)/100</f>
      </c>
      <c t="s">
        <v>27</v>
      </c>
    </row>
    <row r="134" spans="1:5" ht="12.75">
      <c r="A134" s="35" t="s">
        <v>54</v>
      </c>
      <c r="E134" s="39" t="s">
        <v>5</v>
      </c>
    </row>
    <row r="135" spans="1:5" ht="12.75">
      <c r="A135" s="35" t="s">
        <v>55</v>
      </c>
      <c r="E135" s="40" t="s">
        <v>5773</v>
      </c>
    </row>
    <row r="136" spans="1:5" ht="89.25">
      <c r="A136" t="s">
        <v>56</v>
      </c>
      <c r="E136" s="39" t="s">
        <v>5989</v>
      </c>
    </row>
    <row r="137" spans="1:16" ht="12.75">
      <c r="A137" t="s">
        <v>49</v>
      </c>
      <c s="34" t="s">
        <v>179</v>
      </c>
      <c s="34" t="s">
        <v>5990</v>
      </c>
      <c s="35" t="s">
        <v>5</v>
      </c>
      <c s="6" t="s">
        <v>189</v>
      </c>
      <c s="36" t="s">
        <v>97</v>
      </c>
      <c s="37">
        <v>1</v>
      </c>
      <c s="36">
        <v>0</v>
      </c>
      <c s="36">
        <f>ROUND(G137*H137,6)</f>
      </c>
      <c r="L137" s="38">
        <v>0</v>
      </c>
      <c s="32">
        <f>ROUND(ROUND(L137,2)*ROUND(G137,3),2)</f>
      </c>
      <c s="36" t="s">
        <v>53</v>
      </c>
      <c>
        <f>(M137*21)/100</f>
      </c>
      <c t="s">
        <v>27</v>
      </c>
    </row>
    <row r="138" spans="1:5" ht="12.75">
      <c r="A138" s="35" t="s">
        <v>54</v>
      </c>
      <c r="E138" s="39" t="s">
        <v>5</v>
      </c>
    </row>
    <row r="139" spans="1:5" ht="12.75">
      <c r="A139" s="35" t="s">
        <v>55</v>
      </c>
      <c r="E139" s="40" t="s">
        <v>5773</v>
      </c>
    </row>
    <row r="140" spans="1:5" ht="89.25">
      <c r="A140" t="s">
        <v>56</v>
      </c>
      <c r="E140" s="39" t="s">
        <v>5991</v>
      </c>
    </row>
    <row r="141" spans="1:16" ht="12.75">
      <c r="A141" t="s">
        <v>49</v>
      </c>
      <c s="34" t="s">
        <v>183</v>
      </c>
      <c s="34" t="s">
        <v>5992</v>
      </c>
      <c s="35" t="s">
        <v>5</v>
      </c>
      <c s="6" t="s">
        <v>5993</v>
      </c>
      <c s="36" t="s">
        <v>165</v>
      </c>
      <c s="37">
        <v>20</v>
      </c>
      <c s="36">
        <v>0</v>
      </c>
      <c s="36">
        <f>ROUND(G141*H141,6)</f>
      </c>
      <c r="L141" s="38">
        <v>0</v>
      </c>
      <c s="32">
        <f>ROUND(ROUND(L141,2)*ROUND(G141,3),2)</f>
      </c>
      <c s="36" t="s">
        <v>53</v>
      </c>
      <c>
        <f>(M141*21)/100</f>
      </c>
      <c t="s">
        <v>27</v>
      </c>
    </row>
    <row r="142" spans="1:5" ht="12.75">
      <c r="A142" s="35" t="s">
        <v>54</v>
      </c>
      <c r="E142" s="39" t="s">
        <v>5</v>
      </c>
    </row>
    <row r="143" spans="1:5" ht="12.75">
      <c r="A143" s="35" t="s">
        <v>55</v>
      </c>
      <c r="E143" s="40" t="s">
        <v>5773</v>
      </c>
    </row>
    <row r="144" spans="1:5" ht="89.25">
      <c r="A144" t="s">
        <v>56</v>
      </c>
      <c r="E144" s="39" t="s">
        <v>999</v>
      </c>
    </row>
    <row r="145" spans="1:16" ht="12.75">
      <c r="A145" t="s">
        <v>49</v>
      </c>
      <c s="34" t="s">
        <v>187</v>
      </c>
      <c s="34" t="s">
        <v>5994</v>
      </c>
      <c s="35" t="s">
        <v>5</v>
      </c>
      <c s="6" t="s">
        <v>5995</v>
      </c>
      <c s="36" t="s">
        <v>165</v>
      </c>
      <c s="37">
        <v>40</v>
      </c>
      <c s="36">
        <v>0</v>
      </c>
      <c s="36">
        <f>ROUND(G145*H145,6)</f>
      </c>
      <c r="L145" s="38">
        <v>0</v>
      </c>
      <c s="32">
        <f>ROUND(ROUND(L145,2)*ROUND(G145,3),2)</f>
      </c>
      <c s="36" t="s">
        <v>53</v>
      </c>
      <c>
        <f>(M145*21)/100</f>
      </c>
      <c t="s">
        <v>27</v>
      </c>
    </row>
    <row r="146" spans="1:5" ht="12.75">
      <c r="A146" s="35" t="s">
        <v>54</v>
      </c>
      <c r="E146" s="39" t="s">
        <v>5</v>
      </c>
    </row>
    <row r="147" spans="1:5" ht="12.75">
      <c r="A147" s="35" t="s">
        <v>55</v>
      </c>
      <c r="E147" s="40" t="s">
        <v>5773</v>
      </c>
    </row>
    <row r="148" spans="1:5" ht="89.25">
      <c r="A148" t="s">
        <v>56</v>
      </c>
      <c r="E148" s="39" t="s">
        <v>5996</v>
      </c>
    </row>
    <row r="149" spans="1:16" ht="12.75">
      <c r="A149" t="s">
        <v>49</v>
      </c>
      <c s="34" t="s">
        <v>193</v>
      </c>
      <c s="34" t="s">
        <v>5997</v>
      </c>
      <c s="35" t="s">
        <v>5</v>
      </c>
      <c s="6" t="s">
        <v>5998</v>
      </c>
      <c s="36" t="s">
        <v>97</v>
      </c>
      <c s="37">
        <v>2</v>
      </c>
      <c s="36">
        <v>0</v>
      </c>
      <c s="36">
        <f>ROUND(G149*H149,6)</f>
      </c>
      <c r="L149" s="38">
        <v>0</v>
      </c>
      <c s="32">
        <f>ROUND(ROUND(L149,2)*ROUND(G149,3),2)</f>
      </c>
      <c s="36" t="s">
        <v>5934</v>
      </c>
      <c>
        <f>(M149*21)/100</f>
      </c>
      <c t="s">
        <v>27</v>
      </c>
    </row>
    <row r="150" spans="1:5" ht="12.75">
      <c r="A150" s="35" t="s">
        <v>54</v>
      </c>
      <c r="E150" s="39" t="s">
        <v>5</v>
      </c>
    </row>
    <row r="151" spans="1:5" ht="12.75">
      <c r="A151" s="35" t="s">
        <v>55</v>
      </c>
      <c r="E151" s="40" t="s">
        <v>5969</v>
      </c>
    </row>
    <row r="152" spans="1:5" ht="38.25">
      <c r="A152" t="s">
        <v>56</v>
      </c>
      <c r="E152" s="39" t="s">
        <v>5999</v>
      </c>
    </row>
    <row r="153" spans="1:16" ht="12.75">
      <c r="A153" t="s">
        <v>49</v>
      </c>
      <c s="34" t="s">
        <v>270</v>
      </c>
      <c s="34" t="s">
        <v>6000</v>
      </c>
      <c s="35" t="s">
        <v>5</v>
      </c>
      <c s="6" t="s">
        <v>6001</v>
      </c>
      <c s="36" t="s">
        <v>5982</v>
      </c>
      <c s="37">
        <v>2</v>
      </c>
      <c s="36">
        <v>0</v>
      </c>
      <c s="36">
        <f>ROUND(G153*H153,6)</f>
      </c>
      <c r="L153" s="38">
        <v>0</v>
      </c>
      <c s="32">
        <f>ROUND(ROUND(L153,2)*ROUND(G153,3),2)</f>
      </c>
      <c s="36" t="s">
        <v>5934</v>
      </c>
      <c>
        <f>(M153*21)/100</f>
      </c>
      <c t="s">
        <v>27</v>
      </c>
    </row>
    <row r="154" spans="1:5" ht="12.75">
      <c r="A154" s="35" t="s">
        <v>54</v>
      </c>
      <c r="E154" s="39" t="s">
        <v>5</v>
      </c>
    </row>
    <row r="155" spans="1:5" ht="12.75">
      <c r="A155" s="35" t="s">
        <v>55</v>
      </c>
      <c r="E155" s="40" t="s">
        <v>5969</v>
      </c>
    </row>
    <row r="156" spans="1:5" ht="25.5">
      <c r="A156" t="s">
        <v>56</v>
      </c>
      <c r="E156" s="39" t="s">
        <v>6002</v>
      </c>
    </row>
    <row r="157" spans="1:16" ht="12.75">
      <c r="A157" t="s">
        <v>49</v>
      </c>
      <c s="34" t="s">
        <v>271</v>
      </c>
      <c s="34" t="s">
        <v>6003</v>
      </c>
      <c s="35" t="s">
        <v>5</v>
      </c>
      <c s="6" t="s">
        <v>6004</v>
      </c>
      <c s="36" t="s">
        <v>97</v>
      </c>
      <c s="37">
        <v>2</v>
      </c>
      <c s="36">
        <v>0</v>
      </c>
      <c s="36">
        <f>ROUND(G157*H157,6)</f>
      </c>
      <c r="L157" s="38">
        <v>0</v>
      </c>
      <c s="32">
        <f>ROUND(ROUND(L157,2)*ROUND(G157,3),2)</f>
      </c>
      <c s="36" t="s">
        <v>5934</v>
      </c>
      <c>
        <f>(M157*21)/100</f>
      </c>
      <c t="s">
        <v>27</v>
      </c>
    </row>
    <row r="158" spans="1:5" ht="12.75">
      <c r="A158" s="35" t="s">
        <v>54</v>
      </c>
      <c r="E158" s="39" t="s">
        <v>5</v>
      </c>
    </row>
    <row r="159" spans="1:5" ht="12.75">
      <c r="A159" s="35" t="s">
        <v>55</v>
      </c>
      <c r="E159" s="40" t="s">
        <v>5969</v>
      </c>
    </row>
    <row r="160" spans="1:5" ht="25.5">
      <c r="A160" t="s">
        <v>56</v>
      </c>
      <c r="E160" s="39" t="s">
        <v>6002</v>
      </c>
    </row>
    <row r="161" spans="1:16" ht="12.75">
      <c r="A161" t="s">
        <v>49</v>
      </c>
      <c s="34" t="s">
        <v>272</v>
      </c>
      <c s="34" t="s">
        <v>6005</v>
      </c>
      <c s="35" t="s">
        <v>5</v>
      </c>
      <c s="6" t="s">
        <v>6006</v>
      </c>
      <c s="36" t="s">
        <v>97</v>
      </c>
      <c s="37">
        <v>2</v>
      </c>
      <c s="36">
        <v>0</v>
      </c>
      <c s="36">
        <f>ROUND(G161*H161,6)</f>
      </c>
      <c r="L161" s="38">
        <v>0</v>
      </c>
      <c s="32">
        <f>ROUND(ROUND(L161,2)*ROUND(G161,3),2)</f>
      </c>
      <c s="36" t="s">
        <v>5934</v>
      </c>
      <c>
        <f>(M161*21)/100</f>
      </c>
      <c t="s">
        <v>27</v>
      </c>
    </row>
    <row r="162" spans="1:5" ht="12.75">
      <c r="A162" s="35" t="s">
        <v>54</v>
      </c>
      <c r="E162" s="39" t="s">
        <v>5</v>
      </c>
    </row>
    <row r="163" spans="1:5" ht="12.75">
      <c r="A163" s="35" t="s">
        <v>55</v>
      </c>
      <c r="E163" s="40" t="s">
        <v>5969</v>
      </c>
    </row>
    <row r="164" spans="1:5" ht="25.5">
      <c r="A164" t="s">
        <v>56</v>
      </c>
      <c r="E164" s="39" t="s">
        <v>6007</v>
      </c>
    </row>
    <row r="165" spans="1:16" ht="12.75">
      <c r="A165" t="s">
        <v>49</v>
      </c>
      <c s="34" t="s">
        <v>273</v>
      </c>
      <c s="34" t="s">
        <v>6008</v>
      </c>
      <c s="35" t="s">
        <v>5</v>
      </c>
      <c s="6" t="s">
        <v>6009</v>
      </c>
      <c s="36" t="s">
        <v>97</v>
      </c>
      <c s="37">
        <v>1</v>
      </c>
      <c s="36">
        <v>0</v>
      </c>
      <c s="36">
        <f>ROUND(G165*H165,6)</f>
      </c>
      <c r="L165" s="38">
        <v>0</v>
      </c>
      <c s="32">
        <f>ROUND(ROUND(L165,2)*ROUND(G165,3),2)</f>
      </c>
      <c s="36" t="s">
        <v>5934</v>
      </c>
      <c>
        <f>(M165*21)/100</f>
      </c>
      <c t="s">
        <v>27</v>
      </c>
    </row>
    <row r="166" spans="1:5" ht="12.75">
      <c r="A166" s="35" t="s">
        <v>54</v>
      </c>
      <c r="E166" s="39" t="s">
        <v>5</v>
      </c>
    </row>
    <row r="167" spans="1:5" ht="12.75">
      <c r="A167" s="35" t="s">
        <v>55</v>
      </c>
      <c r="E167" s="40" t="s">
        <v>5969</v>
      </c>
    </row>
    <row r="168" spans="1:5" ht="25.5">
      <c r="A168" t="s">
        <v>56</v>
      </c>
      <c r="E168" s="39" t="s">
        <v>6002</v>
      </c>
    </row>
    <row r="169" spans="1:13" ht="12.75">
      <c r="A169" t="s">
        <v>46</v>
      </c>
      <c r="C169" s="31" t="s">
        <v>6013</v>
      </c>
      <c r="E169" s="33" t="s">
        <v>6014</v>
      </c>
      <c r="J169" s="32">
        <f>0</f>
      </c>
      <c s="32">
        <f>0</f>
      </c>
      <c s="32">
        <f>0+L170+L174+L178+L182+L186+L190+L194+L198+L202+L206+L210+L214+L218+L222</f>
      </c>
      <c s="32">
        <f>0+M170+M174+M178+M182+M186+M190+M194+M198+M202+M206+M210+M214+M218+M222</f>
      </c>
    </row>
    <row r="170" spans="1:16" ht="12.75">
      <c r="A170" t="s">
        <v>49</v>
      </c>
      <c s="34" t="s">
        <v>274</v>
      </c>
      <c s="34" t="s">
        <v>6015</v>
      </c>
      <c s="35" t="s">
        <v>5</v>
      </c>
      <c s="6" t="s">
        <v>6016</v>
      </c>
      <c s="36" t="s">
        <v>165</v>
      </c>
      <c s="37">
        <v>4</v>
      </c>
      <c s="36">
        <v>0</v>
      </c>
      <c s="36">
        <f>ROUND(G170*H170,6)</f>
      </c>
      <c r="L170" s="38">
        <v>0</v>
      </c>
      <c s="32">
        <f>ROUND(ROUND(L170,2)*ROUND(G170,3),2)</f>
      </c>
      <c s="36" t="s">
        <v>53</v>
      </c>
      <c>
        <f>(M170*21)/100</f>
      </c>
      <c t="s">
        <v>27</v>
      </c>
    </row>
    <row r="171" spans="1:5" ht="12.75">
      <c r="A171" s="35" t="s">
        <v>54</v>
      </c>
      <c r="E171" s="39" t="s">
        <v>5</v>
      </c>
    </row>
    <row r="172" spans="1:5" ht="12.75">
      <c r="A172" s="35" t="s">
        <v>55</v>
      </c>
      <c r="E172" s="40" t="s">
        <v>5847</v>
      </c>
    </row>
    <row r="173" spans="1:5" ht="89.25">
      <c r="A173" t="s">
        <v>56</v>
      </c>
      <c r="E173" s="39" t="s">
        <v>6017</v>
      </c>
    </row>
    <row r="174" spans="1:16" ht="12.75">
      <c r="A174" t="s">
        <v>49</v>
      </c>
      <c s="34" t="s">
        <v>278</v>
      </c>
      <c s="34" t="s">
        <v>6018</v>
      </c>
      <c s="35" t="s">
        <v>5</v>
      </c>
      <c s="6" t="s">
        <v>6019</v>
      </c>
      <c s="36" t="s">
        <v>52</v>
      </c>
      <c s="37">
        <v>3</v>
      </c>
      <c s="36">
        <v>0</v>
      </c>
      <c s="36">
        <f>ROUND(G174*H174,6)</f>
      </c>
      <c r="L174" s="38">
        <v>0</v>
      </c>
      <c s="32">
        <f>ROUND(ROUND(L174,2)*ROUND(G174,3),2)</f>
      </c>
      <c s="36" t="s">
        <v>53</v>
      </c>
      <c>
        <f>(M174*21)/100</f>
      </c>
      <c t="s">
        <v>27</v>
      </c>
    </row>
    <row r="175" spans="1:5" ht="12.75">
      <c r="A175" s="35" t="s">
        <v>54</v>
      </c>
      <c r="E175" s="39" t="s">
        <v>5</v>
      </c>
    </row>
    <row r="176" spans="1:5" ht="12.75">
      <c r="A176" s="35" t="s">
        <v>55</v>
      </c>
      <c r="E176" s="40" t="s">
        <v>5969</v>
      </c>
    </row>
    <row r="177" spans="1:5" ht="127.5">
      <c r="A177" t="s">
        <v>56</v>
      </c>
      <c r="E177" s="39" t="s">
        <v>6020</v>
      </c>
    </row>
    <row r="178" spans="1:16" ht="12.75">
      <c r="A178" t="s">
        <v>49</v>
      </c>
      <c s="34" t="s">
        <v>279</v>
      </c>
      <c s="34" t="s">
        <v>6027</v>
      </c>
      <c s="35" t="s">
        <v>5</v>
      </c>
      <c s="6" t="s">
        <v>6028</v>
      </c>
      <c s="36" t="s">
        <v>97</v>
      </c>
      <c s="37">
        <v>1</v>
      </c>
      <c s="36">
        <v>0</v>
      </c>
      <c s="36">
        <f>ROUND(G178*H178,6)</f>
      </c>
      <c r="L178" s="38">
        <v>0</v>
      </c>
      <c s="32">
        <f>ROUND(ROUND(L178,2)*ROUND(G178,3),2)</f>
      </c>
      <c s="36" t="s">
        <v>53</v>
      </c>
      <c>
        <f>(M178*21)/100</f>
      </c>
      <c t="s">
        <v>27</v>
      </c>
    </row>
    <row r="179" spans="1:5" ht="12.75">
      <c r="A179" s="35" t="s">
        <v>54</v>
      </c>
      <c r="E179" s="39" t="s">
        <v>5</v>
      </c>
    </row>
    <row r="180" spans="1:5" ht="12.75">
      <c r="A180" s="35" t="s">
        <v>55</v>
      </c>
      <c r="E180" s="40" t="s">
        <v>5969</v>
      </c>
    </row>
    <row r="181" spans="1:5" ht="102">
      <c r="A181" t="s">
        <v>56</v>
      </c>
      <c r="E181" s="39" t="s">
        <v>6026</v>
      </c>
    </row>
    <row r="182" spans="1:16" ht="12.75">
      <c r="A182" t="s">
        <v>49</v>
      </c>
      <c s="34" t="s">
        <v>280</v>
      </c>
      <c s="34" t="s">
        <v>6108</v>
      </c>
      <c s="35" t="s">
        <v>5</v>
      </c>
      <c s="6" t="s">
        <v>6109</v>
      </c>
      <c s="36" t="s">
        <v>97</v>
      </c>
      <c s="37">
        <v>1</v>
      </c>
      <c s="36">
        <v>0</v>
      </c>
      <c s="36">
        <f>ROUND(G182*H182,6)</f>
      </c>
      <c r="L182" s="38">
        <v>0</v>
      </c>
      <c s="32">
        <f>ROUND(ROUND(L182,2)*ROUND(G182,3),2)</f>
      </c>
      <c s="36" t="s">
        <v>53</v>
      </c>
      <c>
        <f>(M182*21)/100</f>
      </c>
      <c t="s">
        <v>27</v>
      </c>
    </row>
    <row r="183" spans="1:5" ht="12.75">
      <c r="A183" s="35" t="s">
        <v>54</v>
      </c>
      <c r="E183" s="39" t="s">
        <v>5</v>
      </c>
    </row>
    <row r="184" spans="1:5" ht="12.75">
      <c r="A184" s="35" t="s">
        <v>55</v>
      </c>
      <c r="E184" s="40" t="s">
        <v>5969</v>
      </c>
    </row>
    <row r="185" spans="1:5" ht="102">
      <c r="A185" t="s">
        <v>56</v>
      </c>
      <c r="E185" s="39" t="s">
        <v>6026</v>
      </c>
    </row>
    <row r="186" spans="1:16" ht="12.75">
      <c r="A186" t="s">
        <v>49</v>
      </c>
      <c s="34" t="s">
        <v>284</v>
      </c>
      <c s="34" t="s">
        <v>6110</v>
      </c>
      <c s="35" t="s">
        <v>5</v>
      </c>
      <c s="6" t="s">
        <v>6111</v>
      </c>
      <c s="36" t="s">
        <v>97</v>
      </c>
      <c s="37">
        <v>1</v>
      </c>
      <c s="36">
        <v>0</v>
      </c>
      <c s="36">
        <f>ROUND(G186*H186,6)</f>
      </c>
      <c r="L186" s="38">
        <v>0</v>
      </c>
      <c s="32">
        <f>ROUND(ROUND(L186,2)*ROUND(G186,3),2)</f>
      </c>
      <c s="36" t="s">
        <v>53</v>
      </c>
      <c>
        <f>(M186*21)/100</f>
      </c>
      <c t="s">
        <v>27</v>
      </c>
    </row>
    <row r="187" spans="1:5" ht="12.75">
      <c r="A187" s="35" t="s">
        <v>54</v>
      </c>
      <c r="E187" s="39" t="s">
        <v>5</v>
      </c>
    </row>
    <row r="188" spans="1:5" ht="12.75">
      <c r="A188" s="35" t="s">
        <v>55</v>
      </c>
      <c r="E188" s="40" t="s">
        <v>5969</v>
      </c>
    </row>
    <row r="189" spans="1:5" ht="102">
      <c r="A189" t="s">
        <v>56</v>
      </c>
      <c r="E189" s="39" t="s">
        <v>6026</v>
      </c>
    </row>
    <row r="190" spans="1:16" ht="12.75">
      <c r="A190" t="s">
        <v>49</v>
      </c>
      <c s="34" t="s">
        <v>290</v>
      </c>
      <c s="34" t="s">
        <v>6033</v>
      </c>
      <c s="35" t="s">
        <v>5</v>
      </c>
      <c s="6" t="s">
        <v>6034</v>
      </c>
      <c s="36" t="s">
        <v>1503</v>
      </c>
      <c s="37">
        <v>100</v>
      </c>
      <c s="36">
        <v>0</v>
      </c>
      <c s="36">
        <f>ROUND(G190*H190,6)</f>
      </c>
      <c r="L190" s="38">
        <v>0</v>
      </c>
      <c s="32">
        <f>ROUND(ROUND(L190,2)*ROUND(G190,3),2)</f>
      </c>
      <c s="36" t="s">
        <v>53</v>
      </c>
      <c>
        <f>(M190*21)/100</f>
      </c>
      <c t="s">
        <v>27</v>
      </c>
    </row>
    <row r="191" spans="1:5" ht="12.75">
      <c r="A191" s="35" t="s">
        <v>54</v>
      </c>
      <c r="E191" s="39" t="s">
        <v>5</v>
      </c>
    </row>
    <row r="192" spans="1:5" ht="12.75">
      <c r="A192" s="35" t="s">
        <v>55</v>
      </c>
      <c r="E192" s="40" t="s">
        <v>5969</v>
      </c>
    </row>
    <row r="193" spans="1:5" ht="114.75">
      <c r="A193" t="s">
        <v>56</v>
      </c>
      <c r="E193" s="39" t="s">
        <v>6035</v>
      </c>
    </row>
    <row r="194" spans="1:16" ht="25.5">
      <c r="A194" t="s">
        <v>49</v>
      </c>
      <c s="34" t="s">
        <v>297</v>
      </c>
      <c s="34" t="s">
        <v>6112</v>
      </c>
      <c s="35" t="s">
        <v>5</v>
      </c>
      <c s="6" t="s">
        <v>6113</v>
      </c>
      <c s="36" t="s">
        <v>97</v>
      </c>
      <c s="37">
        <v>1</v>
      </c>
      <c s="36">
        <v>0</v>
      </c>
      <c s="36">
        <f>ROUND(G194*H194,6)</f>
      </c>
      <c r="L194" s="38">
        <v>0</v>
      </c>
      <c s="32">
        <f>ROUND(ROUND(L194,2)*ROUND(G194,3),2)</f>
      </c>
      <c s="36" t="s">
        <v>53</v>
      </c>
      <c>
        <f>(M194*21)/100</f>
      </c>
      <c t="s">
        <v>27</v>
      </c>
    </row>
    <row r="195" spans="1:5" ht="12.75">
      <c r="A195" s="35" t="s">
        <v>54</v>
      </c>
      <c r="E195" s="39" t="s">
        <v>5</v>
      </c>
    </row>
    <row r="196" spans="1:5" ht="12.75">
      <c r="A196" s="35" t="s">
        <v>55</v>
      </c>
      <c r="E196" s="40" t="s">
        <v>5969</v>
      </c>
    </row>
    <row r="197" spans="1:5" ht="102">
      <c r="A197" t="s">
        <v>56</v>
      </c>
      <c r="E197" s="39" t="s">
        <v>6038</v>
      </c>
    </row>
    <row r="198" spans="1:16" ht="12.75">
      <c r="A198" t="s">
        <v>49</v>
      </c>
      <c s="34" t="s">
        <v>300</v>
      </c>
      <c s="34" t="s">
        <v>6114</v>
      </c>
      <c s="35" t="s">
        <v>5</v>
      </c>
      <c s="6" t="s">
        <v>6115</v>
      </c>
      <c s="36" t="s">
        <v>97</v>
      </c>
      <c s="37">
        <v>1</v>
      </c>
      <c s="36">
        <v>0</v>
      </c>
      <c s="36">
        <f>ROUND(G198*H198,6)</f>
      </c>
      <c r="L198" s="38">
        <v>0</v>
      </c>
      <c s="32">
        <f>ROUND(ROUND(L198,2)*ROUND(G198,3),2)</f>
      </c>
      <c s="36" t="s">
        <v>53</v>
      </c>
      <c>
        <f>(M198*21)/100</f>
      </c>
      <c t="s">
        <v>27</v>
      </c>
    </row>
    <row r="199" spans="1:5" ht="12.75">
      <c r="A199" s="35" t="s">
        <v>54</v>
      </c>
      <c r="E199" s="39" t="s">
        <v>5</v>
      </c>
    </row>
    <row r="200" spans="1:5" ht="12.75">
      <c r="A200" s="35" t="s">
        <v>55</v>
      </c>
      <c r="E200" s="40" t="s">
        <v>5969</v>
      </c>
    </row>
    <row r="201" spans="1:5" ht="102">
      <c r="A201" t="s">
        <v>56</v>
      </c>
      <c r="E201" s="39" t="s">
        <v>6038</v>
      </c>
    </row>
    <row r="202" spans="1:16" ht="12.75">
      <c r="A202" t="s">
        <v>49</v>
      </c>
      <c s="34" t="s">
        <v>304</v>
      </c>
      <c s="34" t="s">
        <v>6116</v>
      </c>
      <c s="35" t="s">
        <v>5</v>
      </c>
      <c s="6" t="s">
        <v>6117</v>
      </c>
      <c s="36" t="s">
        <v>97</v>
      </c>
      <c s="37">
        <v>1</v>
      </c>
      <c s="36">
        <v>0</v>
      </c>
      <c s="36">
        <f>ROUND(G202*H202,6)</f>
      </c>
      <c r="L202" s="38">
        <v>0</v>
      </c>
      <c s="32">
        <f>ROUND(ROUND(L202,2)*ROUND(G202,3),2)</f>
      </c>
      <c s="36" t="s">
        <v>53</v>
      </c>
      <c>
        <f>(M202*21)/100</f>
      </c>
      <c t="s">
        <v>27</v>
      </c>
    </row>
    <row r="203" spans="1:5" ht="12.75">
      <c r="A203" s="35" t="s">
        <v>54</v>
      </c>
      <c r="E203" s="39" t="s">
        <v>5</v>
      </c>
    </row>
    <row r="204" spans="1:5" ht="12.75">
      <c r="A204" s="35" t="s">
        <v>55</v>
      </c>
      <c r="E204" s="40" t="s">
        <v>5969</v>
      </c>
    </row>
    <row r="205" spans="1:5" ht="102">
      <c r="A205" t="s">
        <v>56</v>
      </c>
      <c r="E205" s="39" t="s">
        <v>6038</v>
      </c>
    </row>
    <row r="206" spans="1:16" ht="12.75">
      <c r="A206" t="s">
        <v>49</v>
      </c>
      <c s="34" t="s">
        <v>308</v>
      </c>
      <c s="34" t="s">
        <v>6045</v>
      </c>
      <c s="35" t="s">
        <v>5</v>
      </c>
      <c s="6" t="s">
        <v>6046</v>
      </c>
      <c s="36" t="s">
        <v>97</v>
      </c>
      <c s="37">
        <v>1</v>
      </c>
      <c s="36">
        <v>0</v>
      </c>
      <c s="36">
        <f>ROUND(G206*H206,6)</f>
      </c>
      <c r="L206" s="38">
        <v>0</v>
      </c>
      <c s="32">
        <f>ROUND(ROUND(L206,2)*ROUND(G206,3),2)</f>
      </c>
      <c s="36" t="s">
        <v>53</v>
      </c>
      <c>
        <f>(M206*21)/100</f>
      </c>
      <c t="s">
        <v>27</v>
      </c>
    </row>
    <row r="207" spans="1:5" ht="12.75">
      <c r="A207" s="35" t="s">
        <v>54</v>
      </c>
      <c r="E207" s="39" t="s">
        <v>5</v>
      </c>
    </row>
    <row r="208" spans="1:5" ht="12.75">
      <c r="A208" s="35" t="s">
        <v>55</v>
      </c>
      <c r="E208" s="40" t="s">
        <v>5969</v>
      </c>
    </row>
    <row r="209" spans="1:5" ht="102">
      <c r="A209" t="s">
        <v>56</v>
      </c>
      <c r="E209" s="39" t="s">
        <v>6038</v>
      </c>
    </row>
    <row r="210" spans="1:16" ht="12.75">
      <c r="A210" t="s">
        <v>49</v>
      </c>
      <c s="34" t="s">
        <v>714</v>
      </c>
      <c s="34" t="s">
        <v>6049</v>
      </c>
      <c s="35" t="s">
        <v>5</v>
      </c>
      <c s="6" t="s">
        <v>6050</v>
      </c>
      <c s="36" t="s">
        <v>97</v>
      </c>
      <c s="37">
        <v>1</v>
      </c>
      <c s="36">
        <v>0</v>
      </c>
      <c s="36">
        <f>ROUND(G210*H210,6)</f>
      </c>
      <c r="L210" s="38">
        <v>0</v>
      </c>
      <c s="32">
        <f>ROUND(ROUND(L210,2)*ROUND(G210,3),2)</f>
      </c>
      <c s="36" t="s">
        <v>53</v>
      </c>
      <c>
        <f>(M210*21)/100</f>
      </c>
      <c t="s">
        <v>27</v>
      </c>
    </row>
    <row r="211" spans="1:5" ht="12.75">
      <c r="A211" s="35" t="s">
        <v>54</v>
      </c>
      <c r="E211" s="39" t="s">
        <v>5</v>
      </c>
    </row>
    <row r="212" spans="1:5" ht="12.75">
      <c r="A212" s="35" t="s">
        <v>55</v>
      </c>
      <c r="E212" s="40" t="s">
        <v>5969</v>
      </c>
    </row>
    <row r="213" spans="1:5" ht="102">
      <c r="A213" t="s">
        <v>56</v>
      </c>
      <c r="E213" s="39" t="s">
        <v>6038</v>
      </c>
    </row>
    <row r="214" spans="1:16" ht="12.75">
      <c r="A214" t="s">
        <v>49</v>
      </c>
      <c s="34" t="s">
        <v>715</v>
      </c>
      <c s="34" t="s">
        <v>6118</v>
      </c>
      <c s="35" t="s">
        <v>5</v>
      </c>
      <c s="6" t="s">
        <v>6119</v>
      </c>
      <c s="36" t="s">
        <v>97</v>
      </c>
      <c s="37">
        <v>1</v>
      </c>
      <c s="36">
        <v>0</v>
      </c>
      <c s="36">
        <f>ROUND(G214*H214,6)</f>
      </c>
      <c r="L214" s="38">
        <v>0</v>
      </c>
      <c s="32">
        <f>ROUND(ROUND(L214,2)*ROUND(G214,3),2)</f>
      </c>
      <c s="36" t="s">
        <v>53</v>
      </c>
      <c>
        <f>(M214*21)/100</f>
      </c>
      <c t="s">
        <v>27</v>
      </c>
    </row>
    <row r="215" spans="1:5" ht="12.75">
      <c r="A215" s="35" t="s">
        <v>54</v>
      </c>
      <c r="E215" s="39" t="s">
        <v>5</v>
      </c>
    </row>
    <row r="216" spans="1:5" ht="12.75">
      <c r="A216" s="35" t="s">
        <v>55</v>
      </c>
      <c r="E216" s="40" t="s">
        <v>5969</v>
      </c>
    </row>
    <row r="217" spans="1:5" ht="102">
      <c r="A217" t="s">
        <v>56</v>
      </c>
      <c r="E217" s="39" t="s">
        <v>6038</v>
      </c>
    </row>
    <row r="218" spans="1:16" ht="12.75">
      <c r="A218" t="s">
        <v>49</v>
      </c>
      <c s="34" t="s">
        <v>716</v>
      </c>
      <c s="34" t="s">
        <v>6120</v>
      </c>
      <c s="35" t="s">
        <v>5</v>
      </c>
      <c s="6" t="s">
        <v>6121</v>
      </c>
      <c s="36" t="s">
        <v>70</v>
      </c>
      <c s="37">
        <v>10</v>
      </c>
      <c s="36">
        <v>0</v>
      </c>
      <c s="36">
        <f>ROUND(G218*H218,6)</f>
      </c>
      <c r="L218" s="38">
        <v>0</v>
      </c>
      <c s="32">
        <f>ROUND(ROUND(L218,2)*ROUND(G218,3),2)</f>
      </c>
      <c s="36" t="s">
        <v>53</v>
      </c>
      <c>
        <f>(M218*21)/100</f>
      </c>
      <c t="s">
        <v>27</v>
      </c>
    </row>
    <row r="219" spans="1:5" ht="12.75">
      <c r="A219" s="35" t="s">
        <v>54</v>
      </c>
      <c r="E219" s="39" t="s">
        <v>5</v>
      </c>
    </row>
    <row r="220" spans="1:5" ht="12.75">
      <c r="A220" s="35" t="s">
        <v>55</v>
      </c>
      <c r="E220" s="40" t="s">
        <v>5969</v>
      </c>
    </row>
    <row r="221" spans="1:5" ht="102">
      <c r="A221" t="s">
        <v>56</v>
      </c>
      <c r="E221" s="39" t="s">
        <v>6059</v>
      </c>
    </row>
    <row r="222" spans="1:16" ht="25.5">
      <c r="A222" t="s">
        <v>49</v>
      </c>
      <c s="34" t="s">
        <v>719</v>
      </c>
      <c s="34" t="s">
        <v>6062</v>
      </c>
      <c s="35" t="s">
        <v>5</v>
      </c>
      <c s="6" t="s">
        <v>6063</v>
      </c>
      <c s="36" t="s">
        <v>294</v>
      </c>
      <c s="37">
        <v>13.4</v>
      </c>
      <c s="36">
        <v>0</v>
      </c>
      <c s="36">
        <f>ROUND(G222*H222,6)</f>
      </c>
      <c r="L222" s="38">
        <v>0</v>
      </c>
      <c s="32">
        <f>ROUND(ROUND(L222,2)*ROUND(G222,3),2)</f>
      </c>
      <c s="36" t="s">
        <v>5934</v>
      </c>
      <c>
        <f>(M222*21)/100</f>
      </c>
      <c t="s">
        <v>27</v>
      </c>
    </row>
    <row r="223" spans="1:5" ht="12.75">
      <c r="A223" s="35" t="s">
        <v>54</v>
      </c>
      <c r="E223" s="39" t="s">
        <v>5</v>
      </c>
    </row>
    <row r="224" spans="1:5" ht="12.75">
      <c r="A224" s="35" t="s">
        <v>55</v>
      </c>
      <c r="E224" s="40" t="s">
        <v>5969</v>
      </c>
    </row>
    <row r="225" spans="1:5" ht="114.75">
      <c r="A225" t="s">
        <v>56</v>
      </c>
      <c r="E225" s="39" t="s">
        <v>6064</v>
      </c>
    </row>
    <row r="226" spans="1:13" ht="12.75">
      <c r="A226" t="s">
        <v>46</v>
      </c>
      <c r="C226" s="31" t="s">
        <v>288</v>
      </c>
      <c r="E226" s="33" t="s">
        <v>507</v>
      </c>
      <c r="J226" s="32">
        <f>0</f>
      </c>
      <c s="32">
        <f>0</f>
      </c>
      <c s="32">
        <f>0+L227+L231+L235+L239+L243+L247</f>
      </c>
      <c s="32">
        <f>0+M227+M231+M235+M239+M243+M247</f>
      </c>
    </row>
    <row r="227" spans="1:16" ht="38.25">
      <c r="A227" t="s">
        <v>49</v>
      </c>
      <c s="34" t="s">
        <v>723</v>
      </c>
      <c s="34" t="s">
        <v>1479</v>
      </c>
      <c s="35" t="s">
        <v>292</v>
      </c>
      <c s="6" t="s">
        <v>1480</v>
      </c>
      <c s="36" t="s">
        <v>294</v>
      </c>
      <c s="37">
        <v>46</v>
      </c>
      <c s="36">
        <v>0</v>
      </c>
      <c s="36">
        <f>ROUND(G227*H227,6)</f>
      </c>
      <c r="L227" s="38">
        <v>0</v>
      </c>
      <c s="32">
        <f>ROUND(ROUND(L227,2)*ROUND(G227,3),2)</f>
      </c>
      <c s="36" t="s">
        <v>196</v>
      </c>
      <c>
        <f>(M227*21)/100</f>
      </c>
      <c t="s">
        <v>27</v>
      </c>
    </row>
    <row r="228" spans="1:5" ht="12.75">
      <c r="A228" s="35" t="s">
        <v>54</v>
      </c>
      <c r="E228" s="39" t="s">
        <v>295</v>
      </c>
    </row>
    <row r="229" spans="1:5" ht="12.75">
      <c r="A229" s="35" t="s">
        <v>55</v>
      </c>
      <c r="E229" s="40" t="s">
        <v>5</v>
      </c>
    </row>
    <row r="230" spans="1:5" ht="165.75">
      <c r="A230" t="s">
        <v>56</v>
      </c>
      <c r="E230" s="39" t="s">
        <v>296</v>
      </c>
    </row>
    <row r="231" spans="1:16" ht="38.25">
      <c r="A231" t="s">
        <v>49</v>
      </c>
      <c s="34" t="s">
        <v>726</v>
      </c>
      <c s="34" t="s">
        <v>298</v>
      </c>
      <c s="35" t="s">
        <v>292</v>
      </c>
      <c s="6" t="s">
        <v>299</v>
      </c>
      <c s="36" t="s">
        <v>294</v>
      </c>
      <c s="37">
        <v>11</v>
      </c>
      <c s="36">
        <v>0</v>
      </c>
      <c s="36">
        <f>ROUND(G231*H231,6)</f>
      </c>
      <c r="L231" s="38">
        <v>0</v>
      </c>
      <c s="32">
        <f>ROUND(ROUND(L231,2)*ROUND(G231,3),2)</f>
      </c>
      <c s="36" t="s">
        <v>196</v>
      </c>
      <c>
        <f>(M231*21)/100</f>
      </c>
      <c t="s">
        <v>27</v>
      </c>
    </row>
    <row r="232" spans="1:5" ht="12.75">
      <c r="A232" s="35" t="s">
        <v>54</v>
      </c>
      <c r="E232" s="39" t="s">
        <v>295</v>
      </c>
    </row>
    <row r="233" spans="1:5" ht="12.75">
      <c r="A233" s="35" t="s">
        <v>55</v>
      </c>
      <c r="E233" s="40" t="s">
        <v>5</v>
      </c>
    </row>
    <row r="234" spans="1:5" ht="165.75">
      <c r="A234" t="s">
        <v>56</v>
      </c>
      <c r="E234" s="39" t="s">
        <v>296</v>
      </c>
    </row>
    <row r="235" spans="1:16" ht="25.5">
      <c r="A235" t="s">
        <v>49</v>
      </c>
      <c s="34" t="s">
        <v>730</v>
      </c>
      <c s="34" t="s">
        <v>6065</v>
      </c>
      <c s="35" t="s">
        <v>292</v>
      </c>
      <c s="6" t="s">
        <v>6066</v>
      </c>
      <c s="36" t="s">
        <v>294</v>
      </c>
      <c s="37">
        <v>0.1</v>
      </c>
      <c s="36">
        <v>0</v>
      </c>
      <c s="36">
        <f>ROUND(G235*H235,6)</f>
      </c>
      <c r="L235" s="38">
        <v>0</v>
      </c>
      <c s="32">
        <f>ROUND(ROUND(L235,2)*ROUND(G235,3),2)</f>
      </c>
      <c s="36" t="s">
        <v>196</v>
      </c>
      <c>
        <f>(M235*21)/100</f>
      </c>
      <c t="s">
        <v>27</v>
      </c>
    </row>
    <row r="236" spans="1:5" ht="12.75">
      <c r="A236" s="35" t="s">
        <v>54</v>
      </c>
      <c r="E236" s="39" t="s">
        <v>295</v>
      </c>
    </row>
    <row r="237" spans="1:5" ht="12.75">
      <c r="A237" s="35" t="s">
        <v>55</v>
      </c>
      <c r="E237" s="40" t="s">
        <v>5</v>
      </c>
    </row>
    <row r="238" spans="1:5" ht="165.75">
      <c r="A238" t="s">
        <v>56</v>
      </c>
      <c r="E238" s="39" t="s">
        <v>296</v>
      </c>
    </row>
    <row r="239" spans="1:16" ht="38.25">
      <c r="A239" t="s">
        <v>49</v>
      </c>
      <c s="34" t="s">
        <v>860</v>
      </c>
      <c s="34" t="s">
        <v>512</v>
      </c>
      <c s="35" t="s">
        <v>292</v>
      </c>
      <c s="6" t="s">
        <v>513</v>
      </c>
      <c s="36" t="s">
        <v>294</v>
      </c>
      <c s="37">
        <v>0.2</v>
      </c>
      <c s="36">
        <v>0</v>
      </c>
      <c s="36">
        <f>ROUND(G239*H239,6)</f>
      </c>
      <c r="L239" s="38">
        <v>0</v>
      </c>
      <c s="32">
        <f>ROUND(ROUND(L239,2)*ROUND(G239,3),2)</f>
      </c>
      <c s="36" t="s">
        <v>196</v>
      </c>
      <c>
        <f>(M239*21)/100</f>
      </c>
      <c t="s">
        <v>27</v>
      </c>
    </row>
    <row r="240" spans="1:5" ht="25.5">
      <c r="A240" s="35" t="s">
        <v>54</v>
      </c>
      <c r="E240" s="39" t="s">
        <v>303</v>
      </c>
    </row>
    <row r="241" spans="1:5" ht="12.75">
      <c r="A241" s="35" t="s">
        <v>55</v>
      </c>
      <c r="E241" s="40" t="s">
        <v>5</v>
      </c>
    </row>
    <row r="242" spans="1:5" ht="165.75">
      <c r="A242" t="s">
        <v>56</v>
      </c>
      <c r="E242" s="39" t="s">
        <v>296</v>
      </c>
    </row>
    <row r="243" spans="1:16" ht="25.5">
      <c r="A243" t="s">
        <v>49</v>
      </c>
      <c s="34" t="s">
        <v>863</v>
      </c>
      <c s="34" t="s">
        <v>1538</v>
      </c>
      <c s="35" t="s">
        <v>292</v>
      </c>
      <c s="6" t="s">
        <v>1539</v>
      </c>
      <c s="36" t="s">
        <v>294</v>
      </c>
      <c s="37">
        <v>2</v>
      </c>
      <c s="36">
        <v>0</v>
      </c>
      <c s="36">
        <f>ROUND(G243*H243,6)</f>
      </c>
      <c r="L243" s="38">
        <v>0</v>
      </c>
      <c s="32">
        <f>ROUND(ROUND(L243,2)*ROUND(G243,3),2)</f>
      </c>
      <c s="36" t="s">
        <v>196</v>
      </c>
      <c>
        <f>(M243*21)/100</f>
      </c>
      <c t="s">
        <v>27</v>
      </c>
    </row>
    <row r="244" spans="1:5" ht="25.5">
      <c r="A244" s="35" t="s">
        <v>54</v>
      </c>
      <c r="E244" s="39" t="s">
        <v>516</v>
      </c>
    </row>
    <row r="245" spans="1:5" ht="12.75">
      <c r="A245" s="35" t="s">
        <v>55</v>
      </c>
      <c r="E245" s="40" t="s">
        <v>5</v>
      </c>
    </row>
    <row r="246" spans="1:5" ht="165.75">
      <c r="A246" t="s">
        <v>56</v>
      </c>
      <c r="E246" s="39" t="s">
        <v>296</v>
      </c>
    </row>
    <row r="247" spans="1:16" ht="25.5">
      <c r="A247" t="s">
        <v>49</v>
      </c>
      <c s="34" t="s">
        <v>867</v>
      </c>
      <c s="34" t="s">
        <v>514</v>
      </c>
      <c s="35" t="s">
        <v>292</v>
      </c>
      <c s="6" t="s">
        <v>515</v>
      </c>
      <c s="36" t="s">
        <v>294</v>
      </c>
      <c s="37">
        <v>0.1</v>
      </c>
      <c s="36">
        <v>0</v>
      </c>
      <c s="36">
        <f>ROUND(G247*H247,6)</f>
      </c>
      <c r="L247" s="38">
        <v>0</v>
      </c>
      <c s="32">
        <f>ROUND(ROUND(L247,2)*ROUND(G247,3),2)</f>
      </c>
      <c s="36" t="s">
        <v>196</v>
      </c>
      <c>
        <f>(M247*21)/100</f>
      </c>
      <c t="s">
        <v>27</v>
      </c>
    </row>
    <row r="248" spans="1:5" ht="25.5">
      <c r="A248" s="35" t="s">
        <v>54</v>
      </c>
      <c r="E248" s="39" t="s">
        <v>516</v>
      </c>
    </row>
    <row r="249" spans="1:5" ht="12.75">
      <c r="A249" s="35" t="s">
        <v>55</v>
      </c>
      <c r="E249" s="40" t="s">
        <v>5</v>
      </c>
    </row>
    <row r="250" spans="1:5" ht="165.75">
      <c r="A250" t="s">
        <v>56</v>
      </c>
      <c r="E250"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5.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5732</v>
      </c>
      <c s="41">
        <f>Rekapitulace!C117</f>
      </c>
      <c s="20" t="s">
        <v>0</v>
      </c>
      <c t="s">
        <v>23</v>
      </c>
      <c t="s">
        <v>27</v>
      </c>
    </row>
    <row r="4" spans="1:16" ht="32" customHeight="1">
      <c r="A4" s="24" t="s">
        <v>20</v>
      </c>
      <c s="25" t="s">
        <v>28</v>
      </c>
      <c s="27" t="s">
        <v>5732</v>
      </c>
      <c r="E4" s="26" t="s">
        <v>5733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COUNTIFS(L8:L135,"=0",A8:A135,"P")+COUNTIFS(L8:L135,"",A8:A135,"P")+SUM(Q8:Q135)</f>
      </c>
    </row>
    <row r="8" spans="1:13" ht="12.75">
      <c r="A8" t="s">
        <v>44</v>
      </c>
      <c r="C8" s="28" t="s">
        <v>6124</v>
      </c>
      <c r="E8" s="30" t="s">
        <v>6123</v>
      </c>
      <c r="J8" s="29">
        <f>0+J9+J30+J47+J60+J93+J134</f>
      </c>
      <c s="29">
        <f>0+K9+K30+K47+K60+K93+K134</f>
      </c>
      <c s="29">
        <f>0+L9+L30+L47+L60+L93+L134</f>
      </c>
      <c s="29">
        <f>0+M9+M30+M47+M60+M93+M134</f>
      </c>
    </row>
    <row r="9" spans="1:13" ht="12.75">
      <c r="A9" t="s">
        <v>46</v>
      </c>
      <c r="C9" s="31" t="s">
        <v>5737</v>
      </c>
      <c r="E9" s="33" t="s">
        <v>5738</v>
      </c>
      <c r="J9" s="32">
        <f>0</f>
      </c>
      <c s="32">
        <f>0</f>
      </c>
      <c s="32">
        <f>0+L10+L14+L18+L22+L26</f>
      </c>
      <c s="32">
        <f>0+M10+M14+M18+M22+M26</f>
      </c>
    </row>
    <row r="10" spans="1:16" ht="12.75">
      <c r="A10" t="s">
        <v>49</v>
      </c>
      <c s="34" t="s">
        <v>47</v>
      </c>
      <c s="34" t="s">
        <v>5739</v>
      </c>
      <c s="35" t="s">
        <v>5</v>
      </c>
      <c s="6" t="s">
        <v>5740</v>
      </c>
      <c s="36" t="s">
        <v>52</v>
      </c>
      <c s="37">
        <v>38</v>
      </c>
      <c s="36">
        <v>0</v>
      </c>
      <c s="36">
        <f>ROUND(G10*H10,6)</f>
      </c>
      <c r="L10" s="38">
        <v>0</v>
      </c>
      <c s="32">
        <f>ROUND(ROUND(L10,2)*ROUND(G10,3),2)</f>
      </c>
      <c s="36" t="s">
        <v>53</v>
      </c>
      <c>
        <f>(M10*21)/100</f>
      </c>
      <c t="s">
        <v>27</v>
      </c>
    </row>
    <row r="11" spans="1:5" ht="12.75">
      <c r="A11" s="35" t="s">
        <v>54</v>
      </c>
      <c r="E11" s="39" t="s">
        <v>5</v>
      </c>
    </row>
    <row r="12" spans="1:5" ht="12.75">
      <c r="A12" s="35" t="s">
        <v>55</v>
      </c>
      <c r="E12" s="40" t="s">
        <v>5741</v>
      </c>
    </row>
    <row r="13" spans="1:5" ht="216.75">
      <c r="A13" t="s">
        <v>56</v>
      </c>
      <c r="E13" s="39" t="s">
        <v>5742</v>
      </c>
    </row>
    <row r="14" spans="1:16" ht="12.75">
      <c r="A14" t="s">
        <v>49</v>
      </c>
      <c s="34" t="s">
        <v>27</v>
      </c>
      <c s="34" t="s">
        <v>5758</v>
      </c>
      <c s="35" t="s">
        <v>5</v>
      </c>
      <c s="6" t="s">
        <v>5759</v>
      </c>
      <c s="36" t="s">
        <v>97</v>
      </c>
      <c s="37">
        <v>9</v>
      </c>
      <c s="36">
        <v>0</v>
      </c>
      <c s="36">
        <f>ROUND(G14*H14,6)</f>
      </c>
      <c r="L14" s="38">
        <v>0</v>
      </c>
      <c s="32">
        <f>ROUND(ROUND(L14,2)*ROUND(G14,3),2)</f>
      </c>
      <c s="36" t="s">
        <v>53</v>
      </c>
      <c>
        <f>(M14*21)/100</f>
      </c>
      <c t="s">
        <v>27</v>
      </c>
    </row>
    <row r="15" spans="1:5" ht="12.75">
      <c r="A15" s="35" t="s">
        <v>54</v>
      </c>
      <c r="E15" s="39" t="s">
        <v>5</v>
      </c>
    </row>
    <row r="16" spans="1:5" ht="12.75">
      <c r="A16" s="35" t="s">
        <v>55</v>
      </c>
      <c r="E16" s="40" t="s">
        <v>5741</v>
      </c>
    </row>
    <row r="17" spans="1:5" ht="89.25">
      <c r="A17" t="s">
        <v>56</v>
      </c>
      <c r="E17" s="39" t="s">
        <v>5760</v>
      </c>
    </row>
    <row r="18" spans="1:16" ht="12.75">
      <c r="A18" t="s">
        <v>49</v>
      </c>
      <c s="34" t="s">
        <v>26</v>
      </c>
      <c s="34" t="s">
        <v>5761</v>
      </c>
      <c s="35" t="s">
        <v>5</v>
      </c>
      <c s="6" t="s">
        <v>5762</v>
      </c>
      <c s="36" t="s">
        <v>97</v>
      </c>
      <c s="37">
        <v>30</v>
      </c>
      <c s="36">
        <v>0</v>
      </c>
      <c s="36">
        <f>ROUND(G18*H18,6)</f>
      </c>
      <c r="L18" s="38">
        <v>0</v>
      </c>
      <c s="32">
        <f>ROUND(ROUND(L18,2)*ROUND(G18,3),2)</f>
      </c>
      <c s="36" t="s">
        <v>53</v>
      </c>
      <c>
        <f>(M18*21)/100</f>
      </c>
      <c t="s">
        <v>27</v>
      </c>
    </row>
    <row r="19" spans="1:5" ht="12.75">
      <c r="A19" s="35" t="s">
        <v>54</v>
      </c>
      <c r="E19" s="39" t="s">
        <v>5</v>
      </c>
    </row>
    <row r="20" spans="1:5" ht="12.75">
      <c r="A20" s="35" t="s">
        <v>55</v>
      </c>
      <c r="E20" s="40" t="s">
        <v>5741</v>
      </c>
    </row>
    <row r="21" spans="1:5" ht="76.5">
      <c r="A21" t="s">
        <v>56</v>
      </c>
      <c r="E21" s="39" t="s">
        <v>5763</v>
      </c>
    </row>
    <row r="22" spans="1:16" ht="12.75">
      <c r="A22" t="s">
        <v>49</v>
      </c>
      <c s="34" t="s">
        <v>67</v>
      </c>
      <c s="34" t="s">
        <v>5768</v>
      </c>
      <c s="35" t="s">
        <v>5</v>
      </c>
      <c s="6" t="s">
        <v>5769</v>
      </c>
      <c s="36" t="s">
        <v>97</v>
      </c>
      <c s="37">
        <v>3</v>
      </c>
      <c s="36">
        <v>0</v>
      </c>
      <c s="36">
        <f>ROUND(G22*H22,6)</f>
      </c>
      <c r="L22" s="38">
        <v>0</v>
      </c>
      <c s="32">
        <f>ROUND(ROUND(L22,2)*ROUND(G22,3),2)</f>
      </c>
      <c s="36" t="s">
        <v>53</v>
      </c>
      <c>
        <f>(M22*21)/100</f>
      </c>
      <c t="s">
        <v>27</v>
      </c>
    </row>
    <row r="23" spans="1:5" ht="12.75">
      <c r="A23" s="35" t="s">
        <v>54</v>
      </c>
      <c r="E23" s="39" t="s">
        <v>5</v>
      </c>
    </row>
    <row r="24" spans="1:5" ht="12.75">
      <c r="A24" s="35" t="s">
        <v>55</v>
      </c>
      <c r="E24" s="40" t="s">
        <v>5741</v>
      </c>
    </row>
    <row r="25" spans="1:5" ht="114.75">
      <c r="A25" t="s">
        <v>56</v>
      </c>
      <c r="E25" s="39" t="s">
        <v>5770</v>
      </c>
    </row>
    <row r="26" spans="1:16" ht="25.5">
      <c r="A26" t="s">
        <v>49</v>
      </c>
      <c s="34" t="s">
        <v>72</v>
      </c>
      <c s="34" t="s">
        <v>5771</v>
      </c>
      <c s="35" t="s">
        <v>5</v>
      </c>
      <c s="6" t="s">
        <v>5772</v>
      </c>
      <c s="36" t="s">
        <v>165</v>
      </c>
      <c s="37">
        <v>57</v>
      </c>
      <c s="36">
        <v>0</v>
      </c>
      <c s="36">
        <f>ROUND(G26*H26,6)</f>
      </c>
      <c r="L26" s="38">
        <v>0</v>
      </c>
      <c s="32">
        <f>ROUND(ROUND(L26,2)*ROUND(G26,3),2)</f>
      </c>
      <c s="36" t="s">
        <v>53</v>
      </c>
      <c>
        <f>(M26*21)/100</f>
      </c>
      <c t="s">
        <v>27</v>
      </c>
    </row>
    <row r="27" spans="1:5" ht="12.75">
      <c r="A27" s="35" t="s">
        <v>54</v>
      </c>
      <c r="E27" s="39" t="s">
        <v>5</v>
      </c>
    </row>
    <row r="28" spans="1:5" ht="12.75">
      <c r="A28" s="35" t="s">
        <v>55</v>
      </c>
      <c r="E28" s="40" t="s">
        <v>5773</v>
      </c>
    </row>
    <row r="29" spans="1:5" ht="89.25">
      <c r="A29" t="s">
        <v>56</v>
      </c>
      <c r="E29" s="39" t="s">
        <v>5774</v>
      </c>
    </row>
    <row r="30" spans="1:13" ht="12.75">
      <c r="A30" t="s">
        <v>46</v>
      </c>
      <c r="C30" s="31" t="s">
        <v>5775</v>
      </c>
      <c r="E30" s="33" t="s">
        <v>6076</v>
      </c>
      <c r="J30" s="32">
        <f>0</f>
      </c>
      <c s="32">
        <f>0</f>
      </c>
      <c s="32">
        <f>0+L31+L35+L39+L43</f>
      </c>
      <c s="32">
        <f>0+M31+M35+M39+M43</f>
      </c>
    </row>
    <row r="31" spans="1:16" ht="12.75">
      <c r="A31" t="s">
        <v>49</v>
      </c>
      <c s="34" t="s">
        <v>77</v>
      </c>
      <c s="34" t="s">
        <v>5803</v>
      </c>
      <c s="35" t="s">
        <v>5</v>
      </c>
      <c s="6" t="s">
        <v>5804</v>
      </c>
      <c s="36" t="s">
        <v>97</v>
      </c>
      <c s="37">
        <v>1</v>
      </c>
      <c s="36">
        <v>0</v>
      </c>
      <c s="36">
        <f>ROUND(G31*H31,6)</f>
      </c>
      <c r="L31" s="38">
        <v>0</v>
      </c>
      <c s="32">
        <f>ROUND(ROUND(L31,2)*ROUND(G31,3),2)</f>
      </c>
      <c s="36" t="s">
        <v>53</v>
      </c>
      <c>
        <f>(M31*21)/100</f>
      </c>
      <c t="s">
        <v>27</v>
      </c>
    </row>
    <row r="32" spans="1:5" ht="12.75">
      <c r="A32" s="35" t="s">
        <v>54</v>
      </c>
      <c r="E32" s="39" t="s">
        <v>5</v>
      </c>
    </row>
    <row r="33" spans="1:5" ht="12.75">
      <c r="A33" s="35" t="s">
        <v>55</v>
      </c>
      <c r="E33" s="40" t="s">
        <v>5741</v>
      </c>
    </row>
    <row r="34" spans="1:5" ht="102">
      <c r="A34" t="s">
        <v>56</v>
      </c>
      <c r="E34" s="39" t="s">
        <v>5802</v>
      </c>
    </row>
    <row r="35" spans="1:16" ht="12.75">
      <c r="A35" t="s">
        <v>49</v>
      </c>
      <c s="34" t="s">
        <v>65</v>
      </c>
      <c s="34" t="s">
        <v>5805</v>
      </c>
      <c s="35" t="s">
        <v>5</v>
      </c>
      <c s="6" t="s">
        <v>5806</v>
      </c>
      <c s="36" t="s">
        <v>97</v>
      </c>
      <c s="37">
        <v>1</v>
      </c>
      <c s="36">
        <v>0</v>
      </c>
      <c s="36">
        <f>ROUND(G35*H35,6)</f>
      </c>
      <c r="L35" s="38">
        <v>0</v>
      </c>
      <c s="32">
        <f>ROUND(ROUND(L35,2)*ROUND(G35,3),2)</f>
      </c>
      <c s="36" t="s">
        <v>53</v>
      </c>
      <c>
        <f>(M35*21)/100</f>
      </c>
      <c t="s">
        <v>27</v>
      </c>
    </row>
    <row r="36" spans="1:5" ht="12.75">
      <c r="A36" s="35" t="s">
        <v>54</v>
      </c>
      <c r="E36" s="39" t="s">
        <v>5</v>
      </c>
    </row>
    <row r="37" spans="1:5" ht="12.75">
      <c r="A37" s="35" t="s">
        <v>55</v>
      </c>
      <c r="E37" s="40" t="s">
        <v>5741</v>
      </c>
    </row>
    <row r="38" spans="1:5" ht="102">
      <c r="A38" t="s">
        <v>56</v>
      </c>
      <c r="E38" s="39" t="s">
        <v>5802</v>
      </c>
    </row>
    <row r="39" spans="1:16" ht="12.75">
      <c r="A39" t="s">
        <v>49</v>
      </c>
      <c s="34" t="s">
        <v>82</v>
      </c>
      <c s="34" t="s">
        <v>5807</v>
      </c>
      <c s="35" t="s">
        <v>5</v>
      </c>
      <c s="6" t="s">
        <v>5808</v>
      </c>
      <c s="36" t="s">
        <v>97</v>
      </c>
      <c s="37">
        <v>1</v>
      </c>
      <c s="36">
        <v>0</v>
      </c>
      <c s="36">
        <f>ROUND(G39*H39,6)</f>
      </c>
      <c r="L39" s="38">
        <v>0</v>
      </c>
      <c s="32">
        <f>ROUND(ROUND(L39,2)*ROUND(G39,3),2)</f>
      </c>
      <c s="36" t="s">
        <v>53</v>
      </c>
      <c>
        <f>(M39*21)/100</f>
      </c>
      <c t="s">
        <v>27</v>
      </c>
    </row>
    <row r="40" spans="1:5" ht="12.75">
      <c r="A40" s="35" t="s">
        <v>54</v>
      </c>
      <c r="E40" s="39" t="s">
        <v>5</v>
      </c>
    </row>
    <row r="41" spans="1:5" ht="12.75">
      <c r="A41" s="35" t="s">
        <v>55</v>
      </c>
      <c r="E41" s="40" t="s">
        <v>5741</v>
      </c>
    </row>
    <row r="42" spans="1:5" ht="102">
      <c r="A42" t="s">
        <v>56</v>
      </c>
      <c r="E42" s="39" t="s">
        <v>5802</v>
      </c>
    </row>
    <row r="43" spans="1:16" ht="25.5">
      <c r="A43" t="s">
        <v>49</v>
      </c>
      <c s="34" t="s">
        <v>86</v>
      </c>
      <c s="34" t="s">
        <v>5841</v>
      </c>
      <c s="35" t="s">
        <v>5</v>
      </c>
      <c s="6" t="s">
        <v>5842</v>
      </c>
      <c s="36" t="s">
        <v>165</v>
      </c>
      <c s="37">
        <v>9</v>
      </c>
      <c s="36">
        <v>0</v>
      </c>
      <c s="36">
        <f>ROUND(G43*H43,6)</f>
      </c>
      <c r="L43" s="38">
        <v>0</v>
      </c>
      <c s="32">
        <f>ROUND(ROUND(L43,2)*ROUND(G43,3),2)</f>
      </c>
      <c s="36" t="s">
        <v>53</v>
      </c>
      <c>
        <f>(M43*21)/100</f>
      </c>
      <c t="s">
        <v>27</v>
      </c>
    </row>
    <row r="44" spans="1:5" ht="12.75">
      <c r="A44" s="35" t="s">
        <v>54</v>
      </c>
      <c r="E44" s="39" t="s">
        <v>5</v>
      </c>
    </row>
    <row r="45" spans="1:5" ht="12.75">
      <c r="A45" s="35" t="s">
        <v>55</v>
      </c>
      <c r="E45" s="40" t="s">
        <v>5773</v>
      </c>
    </row>
    <row r="46" spans="1:5" ht="102">
      <c r="A46" t="s">
        <v>56</v>
      </c>
      <c r="E46" s="39" t="s">
        <v>5843</v>
      </c>
    </row>
    <row r="47" spans="1:13" ht="12.75">
      <c r="A47" t="s">
        <v>46</v>
      </c>
      <c r="C47" s="31" t="s">
        <v>1461</v>
      </c>
      <c r="E47" s="33" t="s">
        <v>5844</v>
      </c>
      <c r="J47" s="32">
        <f>0</f>
      </c>
      <c s="32">
        <f>0</f>
      </c>
      <c s="32">
        <f>0+L48+L52+L56</f>
      </c>
      <c s="32">
        <f>0+M48+M52+M56</f>
      </c>
    </row>
    <row r="48" spans="1:16" ht="12.75">
      <c r="A48" t="s">
        <v>49</v>
      </c>
      <c s="34" t="s">
        <v>90</v>
      </c>
      <c s="34" t="s">
        <v>6125</v>
      </c>
      <c s="35" t="s">
        <v>5</v>
      </c>
      <c s="6" t="s">
        <v>6126</v>
      </c>
      <c s="36" t="s">
        <v>97</v>
      </c>
      <c s="37">
        <v>9</v>
      </c>
      <c s="36">
        <v>0</v>
      </c>
      <c s="36">
        <f>ROUND(G48*H48,6)</f>
      </c>
      <c r="L48" s="38">
        <v>0</v>
      </c>
      <c s="32">
        <f>ROUND(ROUND(L48,2)*ROUND(G48,3),2)</f>
      </c>
      <c s="36" t="s">
        <v>53</v>
      </c>
      <c>
        <f>(M48*21)/100</f>
      </c>
      <c t="s">
        <v>27</v>
      </c>
    </row>
    <row r="49" spans="1:5" ht="12.75">
      <c r="A49" s="35" t="s">
        <v>54</v>
      </c>
      <c r="E49" s="39" t="s">
        <v>5</v>
      </c>
    </row>
    <row r="50" spans="1:5" ht="12.75">
      <c r="A50" s="35" t="s">
        <v>55</v>
      </c>
      <c r="E50" s="40" t="s">
        <v>5847</v>
      </c>
    </row>
    <row r="51" spans="1:5" ht="114.75">
      <c r="A51" t="s">
        <v>56</v>
      </c>
      <c r="E51" s="39" t="s">
        <v>5892</v>
      </c>
    </row>
    <row r="52" spans="1:16" ht="12.75">
      <c r="A52" t="s">
        <v>49</v>
      </c>
      <c s="34" t="s">
        <v>94</v>
      </c>
      <c s="34" t="s">
        <v>3938</v>
      </c>
      <c s="35" t="s">
        <v>5</v>
      </c>
      <c s="6" t="s">
        <v>3939</v>
      </c>
      <c s="36" t="s">
        <v>97</v>
      </c>
      <c s="37">
        <v>3</v>
      </c>
      <c s="36">
        <v>0</v>
      </c>
      <c s="36">
        <f>ROUND(G52*H52,6)</f>
      </c>
      <c r="L52" s="38">
        <v>0</v>
      </c>
      <c s="32">
        <f>ROUND(ROUND(L52,2)*ROUND(G52,3),2)</f>
      </c>
      <c s="36" t="s">
        <v>53</v>
      </c>
      <c>
        <f>(M52*21)/100</f>
      </c>
      <c t="s">
        <v>27</v>
      </c>
    </row>
    <row r="53" spans="1:5" ht="12.75">
      <c r="A53" s="35" t="s">
        <v>54</v>
      </c>
      <c r="E53" s="39" t="s">
        <v>5</v>
      </c>
    </row>
    <row r="54" spans="1:5" ht="12.75">
      <c r="A54" s="35" t="s">
        <v>55</v>
      </c>
      <c r="E54" s="40" t="s">
        <v>5847</v>
      </c>
    </row>
    <row r="55" spans="1:5" ht="114.75">
      <c r="A55" t="s">
        <v>56</v>
      </c>
      <c r="E55" s="39" t="s">
        <v>5892</v>
      </c>
    </row>
    <row r="56" spans="1:16" ht="12.75">
      <c r="A56" t="s">
        <v>49</v>
      </c>
      <c s="34" t="s">
        <v>99</v>
      </c>
      <c s="34" t="s">
        <v>5924</v>
      </c>
      <c s="35" t="s">
        <v>5</v>
      </c>
      <c s="6" t="s">
        <v>5925</v>
      </c>
      <c s="36" t="s">
        <v>97</v>
      </c>
      <c s="37">
        <v>5</v>
      </c>
      <c s="36">
        <v>0</v>
      </c>
      <c s="36">
        <f>ROUND(G56*H56,6)</f>
      </c>
      <c r="L56" s="38">
        <v>0</v>
      </c>
      <c s="32">
        <f>ROUND(ROUND(L56,2)*ROUND(G56,3),2)</f>
      </c>
      <c s="36" t="s">
        <v>53</v>
      </c>
      <c>
        <f>(M56*21)/100</f>
      </c>
      <c t="s">
        <v>27</v>
      </c>
    </row>
    <row r="57" spans="1:5" ht="12.75">
      <c r="A57" s="35" t="s">
        <v>54</v>
      </c>
      <c r="E57" s="39" t="s">
        <v>5</v>
      </c>
    </row>
    <row r="58" spans="1:5" ht="12.75">
      <c r="A58" s="35" t="s">
        <v>55</v>
      </c>
      <c r="E58" s="40" t="s">
        <v>5847</v>
      </c>
    </row>
    <row r="59" spans="1:5" ht="114.75">
      <c r="A59" t="s">
        <v>56</v>
      </c>
      <c r="E59" s="39" t="s">
        <v>5892</v>
      </c>
    </row>
    <row r="60" spans="1:13" ht="12.75">
      <c r="A60" t="s">
        <v>46</v>
      </c>
      <c r="C60" s="31" t="s">
        <v>5939</v>
      </c>
      <c r="E60" s="33" t="s">
        <v>5940</v>
      </c>
      <c r="J60" s="32">
        <f>0</f>
      </c>
      <c s="32">
        <f>0</f>
      </c>
      <c s="32">
        <f>0+L61+L65+L69+L73+L77+L81+L85+L89</f>
      </c>
      <c s="32">
        <f>0+M61+M65+M69+M73+M77+M81+M85+M89</f>
      </c>
    </row>
    <row r="61" spans="1:16" ht="12.75">
      <c r="A61" t="s">
        <v>49</v>
      </c>
      <c s="34" t="s">
        <v>102</v>
      </c>
      <c s="34" t="s">
        <v>6127</v>
      </c>
      <c s="35" t="s">
        <v>5</v>
      </c>
      <c s="6" t="s">
        <v>6128</v>
      </c>
      <c s="36" t="s">
        <v>97</v>
      </c>
      <c s="37">
        <v>51</v>
      </c>
      <c s="36">
        <v>0</v>
      </c>
      <c s="36">
        <f>ROUND(G61*H61,6)</f>
      </c>
      <c r="L61" s="38">
        <v>0</v>
      </c>
      <c s="32">
        <f>ROUND(ROUND(L61,2)*ROUND(G61,3),2)</f>
      </c>
      <c s="36" t="s">
        <v>53</v>
      </c>
      <c>
        <f>(M61*21)/100</f>
      </c>
      <c t="s">
        <v>27</v>
      </c>
    </row>
    <row r="62" spans="1:5" ht="12.75">
      <c r="A62" s="35" t="s">
        <v>54</v>
      </c>
      <c r="E62" s="39" t="s">
        <v>5</v>
      </c>
    </row>
    <row r="63" spans="1:5" ht="12.75">
      <c r="A63" s="35" t="s">
        <v>55</v>
      </c>
      <c r="E63" s="40" t="s">
        <v>5847</v>
      </c>
    </row>
    <row r="64" spans="1:5" ht="102">
      <c r="A64" t="s">
        <v>56</v>
      </c>
      <c r="E64" s="39" t="s">
        <v>6129</v>
      </c>
    </row>
    <row r="65" spans="1:16" ht="12.75">
      <c r="A65" t="s">
        <v>49</v>
      </c>
      <c s="34" t="s">
        <v>106</v>
      </c>
      <c s="34" t="s">
        <v>6130</v>
      </c>
      <c s="35" t="s">
        <v>5</v>
      </c>
      <c s="6" t="s">
        <v>6131</v>
      </c>
      <c s="36" t="s">
        <v>70</v>
      </c>
      <c s="37">
        <v>9732</v>
      </c>
      <c s="36">
        <v>0</v>
      </c>
      <c s="36">
        <f>ROUND(G65*H65,6)</f>
      </c>
      <c r="L65" s="38">
        <v>0</v>
      </c>
      <c s="32">
        <f>ROUND(ROUND(L65,2)*ROUND(G65,3),2)</f>
      </c>
      <c s="36" t="s">
        <v>53</v>
      </c>
      <c>
        <f>(M65*21)/100</f>
      </c>
      <c t="s">
        <v>27</v>
      </c>
    </row>
    <row r="66" spans="1:5" ht="12.75">
      <c r="A66" s="35" t="s">
        <v>54</v>
      </c>
      <c r="E66" s="39" t="s">
        <v>5</v>
      </c>
    </row>
    <row r="67" spans="1:5" ht="12.75">
      <c r="A67" s="35" t="s">
        <v>55</v>
      </c>
      <c r="E67" s="40" t="s">
        <v>5847</v>
      </c>
    </row>
    <row r="68" spans="1:5" ht="102">
      <c r="A68" t="s">
        <v>56</v>
      </c>
      <c r="E68" s="39" t="s">
        <v>6132</v>
      </c>
    </row>
    <row r="69" spans="1:16" ht="12.75">
      <c r="A69" t="s">
        <v>49</v>
      </c>
      <c s="34" t="s">
        <v>110</v>
      </c>
      <c s="34" t="s">
        <v>6133</v>
      </c>
      <c s="35" t="s">
        <v>5</v>
      </c>
      <c s="6" t="s">
        <v>6134</v>
      </c>
      <c s="36" t="s">
        <v>97</v>
      </c>
      <c s="37">
        <v>229</v>
      </c>
      <c s="36">
        <v>0</v>
      </c>
      <c s="36">
        <f>ROUND(G69*H69,6)</f>
      </c>
      <c r="L69" s="38">
        <v>0</v>
      </c>
      <c s="32">
        <f>ROUND(ROUND(L69,2)*ROUND(G69,3),2)</f>
      </c>
      <c s="36" t="s">
        <v>5962</v>
      </c>
      <c>
        <f>(M69*21)/100</f>
      </c>
      <c t="s">
        <v>27</v>
      </c>
    </row>
    <row r="70" spans="1:5" ht="12.75">
      <c r="A70" s="35" t="s">
        <v>54</v>
      </c>
      <c r="E70" s="39" t="s">
        <v>5</v>
      </c>
    </row>
    <row r="71" spans="1:5" ht="12.75">
      <c r="A71" s="35" t="s">
        <v>55</v>
      </c>
      <c r="E71" s="40" t="s">
        <v>6135</v>
      </c>
    </row>
    <row r="72" spans="1:5" ht="89.25">
      <c r="A72" t="s">
        <v>56</v>
      </c>
      <c r="E72" s="39" t="s">
        <v>5853</v>
      </c>
    </row>
    <row r="73" spans="1:16" ht="25.5">
      <c r="A73" t="s">
        <v>49</v>
      </c>
      <c s="34" t="s">
        <v>114</v>
      </c>
      <c s="34" t="s">
        <v>5960</v>
      </c>
      <c s="35" t="s">
        <v>5</v>
      </c>
      <c s="6" t="s">
        <v>6136</v>
      </c>
      <c s="36" t="s">
        <v>165</v>
      </c>
      <c s="37">
        <v>298</v>
      </c>
      <c s="36">
        <v>0</v>
      </c>
      <c s="36">
        <f>ROUND(G73*H73,6)</f>
      </c>
      <c r="L73" s="38">
        <v>0</v>
      </c>
      <c s="32">
        <f>ROUND(ROUND(L73,2)*ROUND(G73,3),2)</f>
      </c>
      <c s="36" t="s">
        <v>5962</v>
      </c>
      <c>
        <f>(M73*21)/100</f>
      </c>
      <c t="s">
        <v>27</v>
      </c>
    </row>
    <row r="74" spans="1:5" ht="12.75">
      <c r="A74" s="35" t="s">
        <v>54</v>
      </c>
      <c r="E74" s="39" t="s">
        <v>5</v>
      </c>
    </row>
    <row r="75" spans="1:5" ht="12.75">
      <c r="A75" s="35" t="s">
        <v>55</v>
      </c>
      <c r="E75" s="40" t="s">
        <v>5963</v>
      </c>
    </row>
    <row r="76" spans="1:5" ht="89.25">
      <c r="A76" t="s">
        <v>56</v>
      </c>
      <c r="E76" s="39" t="s">
        <v>5964</v>
      </c>
    </row>
    <row r="77" spans="1:16" ht="25.5">
      <c r="A77" t="s">
        <v>49</v>
      </c>
      <c s="34" t="s">
        <v>118</v>
      </c>
      <c s="34" t="s">
        <v>6137</v>
      </c>
      <c s="35" t="s">
        <v>5</v>
      </c>
      <c s="6" t="s">
        <v>6138</v>
      </c>
      <c s="36" t="s">
        <v>97</v>
      </c>
      <c s="37">
        <v>172</v>
      </c>
      <c s="36">
        <v>0</v>
      </c>
      <c s="36">
        <f>ROUND(G77*H77,6)</f>
      </c>
      <c r="L77" s="38">
        <v>0</v>
      </c>
      <c s="32">
        <f>ROUND(ROUND(L77,2)*ROUND(G77,3),2)</f>
      </c>
      <c s="36" t="s">
        <v>5962</v>
      </c>
      <c>
        <f>(M77*21)/100</f>
      </c>
      <c t="s">
        <v>27</v>
      </c>
    </row>
    <row r="78" spans="1:5" ht="12.75">
      <c r="A78" s="35" t="s">
        <v>54</v>
      </c>
      <c r="E78" s="39" t="s">
        <v>5</v>
      </c>
    </row>
    <row r="79" spans="1:5" ht="12.75">
      <c r="A79" s="35" t="s">
        <v>55</v>
      </c>
      <c r="E79" s="40" t="s">
        <v>6139</v>
      </c>
    </row>
    <row r="80" spans="1:5" ht="102">
      <c r="A80" t="s">
        <v>56</v>
      </c>
      <c r="E80" s="39" t="s">
        <v>6129</v>
      </c>
    </row>
    <row r="81" spans="1:16" ht="25.5">
      <c r="A81" t="s">
        <v>49</v>
      </c>
      <c s="34" t="s">
        <v>122</v>
      </c>
      <c s="34" t="s">
        <v>6140</v>
      </c>
      <c s="35" t="s">
        <v>5</v>
      </c>
      <c s="6" t="s">
        <v>6141</v>
      </c>
      <c s="36" t="s">
        <v>97</v>
      </c>
      <c s="37">
        <v>5</v>
      </c>
      <c s="36">
        <v>0</v>
      </c>
      <c s="36">
        <f>ROUND(G81*H81,6)</f>
      </c>
      <c r="L81" s="38">
        <v>0</v>
      </c>
      <c s="32">
        <f>ROUND(ROUND(L81,2)*ROUND(G81,3),2)</f>
      </c>
      <c s="36" t="s">
        <v>5962</v>
      </c>
      <c>
        <f>(M81*21)/100</f>
      </c>
      <c t="s">
        <v>27</v>
      </c>
    </row>
    <row r="82" spans="1:5" ht="12.75">
      <c r="A82" s="35" t="s">
        <v>54</v>
      </c>
      <c r="E82" s="39" t="s">
        <v>5</v>
      </c>
    </row>
    <row r="83" spans="1:5" ht="12.75">
      <c r="A83" s="35" t="s">
        <v>55</v>
      </c>
      <c r="E83" s="40" t="s">
        <v>6142</v>
      </c>
    </row>
    <row r="84" spans="1:5" ht="102">
      <c r="A84" t="s">
        <v>56</v>
      </c>
      <c r="E84" s="39" t="s">
        <v>6129</v>
      </c>
    </row>
    <row r="85" spans="1:16" ht="25.5">
      <c r="A85" t="s">
        <v>49</v>
      </c>
      <c s="34" t="s">
        <v>126</v>
      </c>
      <c s="34" t="s">
        <v>6143</v>
      </c>
      <c s="35" t="s">
        <v>5</v>
      </c>
      <c s="6" t="s">
        <v>6144</v>
      </c>
      <c s="36" t="s">
        <v>97</v>
      </c>
      <c s="37">
        <v>18</v>
      </c>
      <c s="36">
        <v>0</v>
      </c>
      <c s="36">
        <f>ROUND(G85*H85,6)</f>
      </c>
      <c r="L85" s="38">
        <v>0</v>
      </c>
      <c s="32">
        <f>ROUND(ROUND(L85,2)*ROUND(G85,3),2)</f>
      </c>
      <c s="36" t="s">
        <v>5962</v>
      </c>
      <c>
        <f>(M85*21)/100</f>
      </c>
      <c t="s">
        <v>27</v>
      </c>
    </row>
    <row r="86" spans="1:5" ht="12.75">
      <c r="A86" s="35" t="s">
        <v>54</v>
      </c>
      <c r="E86" s="39" t="s">
        <v>5</v>
      </c>
    </row>
    <row r="87" spans="1:5" ht="12.75">
      <c r="A87" s="35" t="s">
        <v>55</v>
      </c>
      <c r="E87" s="40" t="s">
        <v>6142</v>
      </c>
    </row>
    <row r="88" spans="1:5" ht="102">
      <c r="A88" t="s">
        <v>56</v>
      </c>
      <c r="E88" s="39" t="s">
        <v>6129</v>
      </c>
    </row>
    <row r="89" spans="1:16" ht="25.5">
      <c r="A89" t="s">
        <v>49</v>
      </c>
      <c s="34" t="s">
        <v>130</v>
      </c>
      <c s="34" t="s">
        <v>6145</v>
      </c>
      <c s="35" t="s">
        <v>5</v>
      </c>
      <c s="6" t="s">
        <v>6146</v>
      </c>
      <c s="36" t="s">
        <v>97</v>
      </c>
      <c s="37">
        <v>16</v>
      </c>
      <c s="36">
        <v>0</v>
      </c>
      <c s="36">
        <f>ROUND(G89*H89,6)</f>
      </c>
      <c r="L89" s="38">
        <v>0</v>
      </c>
      <c s="32">
        <f>ROUND(ROUND(L89,2)*ROUND(G89,3),2)</f>
      </c>
      <c s="36" t="s">
        <v>5962</v>
      </c>
      <c>
        <f>(M89*21)/100</f>
      </c>
      <c t="s">
        <v>27</v>
      </c>
    </row>
    <row r="90" spans="1:5" ht="12.75">
      <c r="A90" s="35" t="s">
        <v>54</v>
      </c>
      <c r="E90" s="39" t="s">
        <v>5</v>
      </c>
    </row>
    <row r="91" spans="1:5" ht="12.75">
      <c r="A91" s="35" t="s">
        <v>55</v>
      </c>
      <c r="E91" s="40" t="s">
        <v>6139</v>
      </c>
    </row>
    <row r="92" spans="1:5" ht="102">
      <c r="A92" t="s">
        <v>56</v>
      </c>
      <c r="E92" s="39" t="s">
        <v>6129</v>
      </c>
    </row>
    <row r="93" spans="1:13" ht="12.75">
      <c r="A93" t="s">
        <v>46</v>
      </c>
      <c r="C93" s="31" t="s">
        <v>5965</v>
      </c>
      <c r="E93" s="33" t="s">
        <v>5966</v>
      </c>
      <c r="J93" s="32">
        <f>0</f>
      </c>
      <c s="32">
        <f>0</f>
      </c>
      <c s="32">
        <f>0+L94+L98+L102+L106+L110+L114+L118+L122+L126+L130</f>
      </c>
      <c s="32">
        <f>0+M94+M98+M102+M106+M110+M114+M118+M122+M126+M130</f>
      </c>
    </row>
    <row r="94" spans="1:16" ht="12.75">
      <c r="A94" t="s">
        <v>49</v>
      </c>
      <c s="34" t="s">
        <v>134</v>
      </c>
      <c s="34" t="s">
        <v>5984</v>
      </c>
      <c s="35" t="s">
        <v>5</v>
      </c>
      <c s="6" t="s">
        <v>5985</v>
      </c>
      <c s="36" t="s">
        <v>97</v>
      </c>
      <c s="37">
        <v>1</v>
      </c>
      <c s="36">
        <v>0</v>
      </c>
      <c s="36">
        <f>ROUND(G94*H94,6)</f>
      </c>
      <c r="L94" s="38">
        <v>0</v>
      </c>
      <c s="32">
        <f>ROUND(ROUND(L94,2)*ROUND(G94,3),2)</f>
      </c>
      <c s="36" t="s">
        <v>53</v>
      </c>
      <c>
        <f>(M94*21)/100</f>
      </c>
      <c t="s">
        <v>27</v>
      </c>
    </row>
    <row r="95" spans="1:5" ht="12.75">
      <c r="A95" s="35" t="s">
        <v>54</v>
      </c>
      <c r="E95" s="39" t="s">
        <v>5</v>
      </c>
    </row>
    <row r="96" spans="1:5" ht="12.75">
      <c r="A96" s="35" t="s">
        <v>55</v>
      </c>
      <c r="E96" s="40" t="s">
        <v>5773</v>
      </c>
    </row>
    <row r="97" spans="1:5" ht="89.25">
      <c r="A97" t="s">
        <v>56</v>
      </c>
      <c r="E97" s="39" t="s">
        <v>5986</v>
      </c>
    </row>
    <row r="98" spans="1:16" ht="12.75">
      <c r="A98" t="s">
        <v>49</v>
      </c>
      <c s="34" t="s">
        <v>138</v>
      </c>
      <c s="34" t="s">
        <v>5987</v>
      </c>
      <c s="35" t="s">
        <v>5</v>
      </c>
      <c s="6" t="s">
        <v>5988</v>
      </c>
      <c s="36" t="s">
        <v>97</v>
      </c>
      <c s="37">
        <v>1</v>
      </c>
      <c s="36">
        <v>0</v>
      </c>
      <c s="36">
        <f>ROUND(G98*H98,6)</f>
      </c>
      <c r="L98" s="38">
        <v>0</v>
      </c>
      <c s="32">
        <f>ROUND(ROUND(L98,2)*ROUND(G98,3),2)</f>
      </c>
      <c s="36" t="s">
        <v>53</v>
      </c>
      <c>
        <f>(M98*21)/100</f>
      </c>
      <c t="s">
        <v>27</v>
      </c>
    </row>
    <row r="99" spans="1:5" ht="12.75">
      <c r="A99" s="35" t="s">
        <v>54</v>
      </c>
      <c r="E99" s="39" t="s">
        <v>5</v>
      </c>
    </row>
    <row r="100" spans="1:5" ht="12.75">
      <c r="A100" s="35" t="s">
        <v>55</v>
      </c>
      <c r="E100" s="40" t="s">
        <v>5773</v>
      </c>
    </row>
    <row r="101" spans="1:5" ht="89.25">
      <c r="A101" t="s">
        <v>56</v>
      </c>
      <c r="E101" s="39" t="s">
        <v>5989</v>
      </c>
    </row>
    <row r="102" spans="1:16" ht="12.75">
      <c r="A102" t="s">
        <v>49</v>
      </c>
      <c s="34" t="s">
        <v>142</v>
      </c>
      <c s="34" t="s">
        <v>5990</v>
      </c>
      <c s="35" t="s">
        <v>5</v>
      </c>
      <c s="6" t="s">
        <v>189</v>
      </c>
      <c s="36" t="s">
        <v>97</v>
      </c>
      <c s="37">
        <v>1</v>
      </c>
      <c s="36">
        <v>0</v>
      </c>
      <c s="36">
        <f>ROUND(G102*H102,6)</f>
      </c>
      <c r="L102" s="38">
        <v>0</v>
      </c>
      <c s="32">
        <f>ROUND(ROUND(L102,2)*ROUND(G102,3),2)</f>
      </c>
      <c s="36" t="s">
        <v>53</v>
      </c>
      <c>
        <f>(M102*21)/100</f>
      </c>
      <c t="s">
        <v>27</v>
      </c>
    </row>
    <row r="103" spans="1:5" ht="12.75">
      <c r="A103" s="35" t="s">
        <v>54</v>
      </c>
      <c r="E103" s="39" t="s">
        <v>5</v>
      </c>
    </row>
    <row r="104" spans="1:5" ht="12.75">
      <c r="A104" s="35" t="s">
        <v>55</v>
      </c>
      <c r="E104" s="40" t="s">
        <v>5773</v>
      </c>
    </row>
    <row r="105" spans="1:5" ht="89.25">
      <c r="A105" t="s">
        <v>56</v>
      </c>
      <c r="E105" s="39" t="s">
        <v>5991</v>
      </c>
    </row>
    <row r="106" spans="1:16" ht="12.75">
      <c r="A106" t="s">
        <v>49</v>
      </c>
      <c s="34" t="s">
        <v>146</v>
      </c>
      <c s="34" t="s">
        <v>5992</v>
      </c>
      <c s="35" t="s">
        <v>5</v>
      </c>
      <c s="6" t="s">
        <v>5993</v>
      </c>
      <c s="36" t="s">
        <v>165</v>
      </c>
      <c s="37">
        <v>65</v>
      </c>
      <c s="36">
        <v>0</v>
      </c>
      <c s="36">
        <f>ROUND(G106*H106,6)</f>
      </c>
      <c r="L106" s="38">
        <v>0</v>
      </c>
      <c s="32">
        <f>ROUND(ROUND(L106,2)*ROUND(G106,3),2)</f>
      </c>
      <c s="36" t="s">
        <v>53</v>
      </c>
      <c>
        <f>(M106*21)/100</f>
      </c>
      <c t="s">
        <v>27</v>
      </c>
    </row>
    <row r="107" spans="1:5" ht="12.75">
      <c r="A107" s="35" t="s">
        <v>54</v>
      </c>
      <c r="E107" s="39" t="s">
        <v>5</v>
      </c>
    </row>
    <row r="108" spans="1:5" ht="12.75">
      <c r="A108" s="35" t="s">
        <v>55</v>
      </c>
      <c r="E108" s="40" t="s">
        <v>5773</v>
      </c>
    </row>
    <row r="109" spans="1:5" ht="89.25">
      <c r="A109" t="s">
        <v>56</v>
      </c>
      <c r="E109" s="39" t="s">
        <v>999</v>
      </c>
    </row>
    <row r="110" spans="1:16" ht="12.75">
      <c r="A110" t="s">
        <v>49</v>
      </c>
      <c s="34" t="s">
        <v>150</v>
      </c>
      <c s="34" t="s">
        <v>5994</v>
      </c>
      <c s="35" t="s">
        <v>5</v>
      </c>
      <c s="6" t="s">
        <v>5995</v>
      </c>
      <c s="36" t="s">
        <v>165</v>
      </c>
      <c s="37">
        <v>115</v>
      </c>
      <c s="36">
        <v>0</v>
      </c>
      <c s="36">
        <f>ROUND(G110*H110,6)</f>
      </c>
      <c r="L110" s="38">
        <v>0</v>
      </c>
      <c s="32">
        <f>ROUND(ROUND(L110,2)*ROUND(G110,3),2)</f>
      </c>
      <c s="36" t="s">
        <v>53</v>
      </c>
      <c>
        <f>(M110*21)/100</f>
      </c>
      <c t="s">
        <v>27</v>
      </c>
    </row>
    <row r="111" spans="1:5" ht="12.75">
      <c r="A111" s="35" t="s">
        <v>54</v>
      </c>
      <c r="E111" s="39" t="s">
        <v>5</v>
      </c>
    </row>
    <row r="112" spans="1:5" ht="12.75">
      <c r="A112" s="35" t="s">
        <v>55</v>
      </c>
      <c r="E112" s="40" t="s">
        <v>5773</v>
      </c>
    </row>
    <row r="113" spans="1:5" ht="89.25">
      <c r="A113" t="s">
        <v>56</v>
      </c>
      <c r="E113" s="39" t="s">
        <v>5996</v>
      </c>
    </row>
    <row r="114" spans="1:16" ht="12.75">
      <c r="A114" t="s">
        <v>49</v>
      </c>
      <c s="34" t="s">
        <v>154</v>
      </c>
      <c s="34" t="s">
        <v>5997</v>
      </c>
      <c s="35" t="s">
        <v>5</v>
      </c>
      <c s="6" t="s">
        <v>5998</v>
      </c>
      <c s="36" t="s">
        <v>97</v>
      </c>
      <c s="37">
        <v>3</v>
      </c>
      <c s="36">
        <v>0</v>
      </c>
      <c s="36">
        <f>ROUND(G114*H114,6)</f>
      </c>
      <c r="L114" s="38">
        <v>0</v>
      </c>
      <c s="32">
        <f>ROUND(ROUND(L114,2)*ROUND(G114,3),2)</f>
      </c>
      <c s="36" t="s">
        <v>5934</v>
      </c>
      <c>
        <f>(M114*21)/100</f>
      </c>
      <c t="s">
        <v>27</v>
      </c>
    </row>
    <row r="115" spans="1:5" ht="12.75">
      <c r="A115" s="35" t="s">
        <v>54</v>
      </c>
      <c r="E115" s="39" t="s">
        <v>5</v>
      </c>
    </row>
    <row r="116" spans="1:5" ht="12.75">
      <c r="A116" s="35" t="s">
        <v>55</v>
      </c>
      <c r="E116" s="40" t="s">
        <v>5969</v>
      </c>
    </row>
    <row r="117" spans="1:5" ht="38.25">
      <c r="A117" t="s">
        <v>56</v>
      </c>
      <c r="E117" s="39" t="s">
        <v>5999</v>
      </c>
    </row>
    <row r="118" spans="1:16" ht="12.75">
      <c r="A118" t="s">
        <v>49</v>
      </c>
      <c s="34" t="s">
        <v>158</v>
      </c>
      <c s="34" t="s">
        <v>6000</v>
      </c>
      <c s="35" t="s">
        <v>5</v>
      </c>
      <c s="6" t="s">
        <v>6001</v>
      </c>
      <c s="36" t="s">
        <v>5982</v>
      </c>
      <c s="37">
        <v>3</v>
      </c>
      <c s="36">
        <v>0</v>
      </c>
      <c s="36">
        <f>ROUND(G118*H118,6)</f>
      </c>
      <c r="L118" s="38">
        <v>0</v>
      </c>
      <c s="32">
        <f>ROUND(ROUND(L118,2)*ROUND(G118,3),2)</f>
      </c>
      <c s="36" t="s">
        <v>5934</v>
      </c>
      <c>
        <f>(M118*21)/100</f>
      </c>
      <c t="s">
        <v>27</v>
      </c>
    </row>
    <row r="119" spans="1:5" ht="12.75">
      <c r="A119" s="35" t="s">
        <v>54</v>
      </c>
      <c r="E119" s="39" t="s">
        <v>5</v>
      </c>
    </row>
    <row r="120" spans="1:5" ht="12.75">
      <c r="A120" s="35" t="s">
        <v>55</v>
      </c>
      <c r="E120" s="40" t="s">
        <v>5969</v>
      </c>
    </row>
    <row r="121" spans="1:5" ht="25.5">
      <c r="A121" t="s">
        <v>56</v>
      </c>
      <c r="E121" s="39" t="s">
        <v>6002</v>
      </c>
    </row>
    <row r="122" spans="1:16" ht="12.75">
      <c r="A122" t="s">
        <v>49</v>
      </c>
      <c s="34" t="s">
        <v>162</v>
      </c>
      <c s="34" t="s">
        <v>6003</v>
      </c>
      <c s="35" t="s">
        <v>5</v>
      </c>
      <c s="6" t="s">
        <v>6004</v>
      </c>
      <c s="36" t="s">
        <v>97</v>
      </c>
      <c s="37">
        <v>3</v>
      </c>
      <c s="36">
        <v>0</v>
      </c>
      <c s="36">
        <f>ROUND(G122*H122,6)</f>
      </c>
      <c r="L122" s="38">
        <v>0</v>
      </c>
      <c s="32">
        <f>ROUND(ROUND(L122,2)*ROUND(G122,3),2)</f>
      </c>
      <c s="36" t="s">
        <v>5934</v>
      </c>
      <c>
        <f>(M122*21)/100</f>
      </c>
      <c t="s">
        <v>27</v>
      </c>
    </row>
    <row r="123" spans="1:5" ht="12.75">
      <c r="A123" s="35" t="s">
        <v>54</v>
      </c>
      <c r="E123" s="39" t="s">
        <v>5</v>
      </c>
    </row>
    <row r="124" spans="1:5" ht="12.75">
      <c r="A124" s="35" t="s">
        <v>55</v>
      </c>
      <c r="E124" s="40" t="s">
        <v>5969</v>
      </c>
    </row>
    <row r="125" spans="1:5" ht="25.5">
      <c r="A125" t="s">
        <v>56</v>
      </c>
      <c r="E125" s="39" t="s">
        <v>6002</v>
      </c>
    </row>
    <row r="126" spans="1:16" ht="12.75">
      <c r="A126" t="s">
        <v>49</v>
      </c>
      <c s="34" t="s">
        <v>167</v>
      </c>
      <c s="34" t="s">
        <v>6005</v>
      </c>
      <c s="35" t="s">
        <v>5</v>
      </c>
      <c s="6" t="s">
        <v>6006</v>
      </c>
      <c s="36" t="s">
        <v>97</v>
      </c>
      <c s="37">
        <v>3</v>
      </c>
      <c s="36">
        <v>0</v>
      </c>
      <c s="36">
        <f>ROUND(G126*H126,6)</f>
      </c>
      <c r="L126" s="38">
        <v>0</v>
      </c>
      <c s="32">
        <f>ROUND(ROUND(L126,2)*ROUND(G126,3),2)</f>
      </c>
      <c s="36" t="s">
        <v>5934</v>
      </c>
      <c>
        <f>(M126*21)/100</f>
      </c>
      <c t="s">
        <v>27</v>
      </c>
    </row>
    <row r="127" spans="1:5" ht="12.75">
      <c r="A127" s="35" t="s">
        <v>54</v>
      </c>
      <c r="E127" s="39" t="s">
        <v>5</v>
      </c>
    </row>
    <row r="128" spans="1:5" ht="12.75">
      <c r="A128" s="35" t="s">
        <v>55</v>
      </c>
      <c r="E128" s="40" t="s">
        <v>5969</v>
      </c>
    </row>
    <row r="129" spans="1:5" ht="25.5">
      <c r="A129" t="s">
        <v>56</v>
      </c>
      <c r="E129" s="39" t="s">
        <v>6007</v>
      </c>
    </row>
    <row r="130" spans="1:16" ht="12.75">
      <c r="A130" t="s">
        <v>49</v>
      </c>
      <c s="34" t="s">
        <v>171</v>
      </c>
      <c s="34" t="s">
        <v>6008</v>
      </c>
      <c s="35" t="s">
        <v>5</v>
      </c>
      <c s="6" t="s">
        <v>6009</v>
      </c>
      <c s="36" t="s">
        <v>97</v>
      </c>
      <c s="37">
        <v>3</v>
      </c>
      <c s="36">
        <v>0</v>
      </c>
      <c s="36">
        <f>ROUND(G130*H130,6)</f>
      </c>
      <c r="L130" s="38">
        <v>0</v>
      </c>
      <c s="32">
        <f>ROUND(ROUND(L130,2)*ROUND(G130,3),2)</f>
      </c>
      <c s="36" t="s">
        <v>5934</v>
      </c>
      <c>
        <f>(M130*21)/100</f>
      </c>
      <c t="s">
        <v>27</v>
      </c>
    </row>
    <row r="131" spans="1:5" ht="12.75">
      <c r="A131" s="35" t="s">
        <v>54</v>
      </c>
      <c r="E131" s="39" t="s">
        <v>5</v>
      </c>
    </row>
    <row r="132" spans="1:5" ht="12.75">
      <c r="A132" s="35" t="s">
        <v>55</v>
      </c>
      <c r="E132" s="40" t="s">
        <v>5969</v>
      </c>
    </row>
    <row r="133" spans="1:5" ht="25.5">
      <c r="A133" t="s">
        <v>56</v>
      </c>
      <c r="E133" s="39" t="s">
        <v>6002</v>
      </c>
    </row>
    <row r="134" spans="1:13" ht="12.75">
      <c r="A134" t="s">
        <v>46</v>
      </c>
      <c r="C134" s="31" t="s">
        <v>288</v>
      </c>
      <c r="E134" s="33" t="s">
        <v>507</v>
      </c>
      <c r="J134" s="32">
        <f>0</f>
      </c>
      <c s="32">
        <f>0</f>
      </c>
      <c s="32">
        <f>0+L135</f>
      </c>
      <c s="32">
        <f>0+M135</f>
      </c>
    </row>
    <row r="135" spans="1:16" ht="38.25">
      <c r="A135" t="s">
        <v>49</v>
      </c>
      <c s="34" t="s">
        <v>175</v>
      </c>
      <c s="34" t="s">
        <v>1479</v>
      </c>
      <c s="35" t="s">
        <v>292</v>
      </c>
      <c s="6" t="s">
        <v>1480</v>
      </c>
      <c s="36" t="s">
        <v>294</v>
      </c>
      <c s="37">
        <v>96</v>
      </c>
      <c s="36">
        <v>0</v>
      </c>
      <c s="36">
        <f>ROUND(G135*H135,6)</f>
      </c>
      <c r="L135" s="38">
        <v>0</v>
      </c>
      <c s="32">
        <f>ROUND(ROUND(L135,2)*ROUND(G135,3),2)</f>
      </c>
      <c s="36" t="s">
        <v>196</v>
      </c>
      <c>
        <f>(M135*21)/100</f>
      </c>
      <c t="s">
        <v>27</v>
      </c>
    </row>
    <row r="136" spans="1:5" ht="12.75">
      <c r="A136" s="35" t="s">
        <v>54</v>
      </c>
      <c r="E136" s="39" t="s">
        <v>295</v>
      </c>
    </row>
    <row r="137" spans="1:5" ht="12.75">
      <c r="A137" s="35" t="s">
        <v>55</v>
      </c>
      <c r="E137" s="40" t="s">
        <v>5</v>
      </c>
    </row>
    <row r="138" spans="1:5" ht="165.75">
      <c r="A138" t="s">
        <v>56</v>
      </c>
      <c r="E138"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6.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5732</v>
      </c>
      <c s="41">
        <f>Rekapitulace!C117</f>
      </c>
      <c s="20" t="s">
        <v>0</v>
      </c>
      <c t="s">
        <v>23</v>
      </c>
      <c t="s">
        <v>27</v>
      </c>
    </row>
    <row r="4" spans="1:16" ht="32" customHeight="1">
      <c r="A4" s="24" t="s">
        <v>20</v>
      </c>
      <c s="25" t="s">
        <v>28</v>
      </c>
      <c s="27" t="s">
        <v>5732</v>
      </c>
      <c r="E4" s="26" t="s">
        <v>5733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COUNTIFS(L8:L76,"=0",A8:A76,"P")+COUNTIFS(L8:L76,"",A8:A76,"P")+SUM(Q8:Q76)</f>
      </c>
    </row>
    <row r="8" spans="1:13" ht="12.75">
      <c r="A8" t="s">
        <v>44</v>
      </c>
      <c r="C8" s="28" t="s">
        <v>6149</v>
      </c>
      <c r="E8" s="30" t="s">
        <v>6148</v>
      </c>
      <c r="J8" s="29">
        <f>0+J9+J42+J71</f>
      </c>
      <c s="29">
        <f>0+K9+K42+K71</f>
      </c>
      <c s="29">
        <f>0+L9+L42+L71</f>
      </c>
      <c s="29">
        <f>0+M9+M42+M71</f>
      </c>
    </row>
    <row r="9" spans="1:13" ht="12.75">
      <c r="A9" t="s">
        <v>46</v>
      </c>
      <c r="C9" s="31" t="s">
        <v>1461</v>
      </c>
      <c r="E9" s="33" t="s">
        <v>5844</v>
      </c>
      <c r="J9" s="32">
        <f>0</f>
      </c>
      <c s="32">
        <f>0</f>
      </c>
      <c s="32">
        <f>0+L10+L14+L18+L22+L26+L30+L34+L38</f>
      </c>
      <c s="32">
        <f>0+M10+M14+M18+M22+M26+M30+M34+M38</f>
      </c>
    </row>
    <row r="10" spans="1:16" ht="12.75">
      <c r="A10" t="s">
        <v>49</v>
      </c>
      <c s="34" t="s">
        <v>47</v>
      </c>
      <c s="34" t="s">
        <v>5875</v>
      </c>
      <c s="35" t="s">
        <v>5</v>
      </c>
      <c s="6" t="s">
        <v>5876</v>
      </c>
      <c s="36" t="s">
        <v>97</v>
      </c>
      <c s="37">
        <v>46</v>
      </c>
      <c s="36">
        <v>0</v>
      </c>
      <c s="36">
        <f>ROUND(G10*H10,6)</f>
      </c>
      <c r="L10" s="38">
        <v>0</v>
      </c>
      <c s="32">
        <f>ROUND(ROUND(L10,2)*ROUND(G10,3),2)</f>
      </c>
      <c s="36" t="s">
        <v>53</v>
      </c>
      <c>
        <f>(M10*21)/100</f>
      </c>
      <c t="s">
        <v>27</v>
      </c>
    </row>
    <row r="11" spans="1:5" ht="12.75">
      <c r="A11" s="35" t="s">
        <v>54</v>
      </c>
      <c r="E11" s="39" t="s">
        <v>5</v>
      </c>
    </row>
    <row r="12" spans="1:5" ht="12.75">
      <c r="A12" s="35" t="s">
        <v>55</v>
      </c>
      <c r="E12" s="40" t="s">
        <v>5847</v>
      </c>
    </row>
    <row r="13" spans="1:5" ht="102">
      <c r="A13" t="s">
        <v>56</v>
      </c>
      <c r="E13" s="39" t="s">
        <v>5868</v>
      </c>
    </row>
    <row r="14" spans="1:16" ht="12.75">
      <c r="A14" t="s">
        <v>49</v>
      </c>
      <c s="34" t="s">
        <v>27</v>
      </c>
      <c s="34" t="s">
        <v>5904</v>
      </c>
      <c s="35" t="s">
        <v>5</v>
      </c>
      <c s="6" t="s">
        <v>5905</v>
      </c>
      <c s="36" t="s">
        <v>70</v>
      </c>
      <c s="37">
        <v>750</v>
      </c>
      <c s="36">
        <v>0</v>
      </c>
      <c s="36">
        <f>ROUND(G14*H14,6)</f>
      </c>
      <c r="L14" s="38">
        <v>0</v>
      </c>
      <c s="32">
        <f>ROUND(ROUND(L14,2)*ROUND(G14,3),2)</f>
      </c>
      <c s="36" t="s">
        <v>53</v>
      </c>
      <c>
        <f>(M14*21)/100</f>
      </c>
      <c t="s">
        <v>27</v>
      </c>
    </row>
    <row r="15" spans="1:5" ht="12.75">
      <c r="A15" s="35" t="s">
        <v>54</v>
      </c>
      <c r="E15" s="39" t="s">
        <v>5</v>
      </c>
    </row>
    <row r="16" spans="1:5" ht="12.75">
      <c r="A16" s="35" t="s">
        <v>55</v>
      </c>
      <c r="E16" s="40" t="s">
        <v>5773</v>
      </c>
    </row>
    <row r="17" spans="1:5" ht="89.25">
      <c r="A17" t="s">
        <v>56</v>
      </c>
      <c r="E17" s="39" t="s">
        <v>5906</v>
      </c>
    </row>
    <row r="18" spans="1:16" ht="12.75">
      <c r="A18" t="s">
        <v>49</v>
      </c>
      <c s="34" t="s">
        <v>26</v>
      </c>
      <c s="34" t="s">
        <v>5907</v>
      </c>
      <c s="35" t="s">
        <v>5</v>
      </c>
      <c s="6" t="s">
        <v>5908</v>
      </c>
      <c s="36" t="s">
        <v>97</v>
      </c>
      <c s="37">
        <v>4</v>
      </c>
      <c s="36">
        <v>0</v>
      </c>
      <c s="36">
        <f>ROUND(G18*H18,6)</f>
      </c>
      <c r="L18" s="38">
        <v>0</v>
      </c>
      <c s="32">
        <f>ROUND(ROUND(L18,2)*ROUND(G18,3),2)</f>
      </c>
      <c s="36" t="s">
        <v>53</v>
      </c>
      <c>
        <f>(M18*21)/100</f>
      </c>
      <c t="s">
        <v>27</v>
      </c>
    </row>
    <row r="19" spans="1:5" ht="12.75">
      <c r="A19" s="35" t="s">
        <v>54</v>
      </c>
      <c r="E19" s="39" t="s">
        <v>5</v>
      </c>
    </row>
    <row r="20" spans="1:5" ht="12.75">
      <c r="A20" s="35" t="s">
        <v>55</v>
      </c>
      <c r="E20" s="40" t="s">
        <v>5847</v>
      </c>
    </row>
    <row r="21" spans="1:5" ht="89.25">
      <c r="A21" t="s">
        <v>56</v>
      </c>
      <c r="E21" s="39" t="s">
        <v>5909</v>
      </c>
    </row>
    <row r="22" spans="1:16" ht="12.75">
      <c r="A22" t="s">
        <v>49</v>
      </c>
      <c s="34" t="s">
        <v>67</v>
      </c>
      <c s="34" t="s">
        <v>5910</v>
      </c>
      <c s="35" t="s">
        <v>5</v>
      </c>
      <c s="6" t="s">
        <v>5911</v>
      </c>
      <c s="36" t="s">
        <v>97</v>
      </c>
      <c s="37">
        <v>2</v>
      </c>
      <c s="36">
        <v>0</v>
      </c>
      <c s="36">
        <f>ROUND(G22*H22,6)</f>
      </c>
      <c r="L22" s="38">
        <v>0</v>
      </c>
      <c s="32">
        <f>ROUND(ROUND(L22,2)*ROUND(G22,3),2)</f>
      </c>
      <c s="36" t="s">
        <v>53</v>
      </c>
      <c>
        <f>(M22*21)/100</f>
      </c>
      <c t="s">
        <v>27</v>
      </c>
    </row>
    <row r="23" spans="1:5" ht="12.75">
      <c r="A23" s="35" t="s">
        <v>54</v>
      </c>
      <c r="E23" s="39" t="s">
        <v>5</v>
      </c>
    </row>
    <row r="24" spans="1:5" ht="12.75">
      <c r="A24" s="35" t="s">
        <v>55</v>
      </c>
      <c r="E24" s="40" t="s">
        <v>5847</v>
      </c>
    </row>
    <row r="25" spans="1:5" ht="89.25">
      <c r="A25" t="s">
        <v>56</v>
      </c>
      <c r="E25" s="39" t="s">
        <v>5909</v>
      </c>
    </row>
    <row r="26" spans="1:16" ht="12.75">
      <c r="A26" t="s">
        <v>49</v>
      </c>
      <c s="34" t="s">
        <v>72</v>
      </c>
      <c s="34" t="s">
        <v>5912</v>
      </c>
      <c s="35" t="s">
        <v>5</v>
      </c>
      <c s="6" t="s">
        <v>5913</v>
      </c>
      <c s="36" t="s">
        <v>97</v>
      </c>
      <c s="37">
        <v>2</v>
      </c>
      <c s="36">
        <v>0</v>
      </c>
      <c s="36">
        <f>ROUND(G26*H26,6)</f>
      </c>
      <c r="L26" s="38">
        <v>0</v>
      </c>
      <c s="32">
        <f>ROUND(ROUND(L26,2)*ROUND(G26,3),2)</f>
      </c>
      <c s="36" t="s">
        <v>53</v>
      </c>
      <c>
        <f>(M26*21)/100</f>
      </c>
      <c t="s">
        <v>27</v>
      </c>
    </row>
    <row r="27" spans="1:5" ht="12.75">
      <c r="A27" s="35" t="s">
        <v>54</v>
      </c>
      <c r="E27" s="39" t="s">
        <v>5</v>
      </c>
    </row>
    <row r="28" spans="1:5" ht="12.75">
      <c r="A28" s="35" t="s">
        <v>55</v>
      </c>
      <c r="E28" s="40" t="s">
        <v>5847</v>
      </c>
    </row>
    <row r="29" spans="1:5" ht="89.25">
      <c r="A29" t="s">
        <v>56</v>
      </c>
      <c r="E29" s="39" t="s">
        <v>5909</v>
      </c>
    </row>
    <row r="30" spans="1:16" ht="25.5">
      <c r="A30" t="s">
        <v>49</v>
      </c>
      <c s="34" t="s">
        <v>77</v>
      </c>
      <c s="34" t="s">
        <v>6150</v>
      </c>
      <c s="35" t="s">
        <v>5</v>
      </c>
      <c s="6" t="s">
        <v>6151</v>
      </c>
      <c s="36" t="s">
        <v>97</v>
      </c>
      <c s="37">
        <v>3</v>
      </c>
      <c s="36">
        <v>0</v>
      </c>
      <c s="36">
        <f>ROUND(G30*H30,6)</f>
      </c>
      <c r="L30" s="38">
        <v>0</v>
      </c>
      <c s="32">
        <f>ROUND(ROUND(L30,2)*ROUND(G30,3),2)</f>
      </c>
      <c s="36" t="s">
        <v>53</v>
      </c>
      <c>
        <f>(M30*21)/100</f>
      </c>
      <c t="s">
        <v>27</v>
      </c>
    </row>
    <row r="31" spans="1:5" ht="12.75">
      <c r="A31" s="35" t="s">
        <v>54</v>
      </c>
      <c r="E31" s="39" t="s">
        <v>5</v>
      </c>
    </row>
    <row r="32" spans="1:5" ht="12.75">
      <c r="A32" s="35" t="s">
        <v>55</v>
      </c>
      <c r="E32" s="40" t="s">
        <v>5773</v>
      </c>
    </row>
    <row r="33" spans="1:5" ht="76.5">
      <c r="A33" t="s">
        <v>56</v>
      </c>
      <c r="E33" s="39" t="s">
        <v>6152</v>
      </c>
    </row>
    <row r="34" spans="1:16" ht="25.5">
      <c r="A34" t="s">
        <v>49</v>
      </c>
      <c s="34" t="s">
        <v>65</v>
      </c>
      <c s="34" t="s">
        <v>5926</v>
      </c>
      <c s="35" t="s">
        <v>5</v>
      </c>
      <c s="6" t="s">
        <v>5927</v>
      </c>
      <c s="36" t="s">
        <v>97</v>
      </c>
      <c s="37">
        <v>3</v>
      </c>
      <c s="36">
        <v>0</v>
      </c>
      <c s="36">
        <f>ROUND(G34*H34,6)</f>
      </c>
      <c r="L34" s="38">
        <v>0</v>
      </c>
      <c s="32">
        <f>ROUND(ROUND(L34,2)*ROUND(G34,3),2)</f>
      </c>
      <c s="36" t="s">
        <v>53</v>
      </c>
      <c>
        <f>(M34*21)/100</f>
      </c>
      <c t="s">
        <v>27</v>
      </c>
    </row>
    <row r="35" spans="1:5" ht="12.75">
      <c r="A35" s="35" t="s">
        <v>54</v>
      </c>
      <c r="E35" s="39" t="s">
        <v>5</v>
      </c>
    </row>
    <row r="36" spans="1:5" ht="12.75">
      <c r="A36" s="35" t="s">
        <v>55</v>
      </c>
      <c r="E36" s="40" t="s">
        <v>5773</v>
      </c>
    </row>
    <row r="37" spans="1:5" ht="76.5">
      <c r="A37" t="s">
        <v>56</v>
      </c>
      <c r="E37" s="39" t="s">
        <v>5928</v>
      </c>
    </row>
    <row r="38" spans="1:16" ht="12.75">
      <c r="A38" t="s">
        <v>49</v>
      </c>
      <c s="34" t="s">
        <v>82</v>
      </c>
      <c s="34" t="s">
        <v>5929</v>
      </c>
      <c s="35" t="s">
        <v>5</v>
      </c>
      <c s="6" t="s">
        <v>5930</v>
      </c>
      <c s="36" t="s">
        <v>165</v>
      </c>
      <c s="37">
        <v>12</v>
      </c>
      <c s="36">
        <v>0</v>
      </c>
      <c s="36">
        <f>ROUND(G38*H38,6)</f>
      </c>
      <c r="L38" s="38">
        <v>0</v>
      </c>
      <c s="32">
        <f>ROUND(ROUND(L38,2)*ROUND(G38,3),2)</f>
      </c>
      <c s="36" t="s">
        <v>53</v>
      </c>
      <c>
        <f>(M38*21)/100</f>
      </c>
      <c t="s">
        <v>27</v>
      </c>
    </row>
    <row r="39" spans="1:5" ht="12.75">
      <c r="A39" s="35" t="s">
        <v>54</v>
      </c>
      <c r="E39" s="39" t="s">
        <v>5</v>
      </c>
    </row>
    <row r="40" spans="1:5" ht="12.75">
      <c r="A40" s="35" t="s">
        <v>55</v>
      </c>
      <c r="E40" s="40" t="s">
        <v>5773</v>
      </c>
    </row>
    <row r="41" spans="1:5" ht="89.25">
      <c r="A41" t="s">
        <v>56</v>
      </c>
      <c r="E41" s="39" t="s">
        <v>5931</v>
      </c>
    </row>
    <row r="42" spans="1:13" ht="12.75">
      <c r="A42" t="s">
        <v>46</v>
      </c>
      <c r="C42" s="31" t="s">
        <v>5965</v>
      </c>
      <c r="E42" s="33" t="s">
        <v>5966</v>
      </c>
      <c r="J42" s="32">
        <f>0</f>
      </c>
      <c s="32">
        <f>0</f>
      </c>
      <c s="32">
        <f>0+L43+L47+L51+L55+L59+L63+L67</f>
      </c>
      <c s="32">
        <f>0+M43+M47+M51+M55+M59+M63+M67</f>
      </c>
    </row>
    <row r="43" spans="1:16" ht="12.75">
      <c r="A43" t="s">
        <v>49</v>
      </c>
      <c s="34" t="s">
        <v>86</v>
      </c>
      <c s="34" t="s">
        <v>5971</v>
      </c>
      <c s="35" t="s">
        <v>5</v>
      </c>
      <c s="6" t="s">
        <v>5972</v>
      </c>
      <c s="36" t="s">
        <v>1585</v>
      </c>
      <c s="37">
        <v>1</v>
      </c>
      <c s="36">
        <v>0</v>
      </c>
      <c s="36">
        <f>ROUND(G43*H43,6)</f>
      </c>
      <c r="L43" s="38">
        <v>0</v>
      </c>
      <c s="32">
        <f>ROUND(ROUND(L43,2)*ROUND(G43,3),2)</f>
      </c>
      <c s="36" t="s">
        <v>53</v>
      </c>
      <c>
        <f>(M43*21)/100</f>
      </c>
      <c t="s">
        <v>27</v>
      </c>
    </row>
    <row r="44" spans="1:5" ht="12.75">
      <c r="A44" s="35" t="s">
        <v>54</v>
      </c>
      <c r="E44" s="39" t="s">
        <v>5</v>
      </c>
    </row>
    <row r="45" spans="1:5" ht="12.75">
      <c r="A45" s="35" t="s">
        <v>55</v>
      </c>
      <c r="E45" s="40" t="s">
        <v>5969</v>
      </c>
    </row>
    <row r="46" spans="1:5" ht="89.25">
      <c r="A46" t="s">
        <v>56</v>
      </c>
      <c r="E46" s="39" t="s">
        <v>5973</v>
      </c>
    </row>
    <row r="47" spans="1:16" ht="12.75">
      <c r="A47" t="s">
        <v>49</v>
      </c>
      <c s="34" t="s">
        <v>90</v>
      </c>
      <c s="34" t="s">
        <v>5974</v>
      </c>
      <c s="35" t="s">
        <v>5</v>
      </c>
      <c s="6" t="s">
        <v>5975</v>
      </c>
      <c s="36" t="s">
        <v>97</v>
      </c>
      <c s="37">
        <v>1</v>
      </c>
      <c s="36">
        <v>0</v>
      </c>
      <c s="36">
        <f>ROUND(G47*H47,6)</f>
      </c>
      <c r="L47" s="38">
        <v>0</v>
      </c>
      <c s="32">
        <f>ROUND(ROUND(L47,2)*ROUND(G47,3),2)</f>
      </c>
      <c s="36" t="s">
        <v>53</v>
      </c>
      <c>
        <f>(M47*21)/100</f>
      </c>
      <c t="s">
        <v>27</v>
      </c>
    </row>
    <row r="48" spans="1:5" ht="12.75">
      <c r="A48" s="35" t="s">
        <v>54</v>
      </c>
      <c r="E48" s="39" t="s">
        <v>5</v>
      </c>
    </row>
    <row r="49" spans="1:5" ht="12.75">
      <c r="A49" s="35" t="s">
        <v>55</v>
      </c>
      <c r="E49" s="40" t="s">
        <v>5969</v>
      </c>
    </row>
    <row r="50" spans="1:5" ht="89.25">
      <c r="A50" t="s">
        <v>56</v>
      </c>
      <c r="E50" s="39" t="s">
        <v>5976</v>
      </c>
    </row>
    <row r="51" spans="1:16" ht="12.75">
      <c r="A51" t="s">
        <v>49</v>
      </c>
      <c s="34" t="s">
        <v>94</v>
      </c>
      <c s="34" t="s">
        <v>5984</v>
      </c>
      <c s="35" t="s">
        <v>5</v>
      </c>
      <c s="6" t="s">
        <v>5985</v>
      </c>
      <c s="36" t="s">
        <v>97</v>
      </c>
      <c s="37">
        <v>1</v>
      </c>
      <c s="36">
        <v>0</v>
      </c>
      <c s="36">
        <f>ROUND(G51*H51,6)</f>
      </c>
      <c r="L51" s="38">
        <v>0</v>
      </c>
      <c s="32">
        <f>ROUND(ROUND(L51,2)*ROUND(G51,3),2)</f>
      </c>
      <c s="36" t="s">
        <v>53</v>
      </c>
      <c>
        <f>(M51*21)/100</f>
      </c>
      <c t="s">
        <v>27</v>
      </c>
    </row>
    <row r="52" spans="1:5" ht="12.75">
      <c r="A52" s="35" t="s">
        <v>54</v>
      </c>
      <c r="E52" s="39" t="s">
        <v>5</v>
      </c>
    </row>
    <row r="53" spans="1:5" ht="12.75">
      <c r="A53" s="35" t="s">
        <v>55</v>
      </c>
      <c r="E53" s="40" t="s">
        <v>5773</v>
      </c>
    </row>
    <row r="54" spans="1:5" ht="89.25">
      <c r="A54" t="s">
        <v>56</v>
      </c>
      <c r="E54" s="39" t="s">
        <v>5986</v>
      </c>
    </row>
    <row r="55" spans="1:16" ht="12.75">
      <c r="A55" t="s">
        <v>49</v>
      </c>
      <c s="34" t="s">
        <v>99</v>
      </c>
      <c s="34" t="s">
        <v>5987</v>
      </c>
      <c s="35" t="s">
        <v>5</v>
      </c>
      <c s="6" t="s">
        <v>5988</v>
      </c>
      <c s="36" t="s">
        <v>97</v>
      </c>
      <c s="37">
        <v>1</v>
      </c>
      <c s="36">
        <v>0</v>
      </c>
      <c s="36">
        <f>ROUND(G55*H55,6)</f>
      </c>
      <c r="L55" s="38">
        <v>0</v>
      </c>
      <c s="32">
        <f>ROUND(ROUND(L55,2)*ROUND(G55,3),2)</f>
      </c>
      <c s="36" t="s">
        <v>53</v>
      </c>
      <c>
        <f>(M55*21)/100</f>
      </c>
      <c t="s">
        <v>27</v>
      </c>
    </row>
    <row r="56" spans="1:5" ht="12.75">
      <c r="A56" s="35" t="s">
        <v>54</v>
      </c>
      <c r="E56" s="39" t="s">
        <v>5</v>
      </c>
    </row>
    <row r="57" spans="1:5" ht="12.75">
      <c r="A57" s="35" t="s">
        <v>55</v>
      </c>
      <c r="E57" s="40" t="s">
        <v>5773</v>
      </c>
    </row>
    <row r="58" spans="1:5" ht="89.25">
      <c r="A58" t="s">
        <v>56</v>
      </c>
      <c r="E58" s="39" t="s">
        <v>5989</v>
      </c>
    </row>
    <row r="59" spans="1:16" ht="12.75">
      <c r="A59" t="s">
        <v>49</v>
      </c>
      <c s="34" t="s">
        <v>102</v>
      </c>
      <c s="34" t="s">
        <v>5990</v>
      </c>
      <c s="35" t="s">
        <v>5</v>
      </c>
      <c s="6" t="s">
        <v>189</v>
      </c>
      <c s="36" t="s">
        <v>97</v>
      </c>
      <c s="37">
        <v>1</v>
      </c>
      <c s="36">
        <v>0</v>
      </c>
      <c s="36">
        <f>ROUND(G59*H59,6)</f>
      </c>
      <c r="L59" s="38">
        <v>0</v>
      </c>
      <c s="32">
        <f>ROUND(ROUND(L59,2)*ROUND(G59,3),2)</f>
      </c>
      <c s="36" t="s">
        <v>53</v>
      </c>
      <c>
        <f>(M59*21)/100</f>
      </c>
      <c t="s">
        <v>27</v>
      </c>
    </row>
    <row r="60" spans="1:5" ht="12.75">
      <c r="A60" s="35" t="s">
        <v>54</v>
      </c>
      <c r="E60" s="39" t="s">
        <v>5</v>
      </c>
    </row>
    <row r="61" spans="1:5" ht="12.75">
      <c r="A61" s="35" t="s">
        <v>55</v>
      </c>
      <c r="E61" s="40" t="s">
        <v>5773</v>
      </c>
    </row>
    <row r="62" spans="1:5" ht="89.25">
      <c r="A62" t="s">
        <v>56</v>
      </c>
      <c r="E62" s="39" t="s">
        <v>5991</v>
      </c>
    </row>
    <row r="63" spans="1:16" ht="12.75">
      <c r="A63" t="s">
        <v>49</v>
      </c>
      <c s="34" t="s">
        <v>106</v>
      </c>
      <c s="34" t="s">
        <v>5992</v>
      </c>
      <c s="35" t="s">
        <v>5</v>
      </c>
      <c s="6" t="s">
        <v>5993</v>
      </c>
      <c s="36" t="s">
        <v>165</v>
      </c>
      <c s="37">
        <v>12</v>
      </c>
      <c s="36">
        <v>0</v>
      </c>
      <c s="36">
        <f>ROUND(G63*H63,6)</f>
      </c>
      <c r="L63" s="38">
        <v>0</v>
      </c>
      <c s="32">
        <f>ROUND(ROUND(L63,2)*ROUND(G63,3),2)</f>
      </c>
      <c s="36" t="s">
        <v>53</v>
      </c>
      <c>
        <f>(M63*21)/100</f>
      </c>
      <c t="s">
        <v>27</v>
      </c>
    </row>
    <row r="64" spans="1:5" ht="12.75">
      <c r="A64" s="35" t="s">
        <v>54</v>
      </c>
      <c r="E64" s="39" t="s">
        <v>5</v>
      </c>
    </row>
    <row r="65" spans="1:5" ht="12.75">
      <c r="A65" s="35" t="s">
        <v>55</v>
      </c>
      <c r="E65" s="40" t="s">
        <v>5773</v>
      </c>
    </row>
    <row r="66" spans="1:5" ht="89.25">
      <c r="A66" t="s">
        <v>56</v>
      </c>
      <c r="E66" s="39" t="s">
        <v>999</v>
      </c>
    </row>
    <row r="67" spans="1:16" ht="12.75">
      <c r="A67" t="s">
        <v>49</v>
      </c>
      <c s="34" t="s">
        <v>110</v>
      </c>
      <c s="34" t="s">
        <v>5994</v>
      </c>
      <c s="35" t="s">
        <v>5</v>
      </c>
      <c s="6" t="s">
        <v>5995</v>
      </c>
      <c s="36" t="s">
        <v>165</v>
      </c>
      <c s="37">
        <v>24</v>
      </c>
      <c s="36">
        <v>0</v>
      </c>
      <c s="36">
        <f>ROUND(G67*H67,6)</f>
      </c>
      <c r="L67" s="38">
        <v>0</v>
      </c>
      <c s="32">
        <f>ROUND(ROUND(L67,2)*ROUND(G67,3),2)</f>
      </c>
      <c s="36" t="s">
        <v>53</v>
      </c>
      <c>
        <f>(M67*21)/100</f>
      </c>
      <c t="s">
        <v>27</v>
      </c>
    </row>
    <row r="68" spans="1:5" ht="12.75">
      <c r="A68" s="35" t="s">
        <v>54</v>
      </c>
      <c r="E68" s="39" t="s">
        <v>5</v>
      </c>
    </row>
    <row r="69" spans="1:5" ht="12.75">
      <c r="A69" s="35" t="s">
        <v>55</v>
      </c>
      <c r="E69" s="40" t="s">
        <v>5773</v>
      </c>
    </row>
    <row r="70" spans="1:5" ht="89.25">
      <c r="A70" t="s">
        <v>56</v>
      </c>
      <c r="E70" s="39" t="s">
        <v>5996</v>
      </c>
    </row>
    <row r="71" spans="1:13" ht="12.75">
      <c r="A71" t="s">
        <v>46</v>
      </c>
      <c r="C71" s="31" t="s">
        <v>6013</v>
      </c>
      <c r="E71" s="33" t="s">
        <v>6014</v>
      </c>
      <c r="J71" s="32">
        <f>0</f>
      </c>
      <c s="32">
        <f>0</f>
      </c>
      <c s="32">
        <f>0+L72+L76</f>
      </c>
      <c s="32">
        <f>0+M72+M76</f>
      </c>
    </row>
    <row r="72" spans="1:16" ht="12.75">
      <c r="A72" t="s">
        <v>49</v>
      </c>
      <c s="34" t="s">
        <v>114</v>
      </c>
      <c s="34" t="s">
        <v>6015</v>
      </c>
      <c s="35" t="s">
        <v>5</v>
      </c>
      <c s="6" t="s">
        <v>6016</v>
      </c>
      <c s="36" t="s">
        <v>165</v>
      </c>
      <c s="37">
        <v>5</v>
      </c>
      <c s="36">
        <v>0</v>
      </c>
      <c s="36">
        <f>ROUND(G72*H72,6)</f>
      </c>
      <c r="L72" s="38">
        <v>0</v>
      </c>
      <c s="32">
        <f>ROUND(ROUND(L72,2)*ROUND(G72,3),2)</f>
      </c>
      <c s="36" t="s">
        <v>53</v>
      </c>
      <c>
        <f>(M72*21)/100</f>
      </c>
      <c t="s">
        <v>27</v>
      </c>
    </row>
    <row r="73" spans="1:5" ht="12.75">
      <c r="A73" s="35" t="s">
        <v>54</v>
      </c>
      <c r="E73" s="39" t="s">
        <v>5</v>
      </c>
    </row>
    <row r="74" spans="1:5" ht="12.75">
      <c r="A74" s="35" t="s">
        <v>55</v>
      </c>
      <c r="E74" s="40" t="s">
        <v>5847</v>
      </c>
    </row>
    <row r="75" spans="1:5" ht="89.25">
      <c r="A75" t="s">
        <v>56</v>
      </c>
      <c r="E75" s="39" t="s">
        <v>6017</v>
      </c>
    </row>
    <row r="76" spans="1:16" ht="12.75">
      <c r="A76" t="s">
        <v>49</v>
      </c>
      <c s="34" t="s">
        <v>118</v>
      </c>
      <c s="34" t="s">
        <v>6047</v>
      </c>
      <c s="35" t="s">
        <v>5</v>
      </c>
      <c s="6" t="s">
        <v>6048</v>
      </c>
      <c s="36" t="s">
        <v>97</v>
      </c>
      <c s="37">
        <v>46</v>
      </c>
      <c s="36">
        <v>0</v>
      </c>
      <c s="36">
        <f>ROUND(G76*H76,6)</f>
      </c>
      <c r="L76" s="38">
        <v>0</v>
      </c>
      <c s="32">
        <f>ROUND(ROUND(L76,2)*ROUND(G76,3),2)</f>
      </c>
      <c s="36" t="s">
        <v>53</v>
      </c>
      <c>
        <f>(M76*21)/100</f>
      </c>
      <c t="s">
        <v>27</v>
      </c>
    </row>
    <row r="77" spans="1:5" ht="12.75">
      <c r="A77" s="35" t="s">
        <v>54</v>
      </c>
      <c r="E77" s="39" t="s">
        <v>5</v>
      </c>
    </row>
    <row r="78" spans="1:5" ht="12.75">
      <c r="A78" s="35" t="s">
        <v>55</v>
      </c>
      <c r="E78" s="40" t="s">
        <v>5969</v>
      </c>
    </row>
    <row r="79" spans="1:5" ht="102">
      <c r="A79" t="s">
        <v>56</v>
      </c>
      <c r="E79" s="39" t="s">
        <v>6038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7.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COUNTIFS(L8:L299,"=0",A8:A299,"P")+COUNTIFS(L8:L299,"",A8:A299,"P")+SUM(Q8:Q299)</f>
      </c>
    </row>
    <row r="8" spans="1:13" ht="12.75">
      <c r="A8" t="s">
        <v>44</v>
      </c>
      <c r="C8" s="28" t="s">
        <v>6157</v>
      </c>
      <c r="E8" s="30" t="s">
        <v>6156</v>
      </c>
      <c r="J8" s="29">
        <f>0+J9+J34+J39+J48+J113+J150+J207+J216+J229+J274+J279+J288+J293+J298</f>
      </c>
      <c s="29">
        <f>0+K9+K34+K39+K48+K113+K150+K207+K216+K229+K274+K279+K288+K293+K298</f>
      </c>
      <c s="29">
        <f>0+L9+L34+L39+L48+L113+L150+L207+L216+L229+L274+L279+L288+L293+L298</f>
      </c>
      <c s="29">
        <f>0+M9+M34+M39+M48+M113+M150+M207+M216+M229+M274+M279+M288+M293+M298</f>
      </c>
    </row>
    <row r="9" spans="1:13" ht="12.75">
      <c r="A9" t="s">
        <v>46</v>
      </c>
      <c r="C9" s="31" t="s">
        <v>47</v>
      </c>
      <c r="E9" s="33" t="s">
        <v>48</v>
      </c>
      <c r="J9" s="32">
        <f>0</f>
      </c>
      <c s="32">
        <f>0</f>
      </c>
      <c s="32">
        <f>0+L10+L14+L18+L22+L26+L30</f>
      </c>
      <c s="32">
        <f>0+M10+M14+M18+M22+M26+M30</f>
      </c>
    </row>
    <row r="10" spans="1:16" ht="12.75">
      <c r="A10" t="s">
        <v>49</v>
      </c>
      <c s="34" t="s">
        <v>47</v>
      </c>
      <c s="34" t="s">
        <v>1368</v>
      </c>
      <c s="35" t="s">
        <v>5</v>
      </c>
      <c s="6" t="s">
        <v>1369</v>
      </c>
      <c s="36" t="s">
        <v>63</v>
      </c>
      <c s="37">
        <v>65</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4047</v>
      </c>
      <c s="35" t="s">
        <v>5</v>
      </c>
      <c s="6" t="s">
        <v>4048</v>
      </c>
      <c s="36" t="s">
        <v>52</v>
      </c>
      <c s="37">
        <v>0.6</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63.75">
      <c r="A17" t="s">
        <v>56</v>
      </c>
      <c r="E17" s="39" t="s">
        <v>3985</v>
      </c>
    </row>
    <row r="18" spans="1:16" ht="12.75">
      <c r="A18" t="s">
        <v>49</v>
      </c>
      <c s="34" t="s">
        <v>26</v>
      </c>
      <c s="34" t="s">
        <v>1048</v>
      </c>
      <c s="35" t="s">
        <v>5</v>
      </c>
      <c s="6" t="s">
        <v>1049</v>
      </c>
      <c s="36" t="s">
        <v>52</v>
      </c>
      <c s="37">
        <v>0.5</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216.75">
      <c r="A21" t="s">
        <v>56</v>
      </c>
      <c r="E21" s="39" t="s">
        <v>6158</v>
      </c>
    </row>
    <row r="22" spans="1:16" ht="12.75">
      <c r="A22" t="s">
        <v>49</v>
      </c>
      <c s="34" t="s">
        <v>67</v>
      </c>
      <c s="34" t="s">
        <v>412</v>
      </c>
      <c s="35" t="s">
        <v>5</v>
      </c>
      <c s="6" t="s">
        <v>413</v>
      </c>
      <c s="36" t="s">
        <v>52</v>
      </c>
      <c s="37">
        <v>26</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216.75">
      <c r="A25" t="s">
        <v>56</v>
      </c>
      <c r="E25" s="39" t="s">
        <v>6158</v>
      </c>
    </row>
    <row r="26" spans="1:16" ht="12.75">
      <c r="A26" t="s">
        <v>49</v>
      </c>
      <c s="34" t="s">
        <v>72</v>
      </c>
      <c s="34" t="s">
        <v>58</v>
      </c>
      <c s="35" t="s">
        <v>5</v>
      </c>
      <c s="6" t="s">
        <v>59</v>
      </c>
      <c s="36" t="s">
        <v>52</v>
      </c>
      <c s="37">
        <v>21.5</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153">
      <c r="A29" t="s">
        <v>56</v>
      </c>
      <c r="E29" s="39" t="s">
        <v>1375</v>
      </c>
    </row>
    <row r="30" spans="1:16" ht="12.75">
      <c r="A30" t="s">
        <v>49</v>
      </c>
      <c s="34" t="s">
        <v>77</v>
      </c>
      <c s="34" t="s">
        <v>1376</v>
      </c>
      <c s="35" t="s">
        <v>5</v>
      </c>
      <c s="6" t="s">
        <v>1377</v>
      </c>
      <c s="36" t="s">
        <v>63</v>
      </c>
      <c s="37">
        <v>65</v>
      </c>
      <c s="36">
        <v>0</v>
      </c>
      <c s="36">
        <f>ROUND(G30*H30,6)</f>
      </c>
      <c r="L30" s="38">
        <v>0</v>
      </c>
      <c s="32">
        <f>ROUND(ROUND(L30,2)*ROUND(G30,3),2)</f>
      </c>
      <c s="36" t="s">
        <v>53</v>
      </c>
      <c>
        <f>(M30*21)/100</f>
      </c>
      <c t="s">
        <v>27</v>
      </c>
    </row>
    <row r="31" spans="1:5" ht="12.75">
      <c r="A31" s="35" t="s">
        <v>54</v>
      </c>
      <c r="E31" s="39" t="s">
        <v>5</v>
      </c>
    </row>
    <row r="32" spans="1:5" ht="12.75">
      <c r="A32" s="35" t="s">
        <v>55</v>
      </c>
      <c r="E32" s="40" t="s">
        <v>1370</v>
      </c>
    </row>
    <row r="33" spans="1:5" ht="38.25">
      <c r="A33" t="s">
        <v>56</v>
      </c>
      <c r="E33" s="39" t="s">
        <v>1378</v>
      </c>
    </row>
    <row r="34" spans="1:13" ht="12.75">
      <c r="A34" t="s">
        <v>46</v>
      </c>
      <c r="C34" s="31" t="s">
        <v>67</v>
      </c>
      <c r="E34" s="33" t="s">
        <v>1829</v>
      </c>
      <c r="J34" s="32">
        <f>0</f>
      </c>
      <c s="32">
        <f>0</f>
      </c>
      <c s="32">
        <f>0+L35</f>
      </c>
      <c s="32">
        <f>0+M35</f>
      </c>
    </row>
    <row r="35" spans="1:16" ht="12.75">
      <c r="A35" t="s">
        <v>49</v>
      </c>
      <c s="34" t="s">
        <v>65</v>
      </c>
      <c s="34" t="s">
        <v>3183</v>
      </c>
      <c s="35" t="s">
        <v>5</v>
      </c>
      <c s="6" t="s">
        <v>3184</v>
      </c>
      <c s="36" t="s">
        <v>52</v>
      </c>
      <c s="37">
        <v>1</v>
      </c>
      <c s="36">
        <v>0</v>
      </c>
      <c s="36">
        <f>ROUND(G35*H35,6)</f>
      </c>
      <c r="L35" s="38">
        <v>0</v>
      </c>
      <c s="32">
        <f>ROUND(ROUND(L35,2)*ROUND(G35,3),2)</f>
      </c>
      <c s="36" t="s">
        <v>53</v>
      </c>
      <c>
        <f>(M35*21)/100</f>
      </c>
      <c t="s">
        <v>27</v>
      </c>
    </row>
    <row r="36" spans="1:5" ht="12.75">
      <c r="A36" s="35" t="s">
        <v>54</v>
      </c>
      <c r="E36" s="39" t="s">
        <v>5</v>
      </c>
    </row>
    <row r="37" spans="1:5" ht="12.75">
      <c r="A37" s="35" t="s">
        <v>55</v>
      </c>
      <c r="E37" s="40" t="s">
        <v>1370</v>
      </c>
    </row>
    <row r="38" spans="1:5" ht="38.25">
      <c r="A38" t="s">
        <v>56</v>
      </c>
      <c r="E38" s="39" t="s">
        <v>6159</v>
      </c>
    </row>
    <row r="39" spans="1:13" ht="12.75">
      <c r="A39" t="s">
        <v>46</v>
      </c>
      <c r="C39" s="31" t="s">
        <v>72</v>
      </c>
      <c r="E39" s="33" t="s">
        <v>1497</v>
      </c>
      <c r="J39" s="32">
        <f>0</f>
      </c>
      <c s="32">
        <f>0</f>
      </c>
      <c s="32">
        <f>0+L40+L44</f>
      </c>
      <c s="32">
        <f>0+M40+M44</f>
      </c>
    </row>
    <row r="40" spans="1:16" ht="12.75">
      <c r="A40" t="s">
        <v>49</v>
      </c>
      <c s="34" t="s">
        <v>82</v>
      </c>
      <c s="34" t="s">
        <v>6160</v>
      </c>
      <c s="35" t="s">
        <v>5</v>
      </c>
      <c s="6" t="s">
        <v>6161</v>
      </c>
      <c s="36" t="s">
        <v>63</v>
      </c>
      <c s="37">
        <v>3</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89.25">
      <c r="A43" t="s">
        <v>56</v>
      </c>
      <c r="E43" s="39" t="s">
        <v>6162</v>
      </c>
    </row>
    <row r="44" spans="1:16" ht="12.75">
      <c r="A44" t="s">
        <v>49</v>
      </c>
      <c s="34" t="s">
        <v>86</v>
      </c>
      <c s="34" t="s">
        <v>6163</v>
      </c>
      <c s="35" t="s">
        <v>5</v>
      </c>
      <c s="6" t="s">
        <v>6164</v>
      </c>
      <c s="36" t="s">
        <v>63</v>
      </c>
      <c s="37">
        <v>10</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76.5">
      <c r="A47" t="s">
        <v>56</v>
      </c>
      <c r="E47" s="39" t="s">
        <v>6165</v>
      </c>
    </row>
    <row r="48" spans="1:13" ht="12.75">
      <c r="A48" t="s">
        <v>46</v>
      </c>
      <c r="C48" s="31" t="s">
        <v>913</v>
      </c>
      <c r="E48" s="33" t="s">
        <v>1164</v>
      </c>
      <c r="J48" s="32">
        <f>0</f>
      </c>
      <c s="32">
        <f>0</f>
      </c>
      <c s="32">
        <f>0+L49+L53+L57+L61+L65+L69+L73+L77+L81+L85+L89+L93+L97+L101+L105+L109</f>
      </c>
      <c s="32">
        <f>0+M49+M53+M57+M61+M65+M69+M73+M77+M81+M85+M89+M93+M97+M101+M105+M109</f>
      </c>
    </row>
    <row r="49" spans="1:16" ht="25.5">
      <c r="A49" t="s">
        <v>49</v>
      </c>
      <c s="34" t="s">
        <v>90</v>
      </c>
      <c s="34" t="s">
        <v>6166</v>
      </c>
      <c s="35" t="s">
        <v>5</v>
      </c>
      <c s="6" t="s">
        <v>6167</v>
      </c>
      <c s="36" t="s">
        <v>97</v>
      </c>
      <c s="37">
        <v>36</v>
      </c>
      <c s="36">
        <v>0</v>
      </c>
      <c s="36">
        <f>ROUND(G49*H49,6)</f>
      </c>
      <c r="L49" s="38">
        <v>0</v>
      </c>
      <c s="32">
        <f>ROUND(ROUND(L49,2)*ROUND(G49,3),2)</f>
      </c>
      <c s="36" t="s">
        <v>53</v>
      </c>
      <c>
        <f>(M49*21)/100</f>
      </c>
      <c t="s">
        <v>27</v>
      </c>
    </row>
    <row r="50" spans="1:5" ht="12.75">
      <c r="A50" s="35" t="s">
        <v>54</v>
      </c>
      <c r="E50" s="39" t="s">
        <v>5</v>
      </c>
    </row>
    <row r="51" spans="1:5" ht="12.75">
      <c r="A51" s="35" t="s">
        <v>55</v>
      </c>
      <c r="E51" s="40" t="s">
        <v>1370</v>
      </c>
    </row>
    <row r="52" spans="1:5" ht="25.5">
      <c r="A52" t="s">
        <v>56</v>
      </c>
      <c r="E52" s="39" t="s">
        <v>6168</v>
      </c>
    </row>
    <row r="53" spans="1:16" ht="12.75">
      <c r="A53" t="s">
        <v>49</v>
      </c>
      <c s="34" t="s">
        <v>94</v>
      </c>
      <c s="34" t="s">
        <v>1379</v>
      </c>
      <c s="35" t="s">
        <v>5</v>
      </c>
      <c s="6" t="s">
        <v>1380</v>
      </c>
      <c s="36" t="s">
        <v>97</v>
      </c>
      <c s="37">
        <v>4</v>
      </c>
      <c s="36">
        <v>0</v>
      </c>
      <c s="36">
        <f>ROUND(G53*H53,6)</f>
      </c>
      <c r="L53" s="38">
        <v>0</v>
      </c>
      <c s="32">
        <f>ROUND(ROUND(L53,2)*ROUND(G53,3),2)</f>
      </c>
      <c s="36" t="s">
        <v>53</v>
      </c>
      <c>
        <f>(M53*21)/100</f>
      </c>
      <c t="s">
        <v>27</v>
      </c>
    </row>
    <row r="54" spans="1:5" ht="12.75">
      <c r="A54" s="35" t="s">
        <v>54</v>
      </c>
      <c r="E54" s="39" t="s">
        <v>5</v>
      </c>
    </row>
    <row r="55" spans="1:5" ht="12.75">
      <c r="A55" s="35" t="s">
        <v>55</v>
      </c>
      <c r="E55" s="40" t="s">
        <v>1370</v>
      </c>
    </row>
    <row r="56" spans="1:5" ht="51">
      <c r="A56" t="s">
        <v>56</v>
      </c>
      <c r="E56" s="39" t="s">
        <v>1381</v>
      </c>
    </row>
    <row r="57" spans="1:16" ht="12.75">
      <c r="A57" t="s">
        <v>49</v>
      </c>
      <c s="34" t="s">
        <v>99</v>
      </c>
      <c s="34" t="s">
        <v>417</v>
      </c>
      <c s="35" t="s">
        <v>5</v>
      </c>
      <c s="6" t="s">
        <v>418</v>
      </c>
      <c s="36" t="s">
        <v>70</v>
      </c>
      <c s="37">
        <v>45</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51">
      <c r="A60" t="s">
        <v>56</v>
      </c>
      <c r="E60" s="39" t="s">
        <v>1382</v>
      </c>
    </row>
    <row r="61" spans="1:16" ht="12.75">
      <c r="A61" t="s">
        <v>49</v>
      </c>
      <c s="34" t="s">
        <v>102</v>
      </c>
      <c s="34" t="s">
        <v>762</v>
      </c>
      <c s="35" t="s">
        <v>5</v>
      </c>
      <c s="6" t="s">
        <v>763</v>
      </c>
      <c s="36" t="s">
        <v>70</v>
      </c>
      <c s="37">
        <v>44</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51">
      <c r="A64" t="s">
        <v>56</v>
      </c>
      <c r="E64" s="39" t="s">
        <v>1385</v>
      </c>
    </row>
    <row r="65" spans="1:16" ht="12.75">
      <c r="A65" t="s">
        <v>49</v>
      </c>
      <c s="34" t="s">
        <v>106</v>
      </c>
      <c s="34" t="s">
        <v>6169</v>
      </c>
      <c s="35" t="s">
        <v>5</v>
      </c>
      <c s="6" t="s">
        <v>6170</v>
      </c>
      <c s="36" t="s">
        <v>70</v>
      </c>
      <c s="37">
        <v>44</v>
      </c>
      <c s="36">
        <v>0</v>
      </c>
      <c s="36">
        <f>ROUND(G65*H65,6)</f>
      </c>
      <c r="L65" s="38">
        <v>0</v>
      </c>
      <c s="32">
        <f>ROUND(ROUND(L65,2)*ROUND(G65,3),2)</f>
      </c>
      <c s="36" t="s">
        <v>53</v>
      </c>
      <c>
        <f>(M65*21)/100</f>
      </c>
      <c t="s">
        <v>27</v>
      </c>
    </row>
    <row r="66" spans="1:5" ht="12.75">
      <c r="A66" s="35" t="s">
        <v>54</v>
      </c>
      <c r="E66" s="39" t="s">
        <v>5</v>
      </c>
    </row>
    <row r="67" spans="1:5" ht="12.75">
      <c r="A67" s="35" t="s">
        <v>55</v>
      </c>
      <c r="E67" s="40" t="s">
        <v>1370</v>
      </c>
    </row>
    <row r="68" spans="1:5" ht="51">
      <c r="A68" t="s">
        <v>56</v>
      </c>
      <c r="E68" s="39" t="s">
        <v>1385</v>
      </c>
    </row>
    <row r="69" spans="1:16" ht="12.75">
      <c r="A69" t="s">
        <v>49</v>
      </c>
      <c s="34" t="s">
        <v>110</v>
      </c>
      <c s="34" t="s">
        <v>421</v>
      </c>
      <c s="35" t="s">
        <v>5</v>
      </c>
      <c s="6" t="s">
        <v>422</v>
      </c>
      <c s="36" t="s">
        <v>70</v>
      </c>
      <c s="37">
        <v>45</v>
      </c>
      <c s="36">
        <v>0</v>
      </c>
      <c s="36">
        <f>ROUND(G69*H69,6)</f>
      </c>
      <c r="L69" s="38">
        <v>0</v>
      </c>
      <c s="32">
        <f>ROUND(ROUND(L69,2)*ROUND(G69,3),2)</f>
      </c>
      <c s="36" t="s">
        <v>53</v>
      </c>
      <c>
        <f>(M69*21)/100</f>
      </c>
      <c t="s">
        <v>27</v>
      </c>
    </row>
    <row r="70" spans="1:5" ht="12.75">
      <c r="A70" s="35" t="s">
        <v>54</v>
      </c>
      <c r="E70" s="39" t="s">
        <v>5</v>
      </c>
    </row>
    <row r="71" spans="1:5" ht="12.75">
      <c r="A71" s="35" t="s">
        <v>55</v>
      </c>
      <c r="E71" s="40" t="s">
        <v>1370</v>
      </c>
    </row>
    <row r="72" spans="1:5" ht="76.5">
      <c r="A72" t="s">
        <v>56</v>
      </c>
      <c r="E72" s="39" t="s">
        <v>6171</v>
      </c>
    </row>
    <row r="73" spans="1:16" ht="12.75">
      <c r="A73" t="s">
        <v>49</v>
      </c>
      <c s="34" t="s">
        <v>114</v>
      </c>
      <c s="34" t="s">
        <v>6172</v>
      </c>
      <c s="35" t="s">
        <v>5</v>
      </c>
      <c s="6" t="s">
        <v>6173</v>
      </c>
      <c s="36" t="s">
        <v>97</v>
      </c>
      <c s="37">
        <v>2</v>
      </c>
      <c s="36">
        <v>0</v>
      </c>
      <c s="36">
        <f>ROUND(G73*H73,6)</f>
      </c>
      <c r="L73" s="38">
        <v>0</v>
      </c>
      <c s="32">
        <f>ROUND(ROUND(L73,2)*ROUND(G73,3),2)</f>
      </c>
      <c s="36" t="s">
        <v>53</v>
      </c>
      <c>
        <f>(M73*21)/100</f>
      </c>
      <c t="s">
        <v>27</v>
      </c>
    </row>
    <row r="74" spans="1:5" ht="12.75">
      <c r="A74" s="35" t="s">
        <v>54</v>
      </c>
      <c r="E74" s="39" t="s">
        <v>5</v>
      </c>
    </row>
    <row r="75" spans="1:5" ht="12.75">
      <c r="A75" s="35" t="s">
        <v>55</v>
      </c>
      <c r="E75" s="40" t="s">
        <v>1370</v>
      </c>
    </row>
    <row r="76" spans="1:5" ht="38.25">
      <c r="A76" t="s">
        <v>56</v>
      </c>
      <c r="E76" s="39" t="s">
        <v>6174</v>
      </c>
    </row>
    <row r="77" spans="1:16" ht="12.75">
      <c r="A77" t="s">
        <v>49</v>
      </c>
      <c s="34" t="s">
        <v>118</v>
      </c>
      <c s="34" t="s">
        <v>6175</v>
      </c>
      <c s="35" t="s">
        <v>5</v>
      </c>
      <c s="6" t="s">
        <v>6176</v>
      </c>
      <c s="36" t="s">
        <v>97</v>
      </c>
      <c s="37">
        <v>1</v>
      </c>
      <c s="36">
        <v>0</v>
      </c>
      <c s="36">
        <f>ROUND(G77*H77,6)</f>
      </c>
      <c r="L77" s="38">
        <v>0</v>
      </c>
      <c s="32">
        <f>ROUND(ROUND(L77,2)*ROUND(G77,3),2)</f>
      </c>
      <c s="36" t="s">
        <v>53</v>
      </c>
      <c>
        <f>(M77*21)/100</f>
      </c>
      <c t="s">
        <v>27</v>
      </c>
    </row>
    <row r="78" spans="1:5" ht="12.75">
      <c r="A78" s="35" t="s">
        <v>54</v>
      </c>
      <c r="E78" s="39" t="s">
        <v>5</v>
      </c>
    </row>
    <row r="79" spans="1:5" ht="12.75">
      <c r="A79" s="35" t="s">
        <v>55</v>
      </c>
      <c r="E79" s="40" t="s">
        <v>1370</v>
      </c>
    </row>
    <row r="80" spans="1:5" ht="51">
      <c r="A80" t="s">
        <v>56</v>
      </c>
      <c r="E80" s="39" t="s">
        <v>1392</v>
      </c>
    </row>
    <row r="81" spans="1:16" ht="25.5">
      <c r="A81" t="s">
        <v>49</v>
      </c>
      <c s="34" t="s">
        <v>122</v>
      </c>
      <c s="34" t="s">
        <v>6177</v>
      </c>
      <c s="35" t="s">
        <v>5</v>
      </c>
      <c s="6" t="s">
        <v>6178</v>
      </c>
      <c s="36" t="s">
        <v>70</v>
      </c>
      <c s="37">
        <v>7</v>
      </c>
      <c s="36">
        <v>0</v>
      </c>
      <c s="36">
        <f>ROUND(G81*H81,6)</f>
      </c>
      <c r="L81" s="38">
        <v>0</v>
      </c>
      <c s="32">
        <f>ROUND(ROUND(L81,2)*ROUND(G81,3),2)</f>
      </c>
      <c s="36" t="s">
        <v>53</v>
      </c>
      <c>
        <f>(M81*21)/100</f>
      </c>
      <c t="s">
        <v>27</v>
      </c>
    </row>
    <row r="82" spans="1:5" ht="12.75">
      <c r="A82" s="35" t="s">
        <v>54</v>
      </c>
      <c r="E82" s="39" t="s">
        <v>5</v>
      </c>
    </row>
    <row r="83" spans="1:5" ht="12.75">
      <c r="A83" s="35" t="s">
        <v>55</v>
      </c>
      <c r="E83" s="40" t="s">
        <v>1370</v>
      </c>
    </row>
    <row r="84" spans="1:5" ht="63.75">
      <c r="A84" t="s">
        <v>56</v>
      </c>
      <c r="E84" s="39" t="s">
        <v>6179</v>
      </c>
    </row>
    <row r="85" spans="1:16" ht="25.5">
      <c r="A85" t="s">
        <v>49</v>
      </c>
      <c s="34" t="s">
        <v>126</v>
      </c>
      <c s="34" t="s">
        <v>6180</v>
      </c>
      <c s="35" t="s">
        <v>5</v>
      </c>
      <c s="6" t="s">
        <v>6181</v>
      </c>
      <c s="36" t="s">
        <v>70</v>
      </c>
      <c s="37">
        <v>30</v>
      </c>
      <c s="36">
        <v>0</v>
      </c>
      <c s="36">
        <f>ROUND(G85*H85,6)</f>
      </c>
      <c r="L85" s="38">
        <v>0</v>
      </c>
      <c s="32">
        <f>ROUND(ROUND(L85,2)*ROUND(G85,3),2)</f>
      </c>
      <c s="36" t="s">
        <v>53</v>
      </c>
      <c>
        <f>(M85*21)/100</f>
      </c>
      <c t="s">
        <v>27</v>
      </c>
    </row>
    <row r="86" spans="1:5" ht="12.75">
      <c r="A86" s="35" t="s">
        <v>54</v>
      </c>
      <c r="E86" s="39" t="s">
        <v>5</v>
      </c>
    </row>
    <row r="87" spans="1:5" ht="12.75">
      <c r="A87" s="35" t="s">
        <v>55</v>
      </c>
      <c r="E87" s="40" t="s">
        <v>1370</v>
      </c>
    </row>
    <row r="88" spans="1:5" ht="25.5">
      <c r="A88" t="s">
        <v>56</v>
      </c>
      <c r="E88" s="39" t="s">
        <v>1389</v>
      </c>
    </row>
    <row r="89" spans="1:16" ht="25.5">
      <c r="A89" t="s">
        <v>49</v>
      </c>
      <c s="34" t="s">
        <v>130</v>
      </c>
      <c s="34" t="s">
        <v>6182</v>
      </c>
      <c s="35" t="s">
        <v>5</v>
      </c>
      <c s="6" t="s">
        <v>6183</v>
      </c>
      <c s="36" t="s">
        <v>70</v>
      </c>
      <c s="37">
        <v>8</v>
      </c>
      <c s="36">
        <v>0</v>
      </c>
      <c s="36">
        <f>ROUND(G89*H89,6)</f>
      </c>
      <c r="L89" s="38">
        <v>0</v>
      </c>
      <c s="32">
        <f>ROUND(ROUND(L89,2)*ROUND(G89,3),2)</f>
      </c>
      <c s="36" t="s">
        <v>53</v>
      </c>
      <c>
        <f>(M89*21)/100</f>
      </c>
      <c t="s">
        <v>27</v>
      </c>
    </row>
    <row r="90" spans="1:5" ht="12.75">
      <c r="A90" s="35" t="s">
        <v>54</v>
      </c>
      <c r="E90" s="39" t="s">
        <v>5</v>
      </c>
    </row>
    <row r="91" spans="1:5" ht="12.75">
      <c r="A91" s="35" t="s">
        <v>55</v>
      </c>
      <c r="E91" s="40" t="s">
        <v>1370</v>
      </c>
    </row>
    <row r="92" spans="1:5" ht="25.5">
      <c r="A92" t="s">
        <v>56</v>
      </c>
      <c r="E92" s="39" t="s">
        <v>1389</v>
      </c>
    </row>
    <row r="93" spans="1:16" ht="12.75">
      <c r="A93" t="s">
        <v>49</v>
      </c>
      <c s="34" t="s">
        <v>134</v>
      </c>
      <c s="34" t="s">
        <v>6184</v>
      </c>
      <c s="35" t="s">
        <v>5</v>
      </c>
      <c s="6" t="s">
        <v>6185</v>
      </c>
      <c s="36" t="s">
        <v>70</v>
      </c>
      <c s="37">
        <v>10</v>
      </c>
      <c s="36">
        <v>0</v>
      </c>
      <c s="36">
        <f>ROUND(G93*H93,6)</f>
      </c>
      <c r="L93" s="38">
        <v>0</v>
      </c>
      <c s="32">
        <f>ROUND(ROUND(L93,2)*ROUND(G93,3),2)</f>
      </c>
      <c s="36" t="s">
        <v>53</v>
      </c>
      <c>
        <f>(M93*21)/100</f>
      </c>
      <c t="s">
        <v>27</v>
      </c>
    </row>
    <row r="94" spans="1:5" ht="12.75">
      <c r="A94" s="35" t="s">
        <v>54</v>
      </c>
      <c r="E94" s="39" t="s">
        <v>5</v>
      </c>
    </row>
    <row r="95" spans="1:5" ht="12.75">
      <c r="A95" s="35" t="s">
        <v>55</v>
      </c>
      <c r="E95" s="40" t="s">
        <v>1370</v>
      </c>
    </row>
    <row r="96" spans="1:5" ht="25.5">
      <c r="A96" t="s">
        <v>56</v>
      </c>
      <c r="E96" s="39" t="s">
        <v>1389</v>
      </c>
    </row>
    <row r="97" spans="1:16" ht="25.5">
      <c r="A97" t="s">
        <v>49</v>
      </c>
      <c s="34" t="s">
        <v>138</v>
      </c>
      <c s="34" t="s">
        <v>1099</v>
      </c>
      <c s="35" t="s">
        <v>5</v>
      </c>
      <c s="6" t="s">
        <v>1100</v>
      </c>
      <c s="36" t="s">
        <v>97</v>
      </c>
      <c s="37">
        <v>2</v>
      </c>
      <c s="36">
        <v>0</v>
      </c>
      <c s="36">
        <f>ROUND(G97*H97,6)</f>
      </c>
      <c r="L97" s="38">
        <v>0</v>
      </c>
      <c s="32">
        <f>ROUND(ROUND(L97,2)*ROUND(G97,3),2)</f>
      </c>
      <c s="36" t="s">
        <v>53</v>
      </c>
      <c>
        <f>(M97*21)/100</f>
      </c>
      <c t="s">
        <v>27</v>
      </c>
    </row>
    <row r="98" spans="1:5" ht="12.75">
      <c r="A98" s="35" t="s">
        <v>54</v>
      </c>
      <c r="E98" s="39" t="s">
        <v>5</v>
      </c>
    </row>
    <row r="99" spans="1:5" ht="12.75">
      <c r="A99" s="35" t="s">
        <v>55</v>
      </c>
      <c r="E99" s="40" t="s">
        <v>1370</v>
      </c>
    </row>
    <row r="100" spans="1:5" ht="38.25">
      <c r="A100" t="s">
        <v>56</v>
      </c>
      <c r="E100" s="39" t="s">
        <v>1101</v>
      </c>
    </row>
    <row r="101" spans="1:16" ht="25.5">
      <c r="A101" t="s">
        <v>49</v>
      </c>
      <c s="34" t="s">
        <v>142</v>
      </c>
      <c s="34" t="s">
        <v>774</v>
      </c>
      <c s="35" t="s">
        <v>5</v>
      </c>
      <c s="6" t="s">
        <v>775</v>
      </c>
      <c s="36" t="s">
        <v>97</v>
      </c>
      <c s="37">
        <v>11</v>
      </c>
      <c s="36">
        <v>0</v>
      </c>
      <c s="36">
        <f>ROUND(G101*H101,6)</f>
      </c>
      <c r="L101" s="38">
        <v>0</v>
      </c>
      <c s="32">
        <f>ROUND(ROUND(L101,2)*ROUND(G101,3),2)</f>
      </c>
      <c s="36" t="s">
        <v>53</v>
      </c>
      <c>
        <f>(M101*21)/100</f>
      </c>
      <c t="s">
        <v>27</v>
      </c>
    </row>
    <row r="102" spans="1:5" ht="12.75">
      <c r="A102" s="35" t="s">
        <v>54</v>
      </c>
      <c r="E102" s="39" t="s">
        <v>5</v>
      </c>
    </row>
    <row r="103" spans="1:5" ht="12.75">
      <c r="A103" s="35" t="s">
        <v>55</v>
      </c>
      <c r="E103" s="40" t="s">
        <v>1370</v>
      </c>
    </row>
    <row r="104" spans="1:5" ht="38.25">
      <c r="A104" t="s">
        <v>56</v>
      </c>
      <c r="E104" s="39" t="s">
        <v>776</v>
      </c>
    </row>
    <row r="105" spans="1:16" ht="25.5">
      <c r="A105" t="s">
        <v>49</v>
      </c>
      <c s="34" t="s">
        <v>146</v>
      </c>
      <c s="34" t="s">
        <v>777</v>
      </c>
      <c s="35" t="s">
        <v>5</v>
      </c>
      <c s="6" t="s">
        <v>778</v>
      </c>
      <c s="36" t="s">
        <v>97</v>
      </c>
      <c s="37">
        <v>5</v>
      </c>
      <c s="36">
        <v>0</v>
      </c>
      <c s="36">
        <f>ROUND(G105*H105,6)</f>
      </c>
      <c r="L105" s="38">
        <v>0</v>
      </c>
      <c s="32">
        <f>ROUND(ROUND(L105,2)*ROUND(G105,3),2)</f>
      </c>
      <c s="36" t="s">
        <v>53</v>
      </c>
      <c>
        <f>(M105*21)/100</f>
      </c>
      <c t="s">
        <v>27</v>
      </c>
    </row>
    <row r="106" spans="1:5" ht="12.75">
      <c r="A106" s="35" t="s">
        <v>54</v>
      </c>
      <c r="E106" s="39" t="s">
        <v>5</v>
      </c>
    </row>
    <row r="107" spans="1:5" ht="12.75">
      <c r="A107" s="35" t="s">
        <v>55</v>
      </c>
      <c r="E107" s="40" t="s">
        <v>1370</v>
      </c>
    </row>
    <row r="108" spans="1:5" ht="51">
      <c r="A108" t="s">
        <v>56</v>
      </c>
      <c r="E108" s="39" t="s">
        <v>1382</v>
      </c>
    </row>
    <row r="109" spans="1:16" ht="12.75">
      <c r="A109" t="s">
        <v>49</v>
      </c>
      <c s="34" t="s">
        <v>150</v>
      </c>
      <c s="34" t="s">
        <v>6186</v>
      </c>
      <c s="35" t="s">
        <v>5</v>
      </c>
      <c s="6" t="s">
        <v>6187</v>
      </c>
      <c s="36" t="s">
        <v>70</v>
      </c>
      <c s="37">
        <v>44</v>
      </c>
      <c s="36">
        <v>0</v>
      </c>
      <c s="36">
        <f>ROUND(G109*H109,6)</f>
      </c>
      <c r="L109" s="38">
        <v>0</v>
      </c>
      <c s="32">
        <f>ROUND(ROUND(L109,2)*ROUND(G109,3),2)</f>
      </c>
      <c s="36" t="s">
        <v>53</v>
      </c>
      <c>
        <f>(M109*21)/100</f>
      </c>
      <c t="s">
        <v>27</v>
      </c>
    </row>
    <row r="110" spans="1:5" ht="12.75">
      <c r="A110" s="35" t="s">
        <v>54</v>
      </c>
      <c r="E110" s="39" t="s">
        <v>5</v>
      </c>
    </row>
    <row r="111" spans="1:5" ht="12.75">
      <c r="A111" s="35" t="s">
        <v>55</v>
      </c>
      <c r="E111" s="40" t="s">
        <v>1370</v>
      </c>
    </row>
    <row r="112" spans="1:5" ht="63.75">
      <c r="A112" t="s">
        <v>56</v>
      </c>
      <c r="E112" s="39" t="s">
        <v>6188</v>
      </c>
    </row>
    <row r="113" spans="1:13" ht="12.75">
      <c r="A113" t="s">
        <v>46</v>
      </c>
      <c r="C113" s="31" t="s">
        <v>1177</v>
      </c>
      <c r="E113" s="33" t="s">
        <v>1178</v>
      </c>
      <c r="J113" s="32">
        <f>0</f>
      </c>
      <c s="32">
        <f>0</f>
      </c>
      <c s="32">
        <f>0+L114+L118+L122+L126+L130+L134+L138+L142+L146</f>
      </c>
      <c s="32">
        <f>0+M114+M118+M122+M126+M130+M134+M138+M142+M146</f>
      </c>
    </row>
    <row r="114" spans="1:16" ht="12.75">
      <c r="A114" t="s">
        <v>49</v>
      </c>
      <c s="34" t="s">
        <v>154</v>
      </c>
      <c s="34" t="s">
        <v>6189</v>
      </c>
      <c s="35" t="s">
        <v>5</v>
      </c>
      <c s="6" t="s">
        <v>6190</v>
      </c>
      <c s="36" t="s">
        <v>70</v>
      </c>
      <c s="37">
        <v>30</v>
      </c>
      <c s="36">
        <v>0</v>
      </c>
      <c s="36">
        <f>ROUND(G114*H114,6)</f>
      </c>
      <c r="L114" s="38">
        <v>0</v>
      </c>
      <c s="32">
        <f>ROUND(ROUND(L114,2)*ROUND(G114,3),2)</f>
      </c>
      <c s="36" t="s">
        <v>53</v>
      </c>
      <c>
        <f>(M114*21)/100</f>
      </c>
      <c t="s">
        <v>27</v>
      </c>
    </row>
    <row r="115" spans="1:5" ht="12.75">
      <c r="A115" s="35" t="s">
        <v>54</v>
      </c>
      <c r="E115" s="39" t="s">
        <v>5</v>
      </c>
    </row>
    <row r="116" spans="1:5" ht="12.75">
      <c r="A116" s="35" t="s">
        <v>55</v>
      </c>
      <c r="E116" s="40" t="s">
        <v>1370</v>
      </c>
    </row>
    <row r="117" spans="1:5" ht="38.25">
      <c r="A117" t="s">
        <v>56</v>
      </c>
      <c r="E117" s="39" t="s">
        <v>6191</v>
      </c>
    </row>
    <row r="118" spans="1:16" ht="12.75">
      <c r="A118" t="s">
        <v>49</v>
      </c>
      <c s="34" t="s">
        <v>158</v>
      </c>
      <c s="34" t="s">
        <v>1504</v>
      </c>
      <c s="35" t="s">
        <v>5</v>
      </c>
      <c s="6" t="s">
        <v>1505</v>
      </c>
      <c s="36" t="s">
        <v>70</v>
      </c>
      <c s="37">
        <v>80</v>
      </c>
      <c s="36">
        <v>0</v>
      </c>
      <c s="36">
        <f>ROUND(G118*H118,6)</f>
      </c>
      <c r="L118" s="38">
        <v>0</v>
      </c>
      <c s="32">
        <f>ROUND(ROUND(L118,2)*ROUND(G118,3),2)</f>
      </c>
      <c s="36" t="s">
        <v>53</v>
      </c>
      <c>
        <f>(M118*21)/100</f>
      </c>
      <c t="s">
        <v>27</v>
      </c>
    </row>
    <row r="119" spans="1:5" ht="12.75">
      <c r="A119" s="35" t="s">
        <v>54</v>
      </c>
      <c r="E119" s="39" t="s">
        <v>5</v>
      </c>
    </row>
    <row r="120" spans="1:5" ht="12.75">
      <c r="A120" s="35" t="s">
        <v>55</v>
      </c>
      <c r="E120" s="40" t="s">
        <v>1370</v>
      </c>
    </row>
    <row r="121" spans="1:5" ht="51">
      <c r="A121" t="s">
        <v>56</v>
      </c>
      <c r="E121" s="39" t="s">
        <v>1506</v>
      </c>
    </row>
    <row r="122" spans="1:16" ht="12.75">
      <c r="A122" t="s">
        <v>49</v>
      </c>
      <c s="34" t="s">
        <v>162</v>
      </c>
      <c s="34" t="s">
        <v>6192</v>
      </c>
      <c s="35" t="s">
        <v>5</v>
      </c>
      <c s="6" t="s">
        <v>6193</v>
      </c>
      <c s="36" t="s">
        <v>70</v>
      </c>
      <c s="37">
        <v>25</v>
      </c>
      <c s="36">
        <v>0</v>
      </c>
      <c s="36">
        <f>ROUND(G122*H122,6)</f>
      </c>
      <c r="L122" s="38">
        <v>0</v>
      </c>
      <c s="32">
        <f>ROUND(ROUND(L122,2)*ROUND(G122,3),2)</f>
      </c>
      <c s="36" t="s">
        <v>53</v>
      </c>
      <c>
        <f>(M122*21)/100</f>
      </c>
      <c t="s">
        <v>27</v>
      </c>
    </row>
    <row r="123" spans="1:5" ht="12.75">
      <c r="A123" s="35" t="s">
        <v>54</v>
      </c>
      <c r="E123" s="39" t="s">
        <v>5</v>
      </c>
    </row>
    <row r="124" spans="1:5" ht="12.75">
      <c r="A124" s="35" t="s">
        <v>55</v>
      </c>
      <c r="E124" s="40" t="s">
        <v>1370</v>
      </c>
    </row>
    <row r="125" spans="1:5" ht="51">
      <c r="A125" t="s">
        <v>56</v>
      </c>
      <c r="E125" s="39" t="s">
        <v>6194</v>
      </c>
    </row>
    <row r="126" spans="1:16" ht="12.75">
      <c r="A126" t="s">
        <v>49</v>
      </c>
      <c s="34" t="s">
        <v>167</v>
      </c>
      <c s="34" t="s">
        <v>790</v>
      </c>
      <c s="35" t="s">
        <v>5</v>
      </c>
      <c s="6" t="s">
        <v>791</v>
      </c>
      <c s="36" t="s">
        <v>97</v>
      </c>
      <c s="37">
        <v>3</v>
      </c>
      <c s="36">
        <v>0</v>
      </c>
      <c s="36">
        <f>ROUND(G126*H126,6)</f>
      </c>
      <c r="L126" s="38">
        <v>0</v>
      </c>
      <c s="32">
        <f>ROUND(ROUND(L126,2)*ROUND(G126,3),2)</f>
      </c>
      <c s="36" t="s">
        <v>53</v>
      </c>
      <c>
        <f>(M126*21)/100</f>
      </c>
      <c t="s">
        <v>27</v>
      </c>
    </row>
    <row r="127" spans="1:5" ht="12.75">
      <c r="A127" s="35" t="s">
        <v>54</v>
      </c>
      <c r="E127" s="39" t="s">
        <v>5</v>
      </c>
    </row>
    <row r="128" spans="1:5" ht="12.75">
      <c r="A128" s="35" t="s">
        <v>55</v>
      </c>
      <c r="E128" s="40" t="s">
        <v>1370</v>
      </c>
    </row>
    <row r="129" spans="1:5" ht="38.25">
      <c r="A129" t="s">
        <v>56</v>
      </c>
      <c r="E129" s="39" t="s">
        <v>1397</v>
      </c>
    </row>
    <row r="130" spans="1:16" ht="12.75">
      <c r="A130" t="s">
        <v>49</v>
      </c>
      <c s="34" t="s">
        <v>171</v>
      </c>
      <c s="34" t="s">
        <v>1183</v>
      </c>
      <c s="35" t="s">
        <v>5</v>
      </c>
      <c s="6" t="s">
        <v>1184</v>
      </c>
      <c s="36" t="s">
        <v>97</v>
      </c>
      <c s="37">
        <v>7</v>
      </c>
      <c s="36">
        <v>0</v>
      </c>
      <c s="36">
        <f>ROUND(G130*H130,6)</f>
      </c>
      <c r="L130" s="38">
        <v>0</v>
      </c>
      <c s="32">
        <f>ROUND(ROUND(L130,2)*ROUND(G130,3),2)</f>
      </c>
      <c s="36" t="s">
        <v>53</v>
      </c>
      <c>
        <f>(M130*21)/100</f>
      </c>
      <c t="s">
        <v>27</v>
      </c>
    </row>
    <row r="131" spans="1:5" ht="12.75">
      <c r="A131" s="35" t="s">
        <v>54</v>
      </c>
      <c r="E131" s="39" t="s">
        <v>5</v>
      </c>
    </row>
    <row r="132" spans="1:5" ht="12.75">
      <c r="A132" s="35" t="s">
        <v>55</v>
      </c>
      <c r="E132" s="40" t="s">
        <v>1370</v>
      </c>
    </row>
    <row r="133" spans="1:5" ht="38.25">
      <c r="A133" t="s">
        <v>56</v>
      </c>
      <c r="E133" s="39" t="s">
        <v>1508</v>
      </c>
    </row>
    <row r="134" spans="1:16" ht="12.75">
      <c r="A134" t="s">
        <v>49</v>
      </c>
      <c s="34" t="s">
        <v>175</v>
      </c>
      <c s="34" t="s">
        <v>1509</v>
      </c>
      <c s="35" t="s">
        <v>5</v>
      </c>
      <c s="6" t="s">
        <v>1510</v>
      </c>
      <c s="36" t="s">
        <v>97</v>
      </c>
      <c s="37">
        <v>37</v>
      </c>
      <c s="36">
        <v>0</v>
      </c>
      <c s="36">
        <f>ROUND(G134*H134,6)</f>
      </c>
      <c r="L134" s="38">
        <v>0</v>
      </c>
      <c s="32">
        <f>ROUND(ROUND(L134,2)*ROUND(G134,3),2)</f>
      </c>
      <c s="36" t="s">
        <v>53</v>
      </c>
      <c>
        <f>(M134*21)/100</f>
      </c>
      <c t="s">
        <v>27</v>
      </c>
    </row>
    <row r="135" spans="1:5" ht="12.75">
      <c r="A135" s="35" t="s">
        <v>54</v>
      </c>
      <c r="E135" s="39" t="s">
        <v>5</v>
      </c>
    </row>
    <row r="136" spans="1:5" ht="12.75">
      <c r="A136" s="35" t="s">
        <v>55</v>
      </c>
      <c r="E136" s="40" t="s">
        <v>1370</v>
      </c>
    </row>
    <row r="137" spans="1:5" ht="38.25">
      <c r="A137" t="s">
        <v>56</v>
      </c>
      <c r="E137" s="39" t="s">
        <v>1511</v>
      </c>
    </row>
    <row r="138" spans="1:16" ht="12.75">
      <c r="A138" t="s">
        <v>49</v>
      </c>
      <c s="34" t="s">
        <v>179</v>
      </c>
      <c s="34" t="s">
        <v>1512</v>
      </c>
      <c s="35" t="s">
        <v>5</v>
      </c>
      <c s="6" t="s">
        <v>794</v>
      </c>
      <c s="36" t="s">
        <v>97</v>
      </c>
      <c s="37">
        <v>14</v>
      </c>
      <c s="36">
        <v>0</v>
      </c>
      <c s="36">
        <f>ROUND(G138*H138,6)</f>
      </c>
      <c r="L138" s="38">
        <v>0</v>
      </c>
      <c s="32">
        <f>ROUND(ROUND(L138,2)*ROUND(G138,3),2)</f>
      </c>
      <c s="36" t="s">
        <v>53</v>
      </c>
      <c>
        <f>(M138*21)/100</f>
      </c>
      <c t="s">
        <v>27</v>
      </c>
    </row>
    <row r="139" spans="1:5" ht="12.75">
      <c r="A139" s="35" t="s">
        <v>54</v>
      </c>
      <c r="E139" s="39" t="s">
        <v>5</v>
      </c>
    </row>
    <row r="140" spans="1:5" ht="12.75">
      <c r="A140" s="35" t="s">
        <v>55</v>
      </c>
      <c r="E140" s="40" t="s">
        <v>1370</v>
      </c>
    </row>
    <row r="141" spans="1:5" ht="51">
      <c r="A141" t="s">
        <v>56</v>
      </c>
      <c r="E141" s="39" t="s">
        <v>1513</v>
      </c>
    </row>
    <row r="142" spans="1:16" ht="12.75">
      <c r="A142" t="s">
        <v>49</v>
      </c>
      <c s="34" t="s">
        <v>183</v>
      </c>
      <c s="34" t="s">
        <v>224</v>
      </c>
      <c s="35" t="s">
        <v>5</v>
      </c>
      <c s="6" t="s">
        <v>225</v>
      </c>
      <c s="36" t="s">
        <v>226</v>
      </c>
      <c s="37">
        <v>2</v>
      </c>
      <c s="36">
        <v>0</v>
      </c>
      <c s="36">
        <f>ROUND(G142*H142,6)</f>
      </c>
      <c r="L142" s="38">
        <v>0</v>
      </c>
      <c s="32">
        <f>ROUND(ROUND(L142,2)*ROUND(G142,3),2)</f>
      </c>
      <c s="36" t="s">
        <v>53</v>
      </c>
      <c>
        <f>(M142*21)/100</f>
      </c>
      <c t="s">
        <v>27</v>
      </c>
    </row>
    <row r="143" spans="1:5" ht="12.75">
      <c r="A143" s="35" t="s">
        <v>54</v>
      </c>
      <c r="E143" s="39" t="s">
        <v>5</v>
      </c>
    </row>
    <row r="144" spans="1:5" ht="12.75">
      <c r="A144" s="35" t="s">
        <v>55</v>
      </c>
      <c r="E144" s="40" t="s">
        <v>1370</v>
      </c>
    </row>
    <row r="145" spans="1:5" ht="89.25">
      <c r="A145" t="s">
        <v>56</v>
      </c>
      <c r="E145" s="39" t="s">
        <v>6195</v>
      </c>
    </row>
    <row r="146" spans="1:16" ht="12.75">
      <c r="A146" t="s">
        <v>49</v>
      </c>
      <c s="34" t="s">
        <v>187</v>
      </c>
      <c s="34" t="s">
        <v>6196</v>
      </c>
      <c s="35" t="s">
        <v>5</v>
      </c>
      <c s="6" t="s">
        <v>6197</v>
      </c>
      <c s="36" t="s">
        <v>97</v>
      </c>
      <c s="37">
        <v>1</v>
      </c>
      <c s="36">
        <v>0</v>
      </c>
      <c s="36">
        <f>ROUND(G146*H146,6)</f>
      </c>
      <c r="L146" s="38">
        <v>0</v>
      </c>
      <c s="32">
        <f>ROUND(ROUND(L146,2)*ROUND(G146,3),2)</f>
      </c>
      <c s="36" t="s">
        <v>53</v>
      </c>
      <c>
        <f>(M146*21)/100</f>
      </c>
      <c t="s">
        <v>27</v>
      </c>
    </row>
    <row r="147" spans="1:5" ht="12.75">
      <c r="A147" s="35" t="s">
        <v>54</v>
      </c>
      <c r="E147" s="39" t="s">
        <v>5</v>
      </c>
    </row>
    <row r="148" spans="1:5" ht="12.75">
      <c r="A148" s="35" t="s">
        <v>55</v>
      </c>
      <c r="E148" s="40" t="s">
        <v>1370</v>
      </c>
    </row>
    <row r="149" spans="1:5" ht="38.25">
      <c r="A149" t="s">
        <v>56</v>
      </c>
      <c r="E149" s="39" t="s">
        <v>6198</v>
      </c>
    </row>
    <row r="150" spans="1:13" ht="12.75">
      <c r="A150" t="s">
        <v>46</v>
      </c>
      <c r="C150" s="31" t="s">
        <v>1402</v>
      </c>
      <c r="E150" s="33" t="s">
        <v>1403</v>
      </c>
      <c r="J150" s="32">
        <f>0</f>
      </c>
      <c s="32">
        <f>0</f>
      </c>
      <c s="32">
        <f>0+L151+L155+L159+L163+L167+L171+L175+L179+L183+L187+L191+L195+L199+L203</f>
      </c>
      <c s="32">
        <f>0+M151+M155+M159+M163+M167+M171+M175+M179+M183+M187+M191+M195+M199+M203</f>
      </c>
    </row>
    <row r="151" spans="1:16" ht="25.5">
      <c r="A151" t="s">
        <v>49</v>
      </c>
      <c s="34" t="s">
        <v>193</v>
      </c>
      <c s="34" t="s">
        <v>228</v>
      </c>
      <c s="35" t="s">
        <v>5</v>
      </c>
      <c s="6" t="s">
        <v>229</v>
      </c>
      <c s="36" t="s">
        <v>70</v>
      </c>
      <c s="37">
        <v>12</v>
      </c>
      <c s="36">
        <v>0</v>
      </c>
      <c s="36">
        <f>ROUND(G151*H151,6)</f>
      </c>
      <c r="L151" s="38">
        <v>0</v>
      </c>
      <c s="32">
        <f>ROUND(ROUND(L151,2)*ROUND(G151,3),2)</f>
      </c>
      <c s="36" t="s">
        <v>53</v>
      </c>
      <c>
        <f>(M151*21)/100</f>
      </c>
      <c t="s">
        <v>27</v>
      </c>
    </row>
    <row r="152" spans="1:5" ht="12.75">
      <c r="A152" s="35" t="s">
        <v>54</v>
      </c>
      <c r="E152" s="39" t="s">
        <v>5</v>
      </c>
    </row>
    <row r="153" spans="1:5" ht="12.75">
      <c r="A153" s="35" t="s">
        <v>55</v>
      </c>
      <c r="E153" s="40" t="s">
        <v>1370</v>
      </c>
    </row>
    <row r="154" spans="1:5" ht="38.25">
      <c r="A154" t="s">
        <v>56</v>
      </c>
      <c r="E154" s="39" t="s">
        <v>1406</v>
      </c>
    </row>
    <row r="155" spans="1:16" ht="12.75">
      <c r="A155" t="s">
        <v>49</v>
      </c>
      <c s="34" t="s">
        <v>270</v>
      </c>
      <c s="34" t="s">
        <v>531</v>
      </c>
      <c s="35" t="s">
        <v>5</v>
      </c>
      <c s="6" t="s">
        <v>532</v>
      </c>
      <c s="36" t="s">
        <v>70</v>
      </c>
      <c s="37">
        <v>30</v>
      </c>
      <c s="36">
        <v>0</v>
      </c>
      <c s="36">
        <f>ROUND(G155*H155,6)</f>
      </c>
      <c r="L155" s="38">
        <v>0</v>
      </c>
      <c s="32">
        <f>ROUND(ROUND(L155,2)*ROUND(G155,3),2)</f>
      </c>
      <c s="36" t="s">
        <v>53</v>
      </c>
      <c>
        <f>(M155*21)/100</f>
      </c>
      <c t="s">
        <v>27</v>
      </c>
    </row>
    <row r="156" spans="1:5" ht="12.75">
      <c r="A156" s="35" t="s">
        <v>54</v>
      </c>
      <c r="E156" s="39" t="s">
        <v>5</v>
      </c>
    </row>
    <row r="157" spans="1:5" ht="12.75">
      <c r="A157" s="35" t="s">
        <v>55</v>
      </c>
      <c r="E157" s="40" t="s">
        <v>1370</v>
      </c>
    </row>
    <row r="158" spans="1:5" ht="38.25">
      <c r="A158" t="s">
        <v>56</v>
      </c>
      <c r="E158" s="39" t="s">
        <v>1406</v>
      </c>
    </row>
    <row r="159" spans="1:16" ht="12.75">
      <c r="A159" t="s">
        <v>49</v>
      </c>
      <c s="34" t="s">
        <v>271</v>
      </c>
      <c s="34" t="s">
        <v>1194</v>
      </c>
      <c s="35" t="s">
        <v>5</v>
      </c>
      <c s="6" t="s">
        <v>1195</v>
      </c>
      <c s="36" t="s">
        <v>70</v>
      </c>
      <c s="37">
        <v>175</v>
      </c>
      <c s="36">
        <v>0</v>
      </c>
      <c s="36">
        <f>ROUND(G159*H159,6)</f>
      </c>
      <c r="L159" s="38">
        <v>0</v>
      </c>
      <c s="32">
        <f>ROUND(ROUND(L159,2)*ROUND(G159,3),2)</f>
      </c>
      <c s="36" t="s">
        <v>53</v>
      </c>
      <c>
        <f>(M159*21)/100</f>
      </c>
      <c t="s">
        <v>27</v>
      </c>
    </row>
    <row r="160" spans="1:5" ht="12.75">
      <c r="A160" s="35" t="s">
        <v>54</v>
      </c>
      <c r="E160" s="39" t="s">
        <v>5</v>
      </c>
    </row>
    <row r="161" spans="1:5" ht="12.75">
      <c r="A161" s="35" t="s">
        <v>55</v>
      </c>
      <c r="E161" s="40" t="s">
        <v>1370</v>
      </c>
    </row>
    <row r="162" spans="1:5" ht="38.25">
      <c r="A162" t="s">
        <v>56</v>
      </c>
      <c r="E162" s="39" t="s">
        <v>1406</v>
      </c>
    </row>
    <row r="163" spans="1:16" ht="12.75">
      <c r="A163" t="s">
        <v>49</v>
      </c>
      <c s="34" t="s">
        <v>272</v>
      </c>
      <c s="34" t="s">
        <v>1407</v>
      </c>
      <c s="35" t="s">
        <v>5</v>
      </c>
      <c s="6" t="s">
        <v>1408</v>
      </c>
      <c s="36" t="s">
        <v>70</v>
      </c>
      <c s="37">
        <v>359</v>
      </c>
      <c s="36">
        <v>0</v>
      </c>
      <c s="36">
        <f>ROUND(G163*H163,6)</f>
      </c>
      <c r="L163" s="38">
        <v>0</v>
      </c>
      <c s="32">
        <f>ROUND(ROUND(L163,2)*ROUND(G163,3),2)</f>
      </c>
      <c s="36" t="s">
        <v>53</v>
      </c>
      <c>
        <f>(M163*21)/100</f>
      </c>
      <c t="s">
        <v>27</v>
      </c>
    </row>
    <row r="164" spans="1:5" ht="12.75">
      <c r="A164" s="35" t="s">
        <v>54</v>
      </c>
      <c r="E164" s="39" t="s">
        <v>5</v>
      </c>
    </row>
    <row r="165" spans="1:5" ht="12.75">
      <c r="A165" s="35" t="s">
        <v>55</v>
      </c>
      <c r="E165" s="40" t="s">
        <v>1370</v>
      </c>
    </row>
    <row r="166" spans="1:5" ht="38.25">
      <c r="A166" t="s">
        <v>56</v>
      </c>
      <c r="E166" s="39" t="s">
        <v>1406</v>
      </c>
    </row>
    <row r="167" spans="1:16" ht="12.75">
      <c r="A167" t="s">
        <v>49</v>
      </c>
      <c s="34" t="s">
        <v>273</v>
      </c>
      <c s="34" t="s">
        <v>6199</v>
      </c>
      <c s="35" t="s">
        <v>5</v>
      </c>
      <c s="6" t="s">
        <v>6200</v>
      </c>
      <c s="36" t="s">
        <v>70</v>
      </c>
      <c s="37">
        <v>58</v>
      </c>
      <c s="36">
        <v>0</v>
      </c>
      <c s="36">
        <f>ROUND(G167*H167,6)</f>
      </c>
      <c r="L167" s="38">
        <v>0</v>
      </c>
      <c s="32">
        <f>ROUND(ROUND(L167,2)*ROUND(G167,3),2)</f>
      </c>
      <c s="36" t="s">
        <v>53</v>
      </c>
      <c>
        <f>(M167*21)/100</f>
      </c>
      <c t="s">
        <v>27</v>
      </c>
    </row>
    <row r="168" spans="1:5" ht="12.75">
      <c r="A168" s="35" t="s">
        <v>54</v>
      </c>
      <c r="E168" s="39" t="s">
        <v>5</v>
      </c>
    </row>
    <row r="169" spans="1:5" ht="12.75">
      <c r="A169" s="35" t="s">
        <v>55</v>
      </c>
      <c r="E169" s="40" t="s">
        <v>1370</v>
      </c>
    </row>
    <row r="170" spans="1:5" ht="38.25">
      <c r="A170" t="s">
        <v>56</v>
      </c>
      <c r="E170" s="39" t="s">
        <v>1406</v>
      </c>
    </row>
    <row r="171" spans="1:16" ht="12.75">
      <c r="A171" t="s">
        <v>49</v>
      </c>
      <c s="34" t="s">
        <v>274</v>
      </c>
      <c s="34" t="s">
        <v>6201</v>
      </c>
      <c s="35" t="s">
        <v>5</v>
      </c>
      <c s="6" t="s">
        <v>6202</v>
      </c>
      <c s="36" t="s">
        <v>70</v>
      </c>
      <c s="37">
        <v>10</v>
      </c>
      <c s="36">
        <v>0</v>
      </c>
      <c s="36">
        <f>ROUND(G171*H171,6)</f>
      </c>
      <c r="L171" s="38">
        <v>0</v>
      </c>
      <c s="32">
        <f>ROUND(ROUND(L171,2)*ROUND(G171,3),2)</f>
      </c>
      <c s="36" t="s">
        <v>53</v>
      </c>
      <c>
        <f>(M171*21)/100</f>
      </c>
      <c t="s">
        <v>27</v>
      </c>
    </row>
    <row r="172" spans="1:5" ht="12.75">
      <c r="A172" s="35" t="s">
        <v>54</v>
      </c>
      <c r="E172" s="39" t="s">
        <v>5</v>
      </c>
    </row>
    <row r="173" spans="1:5" ht="12.75">
      <c r="A173" s="35" t="s">
        <v>55</v>
      </c>
      <c r="E173" s="40" t="s">
        <v>1370</v>
      </c>
    </row>
    <row r="174" spans="1:5" ht="38.25">
      <c r="A174" t="s">
        <v>56</v>
      </c>
      <c r="E174" s="39" t="s">
        <v>1205</v>
      </c>
    </row>
    <row r="175" spans="1:16" ht="12.75">
      <c r="A175" t="s">
        <v>49</v>
      </c>
      <c s="34" t="s">
        <v>278</v>
      </c>
      <c s="34" t="s">
        <v>1206</v>
      </c>
      <c s="35" t="s">
        <v>5</v>
      </c>
      <c s="6" t="s">
        <v>1207</v>
      </c>
      <c s="36" t="s">
        <v>70</v>
      </c>
      <c s="37">
        <v>5</v>
      </c>
      <c s="36">
        <v>0</v>
      </c>
      <c s="36">
        <f>ROUND(G175*H175,6)</f>
      </c>
      <c r="L175" s="38">
        <v>0</v>
      </c>
      <c s="32">
        <f>ROUND(ROUND(L175,2)*ROUND(G175,3),2)</f>
      </c>
      <c s="36" t="s">
        <v>53</v>
      </c>
      <c>
        <f>(M175*21)/100</f>
      </c>
      <c t="s">
        <v>27</v>
      </c>
    </row>
    <row r="176" spans="1:5" ht="12.75">
      <c r="A176" s="35" t="s">
        <v>54</v>
      </c>
      <c r="E176" s="39" t="s">
        <v>5</v>
      </c>
    </row>
    <row r="177" spans="1:5" ht="12.75">
      <c r="A177" s="35" t="s">
        <v>55</v>
      </c>
      <c r="E177" s="40" t="s">
        <v>1370</v>
      </c>
    </row>
    <row r="178" spans="1:5" ht="38.25">
      <c r="A178" t="s">
        <v>56</v>
      </c>
      <c r="E178" s="39" t="s">
        <v>1205</v>
      </c>
    </row>
    <row r="179" spans="1:16" ht="25.5">
      <c r="A179" t="s">
        <v>49</v>
      </c>
      <c s="34" t="s">
        <v>279</v>
      </c>
      <c s="34" t="s">
        <v>6203</v>
      </c>
      <c s="35" t="s">
        <v>5</v>
      </c>
      <c s="6" t="s">
        <v>6204</v>
      </c>
      <c s="36" t="s">
        <v>97</v>
      </c>
      <c s="37">
        <v>2</v>
      </c>
      <c s="36">
        <v>0</v>
      </c>
      <c s="36">
        <f>ROUND(G179*H179,6)</f>
      </c>
      <c r="L179" s="38">
        <v>0</v>
      </c>
      <c s="32">
        <f>ROUND(ROUND(L179,2)*ROUND(G179,3),2)</f>
      </c>
      <c s="36" t="s">
        <v>53</v>
      </c>
      <c>
        <f>(M179*21)/100</f>
      </c>
      <c t="s">
        <v>27</v>
      </c>
    </row>
    <row r="180" spans="1:5" ht="12.75">
      <c r="A180" s="35" t="s">
        <v>54</v>
      </c>
      <c r="E180" s="39" t="s">
        <v>5</v>
      </c>
    </row>
    <row r="181" spans="1:5" ht="12.75">
      <c r="A181" s="35" t="s">
        <v>55</v>
      </c>
      <c r="E181" s="40" t="s">
        <v>1370</v>
      </c>
    </row>
    <row r="182" spans="1:5" ht="38.25">
      <c r="A182" t="s">
        <v>56</v>
      </c>
      <c r="E182" s="39" t="s">
        <v>1411</v>
      </c>
    </row>
    <row r="183" spans="1:16" ht="25.5">
      <c r="A183" t="s">
        <v>49</v>
      </c>
      <c s="34" t="s">
        <v>280</v>
      </c>
      <c s="34" t="s">
        <v>1217</v>
      </c>
      <c s="35" t="s">
        <v>5</v>
      </c>
      <c s="6" t="s">
        <v>1218</v>
      </c>
      <c s="36" t="s">
        <v>97</v>
      </c>
      <c s="37">
        <v>4</v>
      </c>
      <c s="36">
        <v>0</v>
      </c>
      <c s="36">
        <f>ROUND(G183*H183,6)</f>
      </c>
      <c r="L183" s="38">
        <v>0</v>
      </c>
      <c s="32">
        <f>ROUND(ROUND(L183,2)*ROUND(G183,3),2)</f>
      </c>
      <c s="36" t="s">
        <v>53</v>
      </c>
      <c>
        <f>(M183*21)/100</f>
      </c>
      <c t="s">
        <v>27</v>
      </c>
    </row>
    <row r="184" spans="1:5" ht="12.75">
      <c r="A184" s="35" t="s">
        <v>54</v>
      </c>
      <c r="E184" s="39" t="s">
        <v>5</v>
      </c>
    </row>
    <row r="185" spans="1:5" ht="12.75">
      <c r="A185" s="35" t="s">
        <v>55</v>
      </c>
      <c r="E185" s="40" t="s">
        <v>1370</v>
      </c>
    </row>
    <row r="186" spans="1:5" ht="38.25">
      <c r="A186" t="s">
        <v>56</v>
      </c>
      <c r="E186" s="39" t="s">
        <v>1411</v>
      </c>
    </row>
    <row r="187" spans="1:16" ht="25.5">
      <c r="A187" t="s">
        <v>49</v>
      </c>
      <c s="34" t="s">
        <v>284</v>
      </c>
      <c s="34" t="s">
        <v>1220</v>
      </c>
      <c s="35" t="s">
        <v>5</v>
      </c>
      <c s="6" t="s">
        <v>1221</v>
      </c>
      <c s="36" t="s">
        <v>97</v>
      </c>
      <c s="37">
        <v>26</v>
      </c>
      <c s="36">
        <v>0</v>
      </c>
      <c s="36">
        <f>ROUND(G187*H187,6)</f>
      </c>
      <c r="L187" s="38">
        <v>0</v>
      </c>
      <c s="32">
        <f>ROUND(ROUND(L187,2)*ROUND(G187,3),2)</f>
      </c>
      <c s="36" t="s">
        <v>53</v>
      </c>
      <c>
        <f>(M187*21)/100</f>
      </c>
      <c t="s">
        <v>27</v>
      </c>
    </row>
    <row r="188" spans="1:5" ht="12.75">
      <c r="A188" s="35" t="s">
        <v>54</v>
      </c>
      <c r="E188" s="39" t="s">
        <v>5</v>
      </c>
    </row>
    <row r="189" spans="1:5" ht="12.75">
      <c r="A189" s="35" t="s">
        <v>55</v>
      </c>
      <c r="E189" s="40" t="s">
        <v>1370</v>
      </c>
    </row>
    <row r="190" spans="1:5" ht="38.25">
      <c r="A190" t="s">
        <v>56</v>
      </c>
      <c r="E190" s="39" t="s">
        <v>1411</v>
      </c>
    </row>
    <row r="191" spans="1:16" ht="25.5">
      <c r="A191" t="s">
        <v>49</v>
      </c>
      <c s="34" t="s">
        <v>290</v>
      </c>
      <c s="34" t="s">
        <v>6205</v>
      </c>
      <c s="35" t="s">
        <v>5</v>
      </c>
      <c s="6" t="s">
        <v>6206</v>
      </c>
      <c s="36" t="s">
        <v>97</v>
      </c>
      <c s="37">
        <v>2</v>
      </c>
      <c s="36">
        <v>0</v>
      </c>
      <c s="36">
        <f>ROUND(G191*H191,6)</f>
      </c>
      <c r="L191" s="38">
        <v>0</v>
      </c>
      <c s="32">
        <f>ROUND(ROUND(L191,2)*ROUND(G191,3),2)</f>
      </c>
      <c s="36" t="s">
        <v>53</v>
      </c>
      <c>
        <f>(M191*21)/100</f>
      </c>
      <c t="s">
        <v>27</v>
      </c>
    </row>
    <row r="192" spans="1:5" ht="12.75">
      <c r="A192" s="35" t="s">
        <v>54</v>
      </c>
      <c r="E192" s="39" t="s">
        <v>5</v>
      </c>
    </row>
    <row r="193" spans="1:5" ht="12.75">
      <c r="A193" s="35" t="s">
        <v>55</v>
      </c>
      <c r="E193" s="40" t="s">
        <v>1370</v>
      </c>
    </row>
    <row r="194" spans="1:5" ht="38.25">
      <c r="A194" t="s">
        <v>56</v>
      </c>
      <c r="E194" s="39" t="s">
        <v>1411</v>
      </c>
    </row>
    <row r="195" spans="1:16" ht="25.5">
      <c r="A195" t="s">
        <v>49</v>
      </c>
      <c s="34" t="s">
        <v>297</v>
      </c>
      <c s="34" t="s">
        <v>6207</v>
      </c>
      <c s="35" t="s">
        <v>5</v>
      </c>
      <c s="6" t="s">
        <v>6208</v>
      </c>
      <c s="36" t="s">
        <v>97</v>
      </c>
      <c s="37">
        <v>2</v>
      </c>
      <c s="36">
        <v>0</v>
      </c>
      <c s="36">
        <f>ROUND(G195*H195,6)</f>
      </c>
      <c r="L195" s="38">
        <v>0</v>
      </c>
      <c s="32">
        <f>ROUND(ROUND(L195,2)*ROUND(G195,3),2)</f>
      </c>
      <c s="36" t="s">
        <v>53</v>
      </c>
      <c>
        <f>(M195*21)/100</f>
      </c>
      <c t="s">
        <v>27</v>
      </c>
    </row>
    <row r="196" spans="1:5" ht="12.75">
      <c r="A196" s="35" t="s">
        <v>54</v>
      </c>
      <c r="E196" s="39" t="s">
        <v>5</v>
      </c>
    </row>
    <row r="197" spans="1:5" ht="12.75">
      <c r="A197" s="35" t="s">
        <v>55</v>
      </c>
      <c r="E197" s="40" t="s">
        <v>1370</v>
      </c>
    </row>
    <row r="198" spans="1:5" ht="38.25">
      <c r="A198" t="s">
        <v>56</v>
      </c>
      <c r="E198" s="39" t="s">
        <v>1411</v>
      </c>
    </row>
    <row r="199" spans="1:16" ht="25.5">
      <c r="A199" t="s">
        <v>49</v>
      </c>
      <c s="34" t="s">
        <v>300</v>
      </c>
      <c s="34" t="s">
        <v>6209</v>
      </c>
      <c s="35" t="s">
        <v>5</v>
      </c>
      <c s="6" t="s">
        <v>6210</v>
      </c>
      <c s="36" t="s">
        <v>97</v>
      </c>
      <c s="37">
        <v>2</v>
      </c>
      <c s="36">
        <v>0</v>
      </c>
      <c s="36">
        <f>ROUND(G199*H199,6)</f>
      </c>
      <c r="L199" s="38">
        <v>0</v>
      </c>
      <c s="32">
        <f>ROUND(ROUND(L199,2)*ROUND(G199,3),2)</f>
      </c>
      <c s="36" t="s">
        <v>53</v>
      </c>
      <c>
        <f>(M199*21)/100</f>
      </c>
      <c t="s">
        <v>27</v>
      </c>
    </row>
    <row r="200" spans="1:5" ht="12.75">
      <c r="A200" s="35" t="s">
        <v>54</v>
      </c>
      <c r="E200" s="39" t="s">
        <v>5</v>
      </c>
    </row>
    <row r="201" spans="1:5" ht="12.75">
      <c r="A201" s="35" t="s">
        <v>55</v>
      </c>
      <c r="E201" s="40" t="s">
        <v>1370</v>
      </c>
    </row>
    <row r="202" spans="1:5" ht="38.25">
      <c r="A202" t="s">
        <v>56</v>
      </c>
      <c r="E202" s="39" t="s">
        <v>1411</v>
      </c>
    </row>
    <row r="203" spans="1:16" ht="12.75">
      <c r="A203" t="s">
        <v>49</v>
      </c>
      <c s="34" t="s">
        <v>304</v>
      </c>
      <c s="34" t="s">
        <v>1412</v>
      </c>
      <c s="35" t="s">
        <v>5</v>
      </c>
      <c s="6" t="s">
        <v>1413</v>
      </c>
      <c s="36" t="s">
        <v>70</v>
      </c>
      <c s="37">
        <v>300</v>
      </c>
      <c s="36">
        <v>0</v>
      </c>
      <c s="36">
        <f>ROUND(G203*H203,6)</f>
      </c>
      <c r="L203" s="38">
        <v>0</v>
      </c>
      <c s="32">
        <f>ROUND(ROUND(L203,2)*ROUND(G203,3),2)</f>
      </c>
      <c s="36" t="s">
        <v>53</v>
      </c>
      <c>
        <f>(M203*21)/100</f>
      </c>
      <c t="s">
        <v>27</v>
      </c>
    </row>
    <row r="204" spans="1:5" ht="12.75">
      <c r="A204" s="35" t="s">
        <v>54</v>
      </c>
      <c r="E204" s="39" t="s">
        <v>5</v>
      </c>
    </row>
    <row r="205" spans="1:5" ht="12.75">
      <c r="A205" s="35" t="s">
        <v>55</v>
      </c>
      <c r="E205" s="40" t="s">
        <v>1370</v>
      </c>
    </row>
    <row r="206" spans="1:5" ht="25.5">
      <c r="A206" t="s">
        <v>56</v>
      </c>
      <c r="E206" s="39" t="s">
        <v>1414</v>
      </c>
    </row>
    <row r="207" spans="1:13" ht="12.75">
      <c r="A207" t="s">
        <v>46</v>
      </c>
      <c r="C207" s="31" t="s">
        <v>6211</v>
      </c>
      <c r="E207" s="33" t="s">
        <v>6212</v>
      </c>
      <c r="J207" s="32">
        <f>0</f>
      </c>
      <c s="32">
        <f>0</f>
      </c>
      <c s="32">
        <f>0+L208+L212</f>
      </c>
      <c s="32">
        <f>0+M208+M212</f>
      </c>
    </row>
    <row r="208" spans="1:16" ht="25.5">
      <c r="A208" t="s">
        <v>49</v>
      </c>
      <c s="34" t="s">
        <v>308</v>
      </c>
      <c s="34" t="s">
        <v>6213</v>
      </c>
      <c s="35" t="s">
        <v>5</v>
      </c>
      <c s="6" t="s">
        <v>6214</v>
      </c>
      <c s="36" t="s">
        <v>97</v>
      </c>
      <c s="37">
        <v>1</v>
      </c>
      <c s="36">
        <v>0</v>
      </c>
      <c s="36">
        <f>ROUND(G208*H208,6)</f>
      </c>
      <c r="L208" s="38">
        <v>0</v>
      </c>
      <c s="32">
        <f>ROUND(ROUND(L208,2)*ROUND(G208,3),2)</f>
      </c>
      <c s="36" t="s">
        <v>53</v>
      </c>
      <c>
        <f>(M208*21)/100</f>
      </c>
      <c t="s">
        <v>27</v>
      </c>
    </row>
    <row r="209" spans="1:5" ht="12.75">
      <c r="A209" s="35" t="s">
        <v>54</v>
      </c>
      <c r="E209" s="39" t="s">
        <v>5</v>
      </c>
    </row>
    <row r="210" spans="1:5" ht="12.75">
      <c r="A210" s="35" t="s">
        <v>55</v>
      </c>
      <c r="E210" s="40" t="s">
        <v>1370</v>
      </c>
    </row>
    <row r="211" spans="1:5" ht="38.25">
      <c r="A211" t="s">
        <v>56</v>
      </c>
      <c r="E211" s="39" t="s">
        <v>6215</v>
      </c>
    </row>
    <row r="212" spans="1:16" ht="25.5">
      <c r="A212" t="s">
        <v>49</v>
      </c>
      <c s="34" t="s">
        <v>714</v>
      </c>
      <c s="34" t="s">
        <v>6216</v>
      </c>
      <c s="35" t="s">
        <v>5</v>
      </c>
      <c s="6" t="s">
        <v>6217</v>
      </c>
      <c s="36" t="s">
        <v>97</v>
      </c>
      <c s="37">
        <v>3</v>
      </c>
      <c s="36">
        <v>0</v>
      </c>
      <c s="36">
        <f>ROUND(G212*H212,6)</f>
      </c>
      <c r="L212" s="38">
        <v>0</v>
      </c>
      <c s="32">
        <f>ROUND(ROUND(L212,2)*ROUND(G212,3),2)</f>
      </c>
      <c s="36" t="s">
        <v>53</v>
      </c>
      <c>
        <f>(M212*21)/100</f>
      </c>
      <c t="s">
        <v>27</v>
      </c>
    </row>
    <row r="213" spans="1:5" ht="12.75">
      <c r="A213" s="35" t="s">
        <v>54</v>
      </c>
      <c r="E213" s="39" t="s">
        <v>5</v>
      </c>
    </row>
    <row r="214" spans="1:5" ht="12.75">
      <c r="A214" s="35" t="s">
        <v>55</v>
      </c>
      <c r="E214" s="40" t="s">
        <v>1370</v>
      </c>
    </row>
    <row r="215" spans="1:5" ht="38.25">
      <c r="A215" t="s">
        <v>56</v>
      </c>
      <c r="E215" s="39" t="s">
        <v>6215</v>
      </c>
    </row>
    <row r="216" spans="1:13" ht="12.75">
      <c r="A216" t="s">
        <v>46</v>
      </c>
      <c r="C216" s="31" t="s">
        <v>1228</v>
      </c>
      <c r="E216" s="33" t="s">
        <v>1229</v>
      </c>
      <c r="J216" s="32">
        <f>0</f>
      </c>
      <c s="32">
        <f>0</f>
      </c>
      <c s="32">
        <f>0+L217+L221+L225</f>
      </c>
      <c s="32">
        <f>0+M217+M221+M225</f>
      </c>
    </row>
    <row r="217" spans="1:16" ht="12.75">
      <c r="A217" t="s">
        <v>49</v>
      </c>
      <c s="34" t="s">
        <v>715</v>
      </c>
      <c s="34" t="s">
        <v>6218</v>
      </c>
      <c s="35" t="s">
        <v>5</v>
      </c>
      <c s="6" t="s">
        <v>6219</v>
      </c>
      <c s="36" t="s">
        <v>97</v>
      </c>
      <c s="37">
        <v>1</v>
      </c>
      <c s="36">
        <v>0</v>
      </c>
      <c s="36">
        <f>ROUND(G217*H217,6)</f>
      </c>
      <c r="L217" s="38">
        <v>0</v>
      </c>
      <c s="32">
        <f>ROUND(ROUND(L217,2)*ROUND(G217,3),2)</f>
      </c>
      <c s="36" t="s">
        <v>1400</v>
      </c>
      <c>
        <f>(M217*21)/100</f>
      </c>
      <c t="s">
        <v>27</v>
      </c>
    </row>
    <row r="218" spans="1:5" ht="12.75">
      <c r="A218" s="35" t="s">
        <v>54</v>
      </c>
      <c r="E218" s="39" t="s">
        <v>5</v>
      </c>
    </row>
    <row r="219" spans="1:5" ht="12.75">
      <c r="A219" s="35" t="s">
        <v>55</v>
      </c>
      <c r="E219" s="40" t="s">
        <v>6220</v>
      </c>
    </row>
    <row r="220" spans="1:5" ht="76.5">
      <c r="A220" t="s">
        <v>56</v>
      </c>
      <c r="E220" s="39" t="s">
        <v>6221</v>
      </c>
    </row>
    <row r="221" spans="1:16" ht="12.75">
      <c r="A221" t="s">
        <v>49</v>
      </c>
      <c s="34" t="s">
        <v>716</v>
      </c>
      <c s="34" t="s">
        <v>6222</v>
      </c>
      <c s="35" t="s">
        <v>5</v>
      </c>
      <c s="6" t="s">
        <v>6223</v>
      </c>
      <c s="36" t="s">
        <v>97</v>
      </c>
      <c s="37">
        <v>1</v>
      </c>
      <c s="36">
        <v>0</v>
      </c>
      <c s="36">
        <f>ROUND(G221*H221,6)</f>
      </c>
      <c r="L221" s="38">
        <v>0</v>
      </c>
      <c s="32">
        <f>ROUND(ROUND(L221,2)*ROUND(G221,3),2)</f>
      </c>
      <c s="36" t="s">
        <v>1400</v>
      </c>
      <c>
        <f>(M221*21)/100</f>
      </c>
      <c t="s">
        <v>27</v>
      </c>
    </row>
    <row r="222" spans="1:5" ht="12.75">
      <c r="A222" s="35" t="s">
        <v>54</v>
      </c>
      <c r="E222" s="39" t="s">
        <v>5</v>
      </c>
    </row>
    <row r="223" spans="1:5" ht="12.75">
      <c r="A223" s="35" t="s">
        <v>55</v>
      </c>
      <c r="E223" s="40" t="s">
        <v>1370</v>
      </c>
    </row>
    <row r="224" spans="1:5" ht="76.5">
      <c r="A224" t="s">
        <v>56</v>
      </c>
      <c r="E224" s="39" t="s">
        <v>6224</v>
      </c>
    </row>
    <row r="225" spans="1:16" ht="12.75">
      <c r="A225" t="s">
        <v>49</v>
      </c>
      <c s="34" t="s">
        <v>719</v>
      </c>
      <c s="34" t="s">
        <v>6225</v>
      </c>
      <c s="35" t="s">
        <v>5</v>
      </c>
      <c s="6" t="s">
        <v>6226</v>
      </c>
      <c s="36" t="s">
        <v>97</v>
      </c>
      <c s="37">
        <v>1</v>
      </c>
      <c s="36">
        <v>0</v>
      </c>
      <c s="36">
        <f>ROUND(G225*H225,6)</f>
      </c>
      <c r="L225" s="38">
        <v>0</v>
      </c>
      <c s="32">
        <f>ROUND(ROUND(L225,2)*ROUND(G225,3),2)</f>
      </c>
      <c s="36" t="s">
        <v>1400</v>
      </c>
      <c>
        <f>(M225*21)/100</f>
      </c>
      <c t="s">
        <v>27</v>
      </c>
    </row>
    <row r="226" spans="1:5" ht="12.75">
      <c r="A226" s="35" t="s">
        <v>54</v>
      </c>
      <c r="E226" s="39" t="s">
        <v>5</v>
      </c>
    </row>
    <row r="227" spans="1:5" ht="12.75">
      <c r="A227" s="35" t="s">
        <v>55</v>
      </c>
      <c r="E227" s="40" t="s">
        <v>6220</v>
      </c>
    </row>
    <row r="228" spans="1:5" ht="76.5">
      <c r="A228" t="s">
        <v>56</v>
      </c>
      <c r="E228" s="39" t="s">
        <v>6221</v>
      </c>
    </row>
    <row r="229" spans="1:13" ht="12.75">
      <c r="A229" t="s">
        <v>46</v>
      </c>
      <c r="C229" s="31" t="s">
        <v>1329</v>
      </c>
      <c r="E229" s="33" t="s">
        <v>1330</v>
      </c>
      <c r="J229" s="32">
        <f>0</f>
      </c>
      <c s="32">
        <f>0</f>
      </c>
      <c s="32">
        <f>0+L230+L234+L238+L242+L246+L250+L254+L258+L262+L266+L270</f>
      </c>
      <c s="32">
        <f>0+M230+M234+M238+M242+M246+M250+M254+M258+M262+M266+M270</f>
      </c>
    </row>
    <row r="230" spans="1:16" ht="12.75">
      <c r="A230" t="s">
        <v>49</v>
      </c>
      <c s="34" t="s">
        <v>723</v>
      </c>
      <c s="34" t="s">
        <v>1432</v>
      </c>
      <c s="35" t="s">
        <v>5</v>
      </c>
      <c s="6" t="s">
        <v>1433</v>
      </c>
      <c s="36" t="s">
        <v>97</v>
      </c>
      <c s="37">
        <v>8</v>
      </c>
      <c s="36">
        <v>0</v>
      </c>
      <c s="36">
        <f>ROUND(G230*H230,6)</f>
      </c>
      <c r="L230" s="38">
        <v>0</v>
      </c>
      <c s="32">
        <f>ROUND(ROUND(L230,2)*ROUND(G230,3),2)</f>
      </c>
      <c s="36" t="s">
        <v>53</v>
      </c>
      <c>
        <f>(M230*21)/100</f>
      </c>
      <c t="s">
        <v>27</v>
      </c>
    </row>
    <row r="231" spans="1:5" ht="12.75">
      <c r="A231" s="35" t="s">
        <v>54</v>
      </c>
      <c r="E231" s="39" t="s">
        <v>5</v>
      </c>
    </row>
    <row r="232" spans="1:5" ht="12.75">
      <c r="A232" s="35" t="s">
        <v>55</v>
      </c>
      <c r="E232" s="40" t="s">
        <v>1370</v>
      </c>
    </row>
    <row r="233" spans="1:5" ht="51">
      <c r="A233" t="s">
        <v>56</v>
      </c>
      <c r="E233" s="39" t="s">
        <v>1434</v>
      </c>
    </row>
    <row r="234" spans="1:16" ht="25.5">
      <c r="A234" t="s">
        <v>49</v>
      </c>
      <c s="34" t="s">
        <v>726</v>
      </c>
      <c s="34" t="s">
        <v>1331</v>
      </c>
      <c s="35" t="s">
        <v>5</v>
      </c>
      <c s="6" t="s">
        <v>1332</v>
      </c>
      <c s="36" t="s">
        <v>97</v>
      </c>
      <c s="37">
        <v>1</v>
      </c>
      <c s="36">
        <v>0</v>
      </c>
      <c s="36">
        <f>ROUND(G234*H234,6)</f>
      </c>
      <c r="L234" s="38">
        <v>0</v>
      </c>
      <c s="32">
        <f>ROUND(ROUND(L234,2)*ROUND(G234,3),2)</f>
      </c>
      <c s="36" t="s">
        <v>53</v>
      </c>
      <c>
        <f>(M234*21)/100</f>
      </c>
      <c t="s">
        <v>27</v>
      </c>
    </row>
    <row r="235" spans="1:5" ht="12.75">
      <c r="A235" s="35" t="s">
        <v>54</v>
      </c>
      <c r="E235" s="39" t="s">
        <v>5</v>
      </c>
    </row>
    <row r="236" spans="1:5" ht="12.75">
      <c r="A236" s="35" t="s">
        <v>55</v>
      </c>
      <c r="E236" s="40" t="s">
        <v>1370</v>
      </c>
    </row>
    <row r="237" spans="1:5" ht="63.75">
      <c r="A237" t="s">
        <v>56</v>
      </c>
      <c r="E237" s="39" t="s">
        <v>1338</v>
      </c>
    </row>
    <row r="238" spans="1:16" ht="25.5">
      <c r="A238" t="s">
        <v>49</v>
      </c>
      <c s="34" t="s">
        <v>730</v>
      </c>
      <c s="34" t="s">
        <v>1339</v>
      </c>
      <c s="35" t="s">
        <v>5</v>
      </c>
      <c s="6" t="s">
        <v>1340</v>
      </c>
      <c s="36" t="s">
        <v>97</v>
      </c>
      <c s="37">
        <v>1</v>
      </c>
      <c s="36">
        <v>0</v>
      </c>
      <c s="36">
        <f>ROUND(G238*H238,6)</f>
      </c>
      <c r="L238" s="38">
        <v>0</v>
      </c>
      <c s="32">
        <f>ROUND(ROUND(L238,2)*ROUND(G238,3),2)</f>
      </c>
      <c s="36" t="s">
        <v>53</v>
      </c>
      <c>
        <f>(M238*21)/100</f>
      </c>
      <c t="s">
        <v>27</v>
      </c>
    </row>
    <row r="239" spans="1:5" ht="12.75">
      <c r="A239" s="35" t="s">
        <v>54</v>
      </c>
      <c r="E239" s="39" t="s">
        <v>5</v>
      </c>
    </row>
    <row r="240" spans="1:5" ht="12.75">
      <c r="A240" s="35" t="s">
        <v>55</v>
      </c>
      <c r="E240" s="40" t="s">
        <v>1370</v>
      </c>
    </row>
    <row r="241" spans="1:5" ht="38.25">
      <c r="A241" t="s">
        <v>56</v>
      </c>
      <c r="E241" s="39" t="s">
        <v>1439</v>
      </c>
    </row>
    <row r="242" spans="1:16" ht="12.75">
      <c r="A242" t="s">
        <v>49</v>
      </c>
      <c s="34" t="s">
        <v>860</v>
      </c>
      <c s="34" t="s">
        <v>1526</v>
      </c>
      <c s="35" t="s">
        <v>5</v>
      </c>
      <c s="6" t="s">
        <v>1527</v>
      </c>
      <c s="36" t="s">
        <v>97</v>
      </c>
      <c s="37">
        <v>2</v>
      </c>
      <c s="36">
        <v>0</v>
      </c>
      <c s="36">
        <f>ROUND(G242*H242,6)</f>
      </c>
      <c r="L242" s="38">
        <v>0</v>
      </c>
      <c s="32">
        <f>ROUND(ROUND(L242,2)*ROUND(G242,3),2)</f>
      </c>
      <c s="36" t="s">
        <v>53</v>
      </c>
      <c>
        <f>(M242*21)/100</f>
      </c>
      <c t="s">
        <v>27</v>
      </c>
    </row>
    <row r="243" spans="1:5" ht="12.75">
      <c r="A243" s="35" t="s">
        <v>54</v>
      </c>
      <c r="E243" s="39" t="s">
        <v>5</v>
      </c>
    </row>
    <row r="244" spans="1:5" ht="12.75">
      <c r="A244" s="35" t="s">
        <v>55</v>
      </c>
      <c r="E244" s="40" t="s">
        <v>1370</v>
      </c>
    </row>
    <row r="245" spans="1:5" ht="38.25">
      <c r="A245" t="s">
        <v>56</v>
      </c>
      <c r="E245" s="39" t="s">
        <v>1528</v>
      </c>
    </row>
    <row r="246" spans="1:16" ht="12.75">
      <c r="A246" t="s">
        <v>49</v>
      </c>
      <c s="34" t="s">
        <v>863</v>
      </c>
      <c s="34" t="s">
        <v>1443</v>
      </c>
      <c s="35" t="s">
        <v>5</v>
      </c>
      <c s="6" t="s">
        <v>1444</v>
      </c>
      <c s="36" t="s">
        <v>97</v>
      </c>
      <c s="37">
        <v>15</v>
      </c>
      <c s="36">
        <v>0</v>
      </c>
      <c s="36">
        <f>ROUND(G246*H246,6)</f>
      </c>
      <c r="L246" s="38">
        <v>0</v>
      </c>
      <c s="32">
        <f>ROUND(ROUND(L246,2)*ROUND(G246,3),2)</f>
      </c>
      <c s="36" t="s">
        <v>53</v>
      </c>
      <c>
        <f>(M246*21)/100</f>
      </c>
      <c t="s">
        <v>27</v>
      </c>
    </row>
    <row r="247" spans="1:5" ht="12.75">
      <c r="A247" s="35" t="s">
        <v>54</v>
      </c>
      <c r="E247" s="39" t="s">
        <v>5</v>
      </c>
    </row>
    <row r="248" spans="1:5" ht="12.75">
      <c r="A248" s="35" t="s">
        <v>55</v>
      </c>
      <c r="E248" s="40" t="s">
        <v>1370</v>
      </c>
    </row>
    <row r="249" spans="1:5" ht="38.25">
      <c r="A249" t="s">
        <v>56</v>
      </c>
      <c r="E249" s="39" t="s">
        <v>1445</v>
      </c>
    </row>
    <row r="250" spans="1:16" ht="12.75">
      <c r="A250" t="s">
        <v>49</v>
      </c>
      <c s="34" t="s">
        <v>867</v>
      </c>
      <c s="34" t="s">
        <v>6227</v>
      </c>
      <c s="35" t="s">
        <v>5</v>
      </c>
      <c s="6" t="s">
        <v>6228</v>
      </c>
      <c s="36" t="s">
        <v>97</v>
      </c>
      <c s="37">
        <v>1</v>
      </c>
      <c s="36">
        <v>0</v>
      </c>
      <c s="36">
        <f>ROUND(G250*H250,6)</f>
      </c>
      <c r="L250" s="38">
        <v>0</v>
      </c>
      <c s="32">
        <f>ROUND(ROUND(L250,2)*ROUND(G250,3),2)</f>
      </c>
      <c s="36" t="s">
        <v>53</v>
      </c>
      <c>
        <f>(M250*21)/100</f>
      </c>
      <c t="s">
        <v>27</v>
      </c>
    </row>
    <row r="251" spans="1:5" ht="12.75">
      <c r="A251" s="35" t="s">
        <v>54</v>
      </c>
      <c r="E251" s="39" t="s">
        <v>5</v>
      </c>
    </row>
    <row r="252" spans="1:5" ht="12.75">
      <c r="A252" s="35" t="s">
        <v>55</v>
      </c>
      <c r="E252" s="40" t="s">
        <v>1370</v>
      </c>
    </row>
    <row r="253" spans="1:5" ht="38.25">
      <c r="A253" t="s">
        <v>56</v>
      </c>
      <c r="E253" s="39" t="s">
        <v>1445</v>
      </c>
    </row>
    <row r="254" spans="1:16" ht="12.75">
      <c r="A254" t="s">
        <v>49</v>
      </c>
      <c s="34" t="s">
        <v>872</v>
      </c>
      <c s="34" t="s">
        <v>6229</v>
      </c>
      <c s="35" t="s">
        <v>5</v>
      </c>
      <c s="6" t="s">
        <v>6230</v>
      </c>
      <c s="36" t="s">
        <v>97</v>
      </c>
      <c s="37">
        <v>1</v>
      </c>
      <c s="36">
        <v>0</v>
      </c>
      <c s="36">
        <f>ROUND(G254*H254,6)</f>
      </c>
      <c r="L254" s="38">
        <v>0</v>
      </c>
      <c s="32">
        <f>ROUND(ROUND(L254,2)*ROUND(G254,3),2)</f>
      </c>
      <c s="36" t="s">
        <v>53</v>
      </c>
      <c>
        <f>(M254*21)/100</f>
      </c>
      <c t="s">
        <v>27</v>
      </c>
    </row>
    <row r="255" spans="1:5" ht="12.75">
      <c r="A255" s="35" t="s">
        <v>54</v>
      </c>
      <c r="E255" s="39" t="s">
        <v>5</v>
      </c>
    </row>
    <row r="256" spans="1:5" ht="12.75">
      <c r="A256" s="35" t="s">
        <v>55</v>
      </c>
      <c r="E256" s="40" t="s">
        <v>1370</v>
      </c>
    </row>
    <row r="257" spans="1:5" ht="38.25">
      <c r="A257" t="s">
        <v>56</v>
      </c>
      <c r="E257" s="39" t="s">
        <v>1445</v>
      </c>
    </row>
    <row r="258" spans="1:16" ht="12.75">
      <c r="A258" t="s">
        <v>49</v>
      </c>
      <c s="34" t="s">
        <v>877</v>
      </c>
      <c s="34" t="s">
        <v>6231</v>
      </c>
      <c s="35" t="s">
        <v>5</v>
      </c>
      <c s="6" t="s">
        <v>6232</v>
      </c>
      <c s="36" t="s">
        <v>97</v>
      </c>
      <c s="37">
        <v>3</v>
      </c>
      <c s="36">
        <v>0</v>
      </c>
      <c s="36">
        <f>ROUND(G258*H258,6)</f>
      </c>
      <c r="L258" s="38">
        <v>0</v>
      </c>
      <c s="32">
        <f>ROUND(ROUND(L258,2)*ROUND(G258,3),2)</f>
      </c>
      <c s="36" t="s">
        <v>53</v>
      </c>
      <c>
        <f>(M258*21)/100</f>
      </c>
      <c t="s">
        <v>27</v>
      </c>
    </row>
    <row r="259" spans="1:5" ht="12.75">
      <c r="A259" s="35" t="s">
        <v>54</v>
      </c>
      <c r="E259" s="39" t="s">
        <v>5</v>
      </c>
    </row>
    <row r="260" spans="1:5" ht="12.75">
      <c r="A260" s="35" t="s">
        <v>55</v>
      </c>
      <c r="E260" s="40" t="s">
        <v>1370</v>
      </c>
    </row>
    <row r="261" spans="1:5" ht="38.25">
      <c r="A261" t="s">
        <v>56</v>
      </c>
      <c r="E261" s="39" t="s">
        <v>1445</v>
      </c>
    </row>
    <row r="262" spans="1:16" ht="12.75">
      <c r="A262" t="s">
        <v>49</v>
      </c>
      <c s="34" t="s">
        <v>880</v>
      </c>
      <c s="34" t="s">
        <v>1342</v>
      </c>
      <c s="35" t="s">
        <v>5</v>
      </c>
      <c s="6" t="s">
        <v>1343</v>
      </c>
      <c s="36" t="s">
        <v>165</v>
      </c>
      <c s="37">
        <v>12</v>
      </c>
      <c s="36">
        <v>0</v>
      </c>
      <c s="36">
        <f>ROUND(G262*H262,6)</f>
      </c>
      <c r="L262" s="38">
        <v>0</v>
      </c>
      <c s="32">
        <f>ROUND(ROUND(L262,2)*ROUND(G262,3),2)</f>
      </c>
      <c s="36" t="s">
        <v>53</v>
      </c>
      <c>
        <f>(M262*21)/100</f>
      </c>
      <c t="s">
        <v>27</v>
      </c>
    </row>
    <row r="263" spans="1:5" ht="12.75">
      <c r="A263" s="35" t="s">
        <v>54</v>
      </c>
      <c r="E263" s="39" t="s">
        <v>5</v>
      </c>
    </row>
    <row r="264" spans="1:5" ht="12.75">
      <c r="A264" s="35" t="s">
        <v>55</v>
      </c>
      <c r="E264" s="40" t="s">
        <v>1370</v>
      </c>
    </row>
    <row r="265" spans="1:5" ht="38.25">
      <c r="A265" t="s">
        <v>56</v>
      </c>
      <c r="E265" s="39" t="s">
        <v>1446</v>
      </c>
    </row>
    <row r="266" spans="1:16" ht="12.75">
      <c r="A266" t="s">
        <v>49</v>
      </c>
      <c s="34" t="s">
        <v>885</v>
      </c>
      <c s="34" t="s">
        <v>1447</v>
      </c>
      <c s="35" t="s">
        <v>5</v>
      </c>
      <c s="6" t="s">
        <v>1448</v>
      </c>
      <c s="36" t="s">
        <v>165</v>
      </c>
      <c s="37">
        <v>18</v>
      </c>
      <c s="36">
        <v>0</v>
      </c>
      <c s="36">
        <f>ROUND(G266*H266,6)</f>
      </c>
      <c r="L266" s="38">
        <v>0</v>
      </c>
      <c s="32">
        <f>ROUND(ROUND(L266,2)*ROUND(G266,3),2)</f>
      </c>
      <c s="36" t="s">
        <v>53</v>
      </c>
      <c>
        <f>(M266*21)/100</f>
      </c>
      <c t="s">
        <v>27</v>
      </c>
    </row>
    <row r="267" spans="1:5" ht="12.75">
      <c r="A267" s="35" t="s">
        <v>54</v>
      </c>
      <c r="E267" s="39" t="s">
        <v>5</v>
      </c>
    </row>
    <row r="268" spans="1:5" ht="12.75">
      <c r="A268" s="35" t="s">
        <v>55</v>
      </c>
      <c r="E268" s="40" t="s">
        <v>1370</v>
      </c>
    </row>
    <row r="269" spans="1:5" ht="51">
      <c r="A269" t="s">
        <v>56</v>
      </c>
      <c r="E269" s="39" t="s">
        <v>1449</v>
      </c>
    </row>
    <row r="270" spans="1:16" ht="12.75">
      <c r="A270" t="s">
        <v>49</v>
      </c>
      <c s="34" t="s">
        <v>889</v>
      </c>
      <c s="34" t="s">
        <v>6233</v>
      </c>
      <c s="35" t="s">
        <v>5</v>
      </c>
      <c s="6" t="s">
        <v>6234</v>
      </c>
      <c s="36" t="s">
        <v>165</v>
      </c>
      <c s="37">
        <v>6</v>
      </c>
      <c s="36">
        <v>0</v>
      </c>
      <c s="36">
        <f>ROUND(G270*H270,6)</f>
      </c>
      <c r="L270" s="38">
        <v>0</v>
      </c>
      <c s="32">
        <f>ROUND(ROUND(L270,2)*ROUND(G270,3),2)</f>
      </c>
      <c s="36" t="s">
        <v>53</v>
      </c>
      <c>
        <f>(M270*21)/100</f>
      </c>
      <c t="s">
        <v>27</v>
      </c>
    </row>
    <row r="271" spans="1:5" ht="12.75">
      <c r="A271" s="35" t="s">
        <v>54</v>
      </c>
      <c r="E271" s="39" t="s">
        <v>5</v>
      </c>
    </row>
    <row r="272" spans="1:5" ht="12.75">
      <c r="A272" s="35" t="s">
        <v>55</v>
      </c>
      <c r="E272" s="40" t="s">
        <v>1370</v>
      </c>
    </row>
    <row r="273" spans="1:5" ht="38.25">
      <c r="A273" t="s">
        <v>56</v>
      </c>
      <c r="E273" s="39" t="s">
        <v>6235</v>
      </c>
    </row>
    <row r="274" spans="1:13" ht="12.75">
      <c r="A274" t="s">
        <v>46</v>
      </c>
      <c r="C274" s="31" t="s">
        <v>1456</v>
      </c>
      <c r="E274" s="33" t="s">
        <v>1457</v>
      </c>
      <c r="J274" s="32">
        <f>0</f>
      </c>
      <c s="32">
        <f>0</f>
      </c>
      <c s="32">
        <f>0+L275</f>
      </c>
      <c s="32">
        <f>0+M275</f>
      </c>
    </row>
    <row r="275" spans="1:16" ht="25.5">
      <c r="A275" t="s">
        <v>49</v>
      </c>
      <c s="34" t="s">
        <v>894</v>
      </c>
      <c s="34" t="s">
        <v>6236</v>
      </c>
      <c s="35" t="s">
        <v>5</v>
      </c>
      <c s="6" t="s">
        <v>6237</v>
      </c>
      <c s="36" t="s">
        <v>97</v>
      </c>
      <c s="37">
        <v>1</v>
      </c>
      <c s="36">
        <v>0</v>
      </c>
      <c s="36">
        <f>ROUND(G275*H275,6)</f>
      </c>
      <c r="L275" s="38">
        <v>0</v>
      </c>
      <c s="32">
        <f>ROUND(ROUND(L275,2)*ROUND(G275,3),2)</f>
      </c>
      <c s="36" t="s">
        <v>53</v>
      </c>
      <c>
        <f>(M275*21)/100</f>
      </c>
      <c t="s">
        <v>27</v>
      </c>
    </row>
    <row r="276" spans="1:5" ht="12.75">
      <c r="A276" s="35" t="s">
        <v>54</v>
      </c>
      <c r="E276" s="39" t="s">
        <v>5</v>
      </c>
    </row>
    <row r="277" spans="1:5" ht="12.75">
      <c r="A277" s="35" t="s">
        <v>55</v>
      </c>
      <c r="E277" s="40" t="s">
        <v>1370</v>
      </c>
    </row>
    <row r="278" spans="1:5" ht="51">
      <c r="A278" t="s">
        <v>56</v>
      </c>
      <c r="E278" s="39" t="s">
        <v>6238</v>
      </c>
    </row>
    <row r="279" spans="1:13" ht="12.75">
      <c r="A279" t="s">
        <v>46</v>
      </c>
      <c r="C279" s="31" t="s">
        <v>1348</v>
      </c>
      <c r="E279" s="33" t="s">
        <v>1349</v>
      </c>
      <c r="J279" s="32">
        <f>0</f>
      </c>
      <c s="32">
        <f>0</f>
      </c>
      <c s="32">
        <f>0+L280+L284</f>
      </c>
      <c s="32">
        <f>0+M280+M284</f>
      </c>
    </row>
    <row r="280" spans="1:16" ht="12.75">
      <c r="A280" t="s">
        <v>49</v>
      </c>
      <c s="34" t="s">
        <v>898</v>
      </c>
      <c s="34" t="s">
        <v>457</v>
      </c>
      <c s="35" t="s">
        <v>5</v>
      </c>
      <c s="6" t="s">
        <v>458</v>
      </c>
      <c s="36" t="s">
        <v>75</v>
      </c>
      <c s="37">
        <v>0.12</v>
      </c>
      <c s="36">
        <v>0</v>
      </c>
      <c s="36">
        <f>ROUND(G280*H280,6)</f>
      </c>
      <c r="L280" s="38">
        <v>0</v>
      </c>
      <c s="32">
        <f>ROUND(ROUND(L280,2)*ROUND(G280,3),2)</f>
      </c>
      <c s="36" t="s">
        <v>53</v>
      </c>
      <c>
        <f>(M280*21)/100</f>
      </c>
      <c t="s">
        <v>27</v>
      </c>
    </row>
    <row r="281" spans="1:5" ht="12.75">
      <c r="A281" s="35" t="s">
        <v>54</v>
      </c>
      <c r="E281" s="39" t="s">
        <v>5</v>
      </c>
    </row>
    <row r="282" spans="1:5" ht="12.75">
      <c r="A282" s="35" t="s">
        <v>55</v>
      </c>
      <c r="E282" s="40" t="s">
        <v>1370</v>
      </c>
    </row>
    <row r="283" spans="1:5" ht="38.25">
      <c r="A283" t="s">
        <v>56</v>
      </c>
      <c r="E283" s="39" t="s">
        <v>6239</v>
      </c>
    </row>
    <row r="284" spans="1:16" ht="12.75">
      <c r="A284" t="s">
        <v>49</v>
      </c>
      <c s="34" t="s">
        <v>902</v>
      </c>
      <c s="34" t="s">
        <v>461</v>
      </c>
      <c s="35" t="s">
        <v>5</v>
      </c>
      <c s="6" t="s">
        <v>462</v>
      </c>
      <c s="36" t="s">
        <v>75</v>
      </c>
      <c s="37">
        <v>0.12</v>
      </c>
      <c s="36">
        <v>0</v>
      </c>
      <c s="36">
        <f>ROUND(G284*H284,6)</f>
      </c>
      <c r="L284" s="38">
        <v>0</v>
      </c>
      <c s="32">
        <f>ROUND(ROUND(L284,2)*ROUND(G284,3),2)</f>
      </c>
      <c s="36" t="s">
        <v>53</v>
      </c>
      <c>
        <f>(M284*21)/100</f>
      </c>
      <c t="s">
        <v>27</v>
      </c>
    </row>
    <row r="285" spans="1:5" ht="12.75">
      <c r="A285" s="35" t="s">
        <v>54</v>
      </c>
      <c r="E285" s="39" t="s">
        <v>5</v>
      </c>
    </row>
    <row r="286" spans="1:5" ht="12.75">
      <c r="A286" s="35" t="s">
        <v>55</v>
      </c>
      <c r="E286" s="40" t="s">
        <v>1370</v>
      </c>
    </row>
    <row r="287" spans="1:5" ht="63.75">
      <c r="A287" t="s">
        <v>56</v>
      </c>
      <c r="E287" s="39" t="s">
        <v>6240</v>
      </c>
    </row>
    <row r="288" spans="1:13" ht="12.75">
      <c r="A288" t="s">
        <v>46</v>
      </c>
      <c r="C288" s="31" t="s">
        <v>82</v>
      </c>
      <c r="E288" s="33" t="s">
        <v>1884</v>
      </c>
      <c r="J288" s="32">
        <f>0</f>
      </c>
      <c s="32">
        <f>0</f>
      </c>
      <c s="32">
        <f>0+L289</f>
      </c>
      <c s="32">
        <f>0+M289</f>
      </c>
    </row>
    <row r="289" spans="1:16" ht="12.75">
      <c r="A289" t="s">
        <v>49</v>
      </c>
      <c s="34" t="s">
        <v>905</v>
      </c>
      <c s="34" t="s">
        <v>6241</v>
      </c>
      <c s="35" t="s">
        <v>5</v>
      </c>
      <c s="6" t="s">
        <v>6242</v>
      </c>
      <c s="36" t="s">
        <v>52</v>
      </c>
      <c s="37">
        <v>3.65</v>
      </c>
      <c s="36">
        <v>0</v>
      </c>
      <c s="36">
        <f>ROUND(G289*H289,6)</f>
      </c>
      <c r="L289" s="38">
        <v>0</v>
      </c>
      <c s="32">
        <f>ROUND(ROUND(L289,2)*ROUND(G289,3),2)</f>
      </c>
      <c s="36" t="s">
        <v>53</v>
      </c>
      <c>
        <f>(M289*21)/100</f>
      </c>
      <c t="s">
        <v>27</v>
      </c>
    </row>
    <row r="290" spans="1:5" ht="12.75">
      <c r="A290" s="35" t="s">
        <v>54</v>
      </c>
      <c r="E290" s="39" t="s">
        <v>5</v>
      </c>
    </row>
    <row r="291" spans="1:5" ht="12.75">
      <c r="A291" s="35" t="s">
        <v>55</v>
      </c>
      <c r="E291" s="40" t="s">
        <v>1370</v>
      </c>
    </row>
    <row r="292" spans="1:5" ht="267.75">
      <c r="A292" t="s">
        <v>56</v>
      </c>
      <c r="E292" s="39" t="s">
        <v>6243</v>
      </c>
    </row>
    <row r="293" spans="1:13" ht="12.75">
      <c r="A293" t="s">
        <v>46</v>
      </c>
      <c r="C293" s="31" t="s">
        <v>86</v>
      </c>
      <c r="E293" s="33" t="s">
        <v>1472</v>
      </c>
      <c r="J293" s="32">
        <f>0</f>
      </c>
      <c s="32">
        <f>0</f>
      </c>
      <c s="32">
        <f>0+L294</f>
      </c>
      <c s="32">
        <f>0+M294</f>
      </c>
    </row>
    <row r="294" spans="1:16" ht="12.75">
      <c r="A294" t="s">
        <v>49</v>
      </c>
      <c s="34" t="s">
        <v>909</v>
      </c>
      <c s="34" t="s">
        <v>6244</v>
      </c>
      <c s="35" t="s">
        <v>5</v>
      </c>
      <c s="6" t="s">
        <v>6245</v>
      </c>
      <c s="36" t="s">
        <v>52</v>
      </c>
      <c s="37">
        <v>0.15</v>
      </c>
      <c s="36">
        <v>0</v>
      </c>
      <c s="36">
        <f>ROUND(G294*H294,6)</f>
      </c>
      <c r="L294" s="38">
        <v>0</v>
      </c>
      <c s="32">
        <f>ROUND(ROUND(L294,2)*ROUND(G294,3),2)</f>
      </c>
      <c s="36" t="s">
        <v>53</v>
      </c>
      <c>
        <f>(M294*21)/100</f>
      </c>
      <c t="s">
        <v>27</v>
      </c>
    </row>
    <row r="295" spans="1:5" ht="12.75">
      <c r="A295" s="35" t="s">
        <v>54</v>
      </c>
      <c r="E295" s="39" t="s">
        <v>5</v>
      </c>
    </row>
    <row r="296" spans="1:5" ht="12.75">
      <c r="A296" s="35" t="s">
        <v>55</v>
      </c>
      <c r="E296" s="40" t="s">
        <v>1370</v>
      </c>
    </row>
    <row r="297" spans="1:5" ht="76.5">
      <c r="A297" t="s">
        <v>56</v>
      </c>
      <c r="E297" s="39" t="s">
        <v>6246</v>
      </c>
    </row>
    <row r="298" spans="1:13" ht="12.75">
      <c r="A298" t="s">
        <v>46</v>
      </c>
      <c r="C298" s="31" t="s">
        <v>288</v>
      </c>
      <c r="E298" s="33" t="s">
        <v>289</v>
      </c>
      <c r="J298" s="32">
        <f>0</f>
      </c>
      <c s="32">
        <f>0</f>
      </c>
      <c s="32">
        <f>0+L299</f>
      </c>
      <c s="32">
        <f>0+M299</f>
      </c>
    </row>
    <row r="299" spans="1:16" ht="38.25">
      <c r="A299" t="s">
        <v>49</v>
      </c>
      <c s="34" t="s">
        <v>913</v>
      </c>
      <c s="34" t="s">
        <v>1479</v>
      </c>
      <c s="35" t="s">
        <v>292</v>
      </c>
      <c s="6" t="s">
        <v>1480</v>
      </c>
      <c s="36" t="s">
        <v>294</v>
      </c>
      <c s="37">
        <v>7.5</v>
      </c>
      <c s="36">
        <v>0</v>
      </c>
      <c s="36">
        <f>ROUND(G299*H299,6)</f>
      </c>
      <c r="L299" s="38">
        <v>0</v>
      </c>
      <c s="32">
        <f>ROUND(ROUND(L299,2)*ROUND(G299,3),2)</f>
      </c>
      <c s="36" t="s">
        <v>1400</v>
      </c>
      <c>
        <f>(M299*21)/100</f>
      </c>
      <c t="s">
        <v>27</v>
      </c>
    </row>
    <row r="300" spans="1:5" ht="12.75">
      <c r="A300" s="35" t="s">
        <v>54</v>
      </c>
      <c r="E300" s="39" t="s">
        <v>295</v>
      </c>
    </row>
    <row r="301" spans="1:5" ht="12.75">
      <c r="A301" s="35" t="s">
        <v>55</v>
      </c>
      <c r="E301" s="40" t="s">
        <v>1370</v>
      </c>
    </row>
    <row r="302" spans="1:5" ht="153">
      <c r="A302" t="s">
        <v>56</v>
      </c>
      <c r="E302"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8.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COUNTIFS(L8:L95,"=0",A8:A95,"P")+COUNTIFS(L8:L95,"",A8:A95,"P")+SUM(Q8:Q95)</f>
      </c>
    </row>
    <row r="8" spans="1:13" ht="12.75">
      <c r="A8" t="s">
        <v>44</v>
      </c>
      <c r="C8" s="28" t="s">
        <v>6249</v>
      </c>
      <c r="E8" s="30" t="s">
        <v>6248</v>
      </c>
      <c r="J8" s="29">
        <f>0+J9+J22+J27+J52+J61+J90</f>
      </c>
      <c s="29">
        <f>0+K9+K22+K27+K52+K61+K90</f>
      </c>
      <c s="29">
        <f>0+L9+L22+L27+L52+L61+L90</f>
      </c>
      <c s="29">
        <f>0+M9+M22+M27+M52+M61+M90</f>
      </c>
    </row>
    <row r="9" spans="1:13" ht="12.75">
      <c r="A9" t="s">
        <v>46</v>
      </c>
      <c r="C9" s="31" t="s">
        <v>913</v>
      </c>
      <c r="E9" s="33" t="s">
        <v>1164</v>
      </c>
      <c r="J9" s="32">
        <f>0</f>
      </c>
      <c s="32">
        <f>0</f>
      </c>
      <c s="32">
        <f>0+L10+L14+L18</f>
      </c>
      <c s="32">
        <f>0+M10+M14+M18</f>
      </c>
    </row>
    <row r="10" spans="1:16" ht="25.5">
      <c r="A10" t="s">
        <v>49</v>
      </c>
      <c s="34" t="s">
        <v>47</v>
      </c>
      <c s="34" t="s">
        <v>6166</v>
      </c>
      <c s="35" t="s">
        <v>5</v>
      </c>
      <c s="6" t="s">
        <v>6167</v>
      </c>
      <c s="36" t="s">
        <v>97</v>
      </c>
      <c s="37">
        <v>10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25.5">
      <c r="A13" t="s">
        <v>56</v>
      </c>
      <c r="E13" s="39" t="s">
        <v>6168</v>
      </c>
    </row>
    <row r="14" spans="1:16" ht="25.5">
      <c r="A14" t="s">
        <v>49</v>
      </c>
      <c s="34" t="s">
        <v>27</v>
      </c>
      <c s="34" t="s">
        <v>6180</v>
      </c>
      <c s="35" t="s">
        <v>5</v>
      </c>
      <c s="6" t="s">
        <v>6181</v>
      </c>
      <c s="36" t="s">
        <v>70</v>
      </c>
      <c s="37">
        <v>210</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25.5">
      <c r="A17" t="s">
        <v>56</v>
      </c>
      <c r="E17" s="39" t="s">
        <v>1389</v>
      </c>
    </row>
    <row r="18" spans="1:16" ht="12.75">
      <c r="A18" t="s">
        <v>49</v>
      </c>
      <c s="34" t="s">
        <v>26</v>
      </c>
      <c s="34" t="s">
        <v>6186</v>
      </c>
      <c s="35" t="s">
        <v>5</v>
      </c>
      <c s="6" t="s">
        <v>6187</v>
      </c>
      <c s="36" t="s">
        <v>70</v>
      </c>
      <c s="37">
        <v>210</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63.75">
      <c r="A21" t="s">
        <v>56</v>
      </c>
      <c r="E21" s="39" t="s">
        <v>6188</v>
      </c>
    </row>
    <row r="22" spans="1:13" ht="12.75">
      <c r="A22" t="s">
        <v>46</v>
      </c>
      <c r="C22" s="31" t="s">
        <v>1177</v>
      </c>
      <c r="E22" s="33" t="s">
        <v>1178</v>
      </c>
      <c r="J22" s="32">
        <f>0</f>
      </c>
      <c s="32">
        <f>0</f>
      </c>
      <c s="32">
        <f>0+L23</f>
      </c>
      <c s="32">
        <f>0+M23</f>
      </c>
    </row>
    <row r="23" spans="1:16" ht="25.5">
      <c r="A23" t="s">
        <v>49</v>
      </c>
      <c s="34" t="s">
        <v>67</v>
      </c>
      <c s="34" t="s">
        <v>6250</v>
      </c>
      <c s="35" t="s">
        <v>5</v>
      </c>
      <c s="6" t="s">
        <v>6251</v>
      </c>
      <c s="36" t="s">
        <v>97</v>
      </c>
      <c s="37">
        <v>4</v>
      </c>
      <c s="36">
        <v>0</v>
      </c>
      <c s="36">
        <f>ROUND(G23*H23,6)</f>
      </c>
      <c r="L23" s="38">
        <v>0</v>
      </c>
      <c s="32">
        <f>ROUND(ROUND(L23,2)*ROUND(G23,3),2)</f>
      </c>
      <c s="36" t="s">
        <v>53</v>
      </c>
      <c>
        <f>(M23*21)/100</f>
      </c>
      <c t="s">
        <v>27</v>
      </c>
    </row>
    <row r="24" spans="1:5" ht="12.75">
      <c r="A24" s="35" t="s">
        <v>54</v>
      </c>
      <c r="E24" s="39" t="s">
        <v>5</v>
      </c>
    </row>
    <row r="25" spans="1:5" ht="12.75">
      <c r="A25" s="35" t="s">
        <v>55</v>
      </c>
      <c r="E25" s="40" t="s">
        <v>1370</v>
      </c>
    </row>
    <row r="26" spans="1:5" ht="38.25">
      <c r="A26" t="s">
        <v>56</v>
      </c>
      <c r="E26" s="39" t="s">
        <v>6252</v>
      </c>
    </row>
    <row r="27" spans="1:13" ht="12.75">
      <c r="A27" t="s">
        <v>46</v>
      </c>
      <c r="C27" s="31" t="s">
        <v>1402</v>
      </c>
      <c r="E27" s="33" t="s">
        <v>1403</v>
      </c>
      <c r="J27" s="32">
        <f>0</f>
      </c>
      <c s="32">
        <f>0</f>
      </c>
      <c s="32">
        <f>0+L28+L32+L36+L40+L44+L48</f>
      </c>
      <c s="32">
        <f>0+M28+M32+M36+M40+M44+M48</f>
      </c>
    </row>
    <row r="28" spans="1:16" ht="12.75">
      <c r="A28" t="s">
        <v>49</v>
      </c>
      <c s="34" t="s">
        <v>72</v>
      </c>
      <c s="34" t="s">
        <v>531</v>
      </c>
      <c s="35" t="s">
        <v>5</v>
      </c>
      <c s="6" t="s">
        <v>532</v>
      </c>
      <c s="36" t="s">
        <v>70</v>
      </c>
      <c s="37">
        <v>16</v>
      </c>
      <c s="36">
        <v>0</v>
      </c>
      <c s="36">
        <f>ROUND(G28*H28,6)</f>
      </c>
      <c r="L28" s="38">
        <v>0</v>
      </c>
      <c s="32">
        <f>ROUND(ROUND(L28,2)*ROUND(G28,3),2)</f>
      </c>
      <c s="36" t="s">
        <v>53</v>
      </c>
      <c>
        <f>(M28*21)/100</f>
      </c>
      <c t="s">
        <v>27</v>
      </c>
    </row>
    <row r="29" spans="1:5" ht="12.75">
      <c r="A29" s="35" t="s">
        <v>54</v>
      </c>
      <c r="E29" s="39" t="s">
        <v>5</v>
      </c>
    </row>
    <row r="30" spans="1:5" ht="12.75">
      <c r="A30" s="35" t="s">
        <v>55</v>
      </c>
      <c r="E30" s="40" t="s">
        <v>1370</v>
      </c>
    </row>
    <row r="31" spans="1:5" ht="38.25">
      <c r="A31" t="s">
        <v>56</v>
      </c>
      <c r="E31" s="39" t="s">
        <v>1406</v>
      </c>
    </row>
    <row r="32" spans="1:16" ht="12.75">
      <c r="A32" t="s">
        <v>49</v>
      </c>
      <c s="34" t="s">
        <v>77</v>
      </c>
      <c s="34" t="s">
        <v>6253</v>
      </c>
      <c s="35" t="s">
        <v>5</v>
      </c>
      <c s="6" t="s">
        <v>6254</v>
      </c>
      <c s="36" t="s">
        <v>70</v>
      </c>
      <c s="37">
        <v>190</v>
      </c>
      <c s="36">
        <v>0</v>
      </c>
      <c s="36">
        <f>ROUND(G32*H32,6)</f>
      </c>
      <c r="L32" s="38">
        <v>0</v>
      </c>
      <c s="32">
        <f>ROUND(ROUND(L32,2)*ROUND(G32,3),2)</f>
      </c>
      <c s="36" t="s">
        <v>53</v>
      </c>
      <c>
        <f>(M32*21)/100</f>
      </c>
      <c t="s">
        <v>27</v>
      </c>
    </row>
    <row r="33" spans="1:5" ht="12.75">
      <c r="A33" s="35" t="s">
        <v>54</v>
      </c>
      <c r="E33" s="39" t="s">
        <v>5</v>
      </c>
    </row>
    <row r="34" spans="1:5" ht="12.75">
      <c r="A34" s="35" t="s">
        <v>55</v>
      </c>
      <c r="E34" s="40" t="s">
        <v>1370</v>
      </c>
    </row>
    <row r="35" spans="1:5" ht="38.25">
      <c r="A35" t="s">
        <v>56</v>
      </c>
      <c r="E35" s="39" t="s">
        <v>1406</v>
      </c>
    </row>
    <row r="36" spans="1:16" ht="12.75">
      <c r="A36" t="s">
        <v>49</v>
      </c>
      <c s="34" t="s">
        <v>65</v>
      </c>
      <c s="34" t="s">
        <v>1407</v>
      </c>
      <c s="35" t="s">
        <v>5</v>
      </c>
      <c s="6" t="s">
        <v>1408</v>
      </c>
      <c s="36" t="s">
        <v>70</v>
      </c>
      <c s="37">
        <v>70</v>
      </c>
      <c s="36">
        <v>0</v>
      </c>
      <c s="36">
        <f>ROUND(G36*H36,6)</f>
      </c>
      <c r="L36" s="38">
        <v>0</v>
      </c>
      <c s="32">
        <f>ROUND(ROUND(L36,2)*ROUND(G36,3),2)</f>
      </c>
      <c s="36" t="s">
        <v>53</v>
      </c>
      <c>
        <f>(M36*21)/100</f>
      </c>
      <c t="s">
        <v>27</v>
      </c>
    </row>
    <row r="37" spans="1:5" ht="12.75">
      <c r="A37" s="35" t="s">
        <v>54</v>
      </c>
      <c r="E37" s="39" t="s">
        <v>5</v>
      </c>
    </row>
    <row r="38" spans="1:5" ht="12.75">
      <c r="A38" s="35" t="s">
        <v>55</v>
      </c>
      <c r="E38" s="40" t="s">
        <v>1370</v>
      </c>
    </row>
    <row r="39" spans="1:5" ht="38.25">
      <c r="A39" t="s">
        <v>56</v>
      </c>
      <c r="E39" s="39" t="s">
        <v>1406</v>
      </c>
    </row>
    <row r="40" spans="1:16" ht="25.5">
      <c r="A40" t="s">
        <v>49</v>
      </c>
      <c s="34" t="s">
        <v>82</v>
      </c>
      <c s="34" t="s">
        <v>1217</v>
      </c>
      <c s="35" t="s">
        <v>5</v>
      </c>
      <c s="6" t="s">
        <v>1218</v>
      </c>
      <c s="36" t="s">
        <v>97</v>
      </c>
      <c s="37">
        <v>144</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38.25">
      <c r="A43" t="s">
        <v>56</v>
      </c>
      <c r="E43" s="39" t="s">
        <v>1411</v>
      </c>
    </row>
    <row r="44" spans="1:16" ht="25.5">
      <c r="A44" t="s">
        <v>49</v>
      </c>
      <c s="34" t="s">
        <v>86</v>
      </c>
      <c s="34" t="s">
        <v>1220</v>
      </c>
      <c s="35" t="s">
        <v>5</v>
      </c>
      <c s="6" t="s">
        <v>1221</v>
      </c>
      <c s="36" t="s">
        <v>97</v>
      </c>
      <c s="37">
        <v>2</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38.25">
      <c r="A47" t="s">
        <v>56</v>
      </c>
      <c r="E47" s="39" t="s">
        <v>1411</v>
      </c>
    </row>
    <row r="48" spans="1:16" ht="12.75">
      <c r="A48" t="s">
        <v>49</v>
      </c>
      <c s="34" t="s">
        <v>90</v>
      </c>
      <c s="34" t="s">
        <v>1412</v>
      </c>
      <c s="35" t="s">
        <v>5</v>
      </c>
      <c s="6" t="s">
        <v>1413</v>
      </c>
      <c s="36" t="s">
        <v>70</v>
      </c>
      <c s="37">
        <v>276</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25.5">
      <c r="A51" t="s">
        <v>56</v>
      </c>
      <c r="E51" s="39" t="s">
        <v>1414</v>
      </c>
    </row>
    <row r="52" spans="1:13" ht="12.75">
      <c r="A52" t="s">
        <v>46</v>
      </c>
      <c r="C52" s="31" t="s">
        <v>6211</v>
      </c>
      <c r="E52" s="33" t="s">
        <v>6212</v>
      </c>
      <c r="J52" s="32">
        <f>0</f>
      </c>
      <c s="32">
        <f>0</f>
      </c>
      <c s="32">
        <f>0+L53+L57</f>
      </c>
      <c s="32">
        <f>0+M53+M57</f>
      </c>
    </row>
    <row r="53" spans="1:16" ht="25.5">
      <c r="A53" t="s">
        <v>49</v>
      </c>
      <c s="34" t="s">
        <v>94</v>
      </c>
      <c s="34" t="s">
        <v>6255</v>
      </c>
      <c s="35" t="s">
        <v>5</v>
      </c>
      <c s="6" t="s">
        <v>6256</v>
      </c>
      <c s="36" t="s">
        <v>97</v>
      </c>
      <c s="37">
        <v>55</v>
      </c>
      <c s="36">
        <v>0</v>
      </c>
      <c s="36">
        <f>ROUND(G53*H53,6)</f>
      </c>
      <c r="L53" s="38">
        <v>0</v>
      </c>
      <c s="32">
        <f>ROUND(ROUND(L53,2)*ROUND(G53,3),2)</f>
      </c>
      <c s="36" t="s">
        <v>53</v>
      </c>
      <c>
        <f>(M53*21)/100</f>
      </c>
      <c t="s">
        <v>27</v>
      </c>
    </row>
    <row r="54" spans="1:5" ht="12.75">
      <c r="A54" s="35" t="s">
        <v>54</v>
      </c>
      <c r="E54" s="39" t="s">
        <v>5</v>
      </c>
    </row>
    <row r="55" spans="1:5" ht="12.75">
      <c r="A55" s="35" t="s">
        <v>55</v>
      </c>
      <c r="E55" s="40" t="s">
        <v>1370</v>
      </c>
    </row>
    <row r="56" spans="1:5" ht="38.25">
      <c r="A56" t="s">
        <v>56</v>
      </c>
      <c r="E56" s="39" t="s">
        <v>6257</v>
      </c>
    </row>
    <row r="57" spans="1:16" ht="25.5">
      <c r="A57" t="s">
        <v>49</v>
      </c>
      <c s="34" t="s">
        <v>99</v>
      </c>
      <c s="34" t="s">
        <v>6258</v>
      </c>
      <c s="35" t="s">
        <v>5</v>
      </c>
      <c s="6" t="s">
        <v>6259</v>
      </c>
      <c s="36" t="s">
        <v>97</v>
      </c>
      <c s="37">
        <v>17</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38.25">
      <c r="A60" t="s">
        <v>56</v>
      </c>
      <c r="E60" s="39" t="s">
        <v>6257</v>
      </c>
    </row>
    <row r="61" spans="1:13" ht="12.75">
      <c r="A61" t="s">
        <v>46</v>
      </c>
      <c r="C61" s="31" t="s">
        <v>1329</v>
      </c>
      <c r="E61" s="33" t="s">
        <v>1330</v>
      </c>
      <c r="J61" s="32">
        <f>0</f>
      </c>
      <c s="32">
        <f>0</f>
      </c>
      <c s="32">
        <f>0+L62+L66+L70+L74+L78+L82+L86</f>
      </c>
      <c s="32">
        <f>0+M62+M66+M70+M74+M78+M82+M86</f>
      </c>
    </row>
    <row r="62" spans="1:16" ht="25.5">
      <c r="A62" t="s">
        <v>49</v>
      </c>
      <c s="34" t="s">
        <v>102</v>
      </c>
      <c s="34" t="s">
        <v>1331</v>
      </c>
      <c s="35" t="s">
        <v>5</v>
      </c>
      <c s="6" t="s">
        <v>1332</v>
      </c>
      <c s="36" t="s">
        <v>97</v>
      </c>
      <c s="37">
        <v>1</v>
      </c>
      <c s="36">
        <v>0</v>
      </c>
      <c s="36">
        <f>ROUND(G62*H62,6)</f>
      </c>
      <c r="L62" s="38">
        <v>0</v>
      </c>
      <c s="32">
        <f>ROUND(ROUND(L62,2)*ROUND(G62,3),2)</f>
      </c>
      <c s="36" t="s">
        <v>53</v>
      </c>
      <c>
        <f>(M62*21)/100</f>
      </c>
      <c t="s">
        <v>27</v>
      </c>
    </row>
    <row r="63" spans="1:5" ht="12.75">
      <c r="A63" s="35" t="s">
        <v>54</v>
      </c>
      <c r="E63" s="39" t="s">
        <v>5</v>
      </c>
    </row>
    <row r="64" spans="1:5" ht="12.75">
      <c r="A64" s="35" t="s">
        <v>55</v>
      </c>
      <c r="E64" s="40" t="s">
        <v>1370</v>
      </c>
    </row>
    <row r="65" spans="1:5" ht="63.75">
      <c r="A65" t="s">
        <v>56</v>
      </c>
      <c r="E65" s="39" t="s">
        <v>1338</v>
      </c>
    </row>
    <row r="66" spans="1:16" ht="38.25">
      <c r="A66" t="s">
        <v>49</v>
      </c>
      <c s="34" t="s">
        <v>106</v>
      </c>
      <c s="34" t="s">
        <v>1335</v>
      </c>
      <c s="35" t="s">
        <v>5</v>
      </c>
      <c s="6" t="s">
        <v>1336</v>
      </c>
      <c s="36" t="s">
        <v>97</v>
      </c>
      <c s="37">
        <v>1</v>
      </c>
      <c s="36">
        <v>0</v>
      </c>
      <c s="36">
        <f>ROUND(G66*H66,6)</f>
      </c>
      <c r="L66" s="38">
        <v>0</v>
      </c>
      <c s="32">
        <f>ROUND(ROUND(L66,2)*ROUND(G66,3),2)</f>
      </c>
      <c s="36" t="s">
        <v>53</v>
      </c>
      <c>
        <f>(M66*21)/100</f>
      </c>
      <c t="s">
        <v>27</v>
      </c>
    </row>
    <row r="67" spans="1:5" ht="12.75">
      <c r="A67" s="35" t="s">
        <v>54</v>
      </c>
      <c r="E67" s="39" t="s">
        <v>5</v>
      </c>
    </row>
    <row r="68" spans="1:5" ht="12.75">
      <c r="A68" s="35" t="s">
        <v>55</v>
      </c>
      <c r="E68" s="40" t="s">
        <v>1370</v>
      </c>
    </row>
    <row r="69" spans="1:5" ht="63.75">
      <c r="A69" t="s">
        <v>56</v>
      </c>
      <c r="E69" s="39" t="s">
        <v>1338</v>
      </c>
    </row>
    <row r="70" spans="1:16" ht="25.5">
      <c r="A70" t="s">
        <v>49</v>
      </c>
      <c s="34" t="s">
        <v>110</v>
      </c>
      <c s="34" t="s">
        <v>1339</v>
      </c>
      <c s="35" t="s">
        <v>5</v>
      </c>
      <c s="6" t="s">
        <v>1340</v>
      </c>
      <c s="36" t="s">
        <v>97</v>
      </c>
      <c s="37">
        <v>1</v>
      </c>
      <c s="36">
        <v>0</v>
      </c>
      <c s="36">
        <f>ROUND(G70*H70,6)</f>
      </c>
      <c r="L70" s="38">
        <v>0</v>
      </c>
      <c s="32">
        <f>ROUND(ROUND(L70,2)*ROUND(G70,3),2)</f>
      </c>
      <c s="36" t="s">
        <v>53</v>
      </c>
      <c>
        <f>(M70*21)/100</f>
      </c>
      <c t="s">
        <v>27</v>
      </c>
    </row>
    <row r="71" spans="1:5" ht="12.75">
      <c r="A71" s="35" t="s">
        <v>54</v>
      </c>
      <c r="E71" s="39" t="s">
        <v>5</v>
      </c>
    </row>
    <row r="72" spans="1:5" ht="12.75">
      <c r="A72" s="35" t="s">
        <v>55</v>
      </c>
      <c r="E72" s="40" t="s">
        <v>1370</v>
      </c>
    </row>
    <row r="73" spans="1:5" ht="38.25">
      <c r="A73" t="s">
        <v>56</v>
      </c>
      <c r="E73" s="39" t="s">
        <v>1439</v>
      </c>
    </row>
    <row r="74" spans="1:16" ht="12.75">
      <c r="A74" t="s">
        <v>49</v>
      </c>
      <c s="34" t="s">
        <v>114</v>
      </c>
      <c s="34" t="s">
        <v>1443</v>
      </c>
      <c s="35" t="s">
        <v>5</v>
      </c>
      <c s="6" t="s">
        <v>1444</v>
      </c>
      <c s="36" t="s">
        <v>97</v>
      </c>
      <c s="37">
        <v>6</v>
      </c>
      <c s="36">
        <v>0</v>
      </c>
      <c s="36">
        <f>ROUND(G74*H74,6)</f>
      </c>
      <c r="L74" s="38">
        <v>0</v>
      </c>
      <c s="32">
        <f>ROUND(ROUND(L74,2)*ROUND(G74,3),2)</f>
      </c>
      <c s="36" t="s">
        <v>53</v>
      </c>
      <c>
        <f>(M74*21)/100</f>
      </c>
      <c t="s">
        <v>27</v>
      </c>
    </row>
    <row r="75" spans="1:5" ht="12.75">
      <c r="A75" s="35" t="s">
        <v>54</v>
      </c>
      <c r="E75" s="39" t="s">
        <v>5</v>
      </c>
    </row>
    <row r="76" spans="1:5" ht="12.75">
      <c r="A76" s="35" t="s">
        <v>55</v>
      </c>
      <c r="E76" s="40" t="s">
        <v>1370</v>
      </c>
    </row>
    <row r="77" spans="1:5" ht="38.25">
      <c r="A77" t="s">
        <v>56</v>
      </c>
      <c r="E77" s="39" t="s">
        <v>1445</v>
      </c>
    </row>
    <row r="78" spans="1:16" ht="12.75">
      <c r="A78" t="s">
        <v>49</v>
      </c>
      <c s="34" t="s">
        <v>118</v>
      </c>
      <c s="34" t="s">
        <v>6260</v>
      </c>
      <c s="35" t="s">
        <v>5</v>
      </c>
      <c s="6" t="s">
        <v>6261</v>
      </c>
      <c s="36" t="s">
        <v>97</v>
      </c>
      <c s="37">
        <v>1</v>
      </c>
      <c s="36">
        <v>0</v>
      </c>
      <c s="36">
        <f>ROUND(G78*H78,6)</f>
      </c>
      <c r="L78" s="38">
        <v>0</v>
      </c>
      <c s="32">
        <f>ROUND(ROUND(L78,2)*ROUND(G78,3),2)</f>
      </c>
      <c s="36" t="s">
        <v>53</v>
      </c>
      <c>
        <f>(M78*21)/100</f>
      </c>
      <c t="s">
        <v>27</v>
      </c>
    </row>
    <row r="79" spans="1:5" ht="12.75">
      <c r="A79" s="35" t="s">
        <v>54</v>
      </c>
      <c r="E79" s="39" t="s">
        <v>5</v>
      </c>
    </row>
    <row r="80" spans="1:5" ht="12.75">
      <c r="A80" s="35" t="s">
        <v>55</v>
      </c>
      <c r="E80" s="40" t="s">
        <v>1370</v>
      </c>
    </row>
    <row r="81" spans="1:5" ht="38.25">
      <c r="A81" t="s">
        <v>56</v>
      </c>
      <c r="E81" s="39" t="s">
        <v>1528</v>
      </c>
    </row>
    <row r="82" spans="1:16" ht="12.75">
      <c r="A82" t="s">
        <v>49</v>
      </c>
      <c s="34" t="s">
        <v>122</v>
      </c>
      <c s="34" t="s">
        <v>1342</v>
      </c>
      <c s="35" t="s">
        <v>5</v>
      </c>
      <c s="6" t="s">
        <v>1343</v>
      </c>
      <c s="36" t="s">
        <v>165</v>
      </c>
      <c s="37">
        <v>24</v>
      </c>
      <c s="36">
        <v>0</v>
      </c>
      <c s="36">
        <f>ROUND(G82*H82,6)</f>
      </c>
      <c r="L82" s="38">
        <v>0</v>
      </c>
      <c s="32">
        <f>ROUND(ROUND(L82,2)*ROUND(G82,3),2)</f>
      </c>
      <c s="36" t="s">
        <v>53</v>
      </c>
      <c>
        <f>(M82*21)/100</f>
      </c>
      <c t="s">
        <v>27</v>
      </c>
    </row>
    <row r="83" spans="1:5" ht="12.75">
      <c r="A83" s="35" t="s">
        <v>54</v>
      </c>
      <c r="E83" s="39" t="s">
        <v>5</v>
      </c>
    </row>
    <row r="84" spans="1:5" ht="12.75">
      <c r="A84" s="35" t="s">
        <v>55</v>
      </c>
      <c r="E84" s="40" t="s">
        <v>1370</v>
      </c>
    </row>
    <row r="85" spans="1:5" ht="38.25">
      <c r="A85" t="s">
        <v>56</v>
      </c>
      <c r="E85" s="39" t="s">
        <v>1446</v>
      </c>
    </row>
    <row r="86" spans="1:16" ht="12.75">
      <c r="A86" t="s">
        <v>49</v>
      </c>
      <c s="34" t="s">
        <v>126</v>
      </c>
      <c s="34" t="s">
        <v>350</v>
      </c>
      <c s="35" t="s">
        <v>5</v>
      </c>
      <c s="6" t="s">
        <v>351</v>
      </c>
      <c s="36" t="s">
        <v>165</v>
      </c>
      <c s="37">
        <v>6</v>
      </c>
      <c s="36">
        <v>0</v>
      </c>
      <c s="36">
        <f>ROUND(G86*H86,6)</f>
      </c>
      <c r="L86" s="38">
        <v>0</v>
      </c>
      <c s="32">
        <f>ROUND(ROUND(L86,2)*ROUND(G86,3),2)</f>
      </c>
      <c s="36" t="s">
        <v>53</v>
      </c>
      <c>
        <f>(M86*21)/100</f>
      </c>
      <c t="s">
        <v>27</v>
      </c>
    </row>
    <row r="87" spans="1:5" ht="12.75">
      <c r="A87" s="35" t="s">
        <v>54</v>
      </c>
      <c r="E87" s="39" t="s">
        <v>5</v>
      </c>
    </row>
    <row r="88" spans="1:5" ht="12.75">
      <c r="A88" s="35" t="s">
        <v>55</v>
      </c>
      <c r="E88" s="40" t="s">
        <v>1370</v>
      </c>
    </row>
    <row r="89" spans="1:5" ht="38.25">
      <c r="A89" t="s">
        <v>56</v>
      </c>
      <c r="E89" s="39" t="s">
        <v>1450</v>
      </c>
    </row>
    <row r="90" spans="1:13" ht="12.75">
      <c r="A90" t="s">
        <v>46</v>
      </c>
      <c r="C90" s="31" t="s">
        <v>288</v>
      </c>
      <c r="E90" s="33" t="s">
        <v>289</v>
      </c>
      <c r="J90" s="32">
        <f>0</f>
      </c>
      <c s="32">
        <f>0</f>
      </c>
      <c s="32">
        <f>0+L91+L95</f>
      </c>
      <c s="32">
        <f>0+M91+M95</f>
      </c>
    </row>
    <row r="91" spans="1:16" ht="38.25">
      <c r="A91" t="s">
        <v>49</v>
      </c>
      <c s="34" t="s">
        <v>130</v>
      </c>
      <c s="34" t="s">
        <v>1479</v>
      </c>
      <c s="35" t="s">
        <v>292</v>
      </c>
      <c s="6" t="s">
        <v>1480</v>
      </c>
      <c s="36" t="s">
        <v>294</v>
      </c>
      <c s="37">
        <v>0.6</v>
      </c>
      <c s="36">
        <v>0</v>
      </c>
      <c s="36">
        <f>ROUND(G91*H91,6)</f>
      </c>
      <c r="L91" s="38">
        <v>0</v>
      </c>
      <c s="32">
        <f>ROUND(ROUND(L91,2)*ROUND(G91,3),2)</f>
      </c>
      <c s="36" t="s">
        <v>1400</v>
      </c>
      <c>
        <f>(M91*21)/100</f>
      </c>
      <c t="s">
        <v>27</v>
      </c>
    </row>
    <row r="92" spans="1:5" ht="12.75">
      <c r="A92" s="35" t="s">
        <v>54</v>
      </c>
      <c r="E92" s="39" t="s">
        <v>295</v>
      </c>
    </row>
    <row r="93" spans="1:5" ht="12.75">
      <c r="A93" s="35" t="s">
        <v>55</v>
      </c>
      <c r="E93" s="40" t="s">
        <v>1370</v>
      </c>
    </row>
    <row r="94" spans="1:5" ht="153">
      <c r="A94" t="s">
        <v>56</v>
      </c>
      <c r="E94" s="39" t="s">
        <v>1536</v>
      </c>
    </row>
    <row r="95" spans="1:16" ht="25.5">
      <c r="A95" t="s">
        <v>49</v>
      </c>
      <c s="34" t="s">
        <v>134</v>
      </c>
      <c s="34" t="s">
        <v>521</v>
      </c>
      <c s="35" t="s">
        <v>292</v>
      </c>
      <c s="6" t="s">
        <v>522</v>
      </c>
      <c s="36" t="s">
        <v>294</v>
      </c>
      <c s="37">
        <v>0.05</v>
      </c>
      <c s="36">
        <v>0</v>
      </c>
      <c s="36">
        <f>ROUND(G95*H95,6)</f>
      </c>
      <c r="L95" s="38">
        <v>0</v>
      </c>
      <c s="32">
        <f>ROUND(ROUND(L95,2)*ROUND(G95,3),2)</f>
      </c>
      <c s="36" t="s">
        <v>1400</v>
      </c>
      <c>
        <f>(M95*21)/100</f>
      </c>
      <c t="s">
        <v>27</v>
      </c>
    </row>
    <row r="96" spans="1:5" ht="12.75">
      <c r="A96" s="35" t="s">
        <v>54</v>
      </c>
      <c r="E96" s="39" t="s">
        <v>295</v>
      </c>
    </row>
    <row r="97" spans="1:5" ht="12.75">
      <c r="A97" s="35" t="s">
        <v>55</v>
      </c>
      <c r="E97" s="40" t="s">
        <v>1370</v>
      </c>
    </row>
    <row r="98" spans="1:5" ht="153">
      <c r="A98" t="s">
        <v>56</v>
      </c>
      <c r="E98"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9.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25.5">
      <c r="A8" t="s">
        <v>44</v>
      </c>
      <c r="C8" s="28" t="s">
        <v>6264</v>
      </c>
      <c r="E8" s="30" t="s">
        <v>6263</v>
      </c>
      <c r="J8" s="29">
        <f>0+J9+J34+J39+J44+J69+J82+J115+J172+J213+J218+J223+J228</f>
      </c>
      <c s="29">
        <f>0+K9+K34+K39+K44+K69+K82+K115+K172+K213+K218+K223+K228</f>
      </c>
      <c s="29">
        <f>0+L9+L34+L39+L44+L69+L82+L115+L172+L213+L218+L223+L228</f>
      </c>
      <c s="29">
        <f>0+M9+M34+M39+M44+M69+M82+M115+M172+M213+M218+M223+M228</f>
      </c>
    </row>
    <row r="9" spans="1:13" ht="12.75">
      <c r="A9" t="s">
        <v>46</v>
      </c>
      <c r="C9" s="31" t="s">
        <v>47</v>
      </c>
      <c r="E9" s="33" t="s">
        <v>48</v>
      </c>
      <c r="J9" s="32">
        <f>0</f>
      </c>
      <c s="32">
        <f>0</f>
      </c>
      <c s="32">
        <f>0+L10+L14+L18+L22+L26+L30</f>
      </c>
      <c s="32">
        <f>0+M10+M14+M18+M22+M26+M30</f>
      </c>
    </row>
    <row r="10" spans="1:16" ht="12.75">
      <c r="A10" t="s">
        <v>49</v>
      </c>
      <c s="34" t="s">
        <v>47</v>
      </c>
      <c s="34" t="s">
        <v>1368</v>
      </c>
      <c s="35" t="s">
        <v>5</v>
      </c>
      <c s="6" t="s">
        <v>1369</v>
      </c>
      <c s="36" t="s">
        <v>63</v>
      </c>
      <c s="37">
        <v>390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1048</v>
      </c>
      <c s="35" t="s">
        <v>5</v>
      </c>
      <c s="6" t="s">
        <v>1049</v>
      </c>
      <c s="36" t="s">
        <v>52</v>
      </c>
      <c s="37">
        <v>9</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216.75">
      <c r="A17" t="s">
        <v>56</v>
      </c>
      <c r="E17" s="39" t="s">
        <v>6158</v>
      </c>
    </row>
    <row r="18" spans="1:16" ht="12.75">
      <c r="A18" t="s">
        <v>49</v>
      </c>
      <c s="34" t="s">
        <v>26</v>
      </c>
      <c s="34" t="s">
        <v>412</v>
      </c>
      <c s="35" t="s">
        <v>5</v>
      </c>
      <c s="6" t="s">
        <v>413</v>
      </c>
      <c s="36" t="s">
        <v>52</v>
      </c>
      <c s="37">
        <v>88</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216.75">
      <c r="A21" t="s">
        <v>56</v>
      </c>
      <c r="E21" s="39" t="s">
        <v>6158</v>
      </c>
    </row>
    <row r="22" spans="1:16" ht="12.75">
      <c r="A22" t="s">
        <v>49</v>
      </c>
      <c s="34" t="s">
        <v>67</v>
      </c>
      <c s="34" t="s">
        <v>58</v>
      </c>
      <c s="35" t="s">
        <v>5</v>
      </c>
      <c s="6" t="s">
        <v>59</v>
      </c>
      <c s="36" t="s">
        <v>52</v>
      </c>
      <c s="37">
        <v>69</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153">
      <c r="A25" t="s">
        <v>56</v>
      </c>
      <c r="E25" s="39" t="s">
        <v>1375</v>
      </c>
    </row>
    <row r="26" spans="1:16" ht="12.75">
      <c r="A26" t="s">
        <v>49</v>
      </c>
      <c s="34" t="s">
        <v>72</v>
      </c>
      <c s="34" t="s">
        <v>751</v>
      </c>
      <c s="35" t="s">
        <v>5</v>
      </c>
      <c s="6" t="s">
        <v>752</v>
      </c>
      <c s="36" t="s">
        <v>52</v>
      </c>
      <c s="37">
        <v>6</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165.75">
      <c r="A29" t="s">
        <v>56</v>
      </c>
      <c r="E29" s="39" t="s">
        <v>6265</v>
      </c>
    </row>
    <row r="30" spans="1:16" ht="12.75">
      <c r="A30" t="s">
        <v>49</v>
      </c>
      <c s="34" t="s">
        <v>77</v>
      </c>
      <c s="34" t="s">
        <v>1376</v>
      </c>
      <c s="35" t="s">
        <v>5</v>
      </c>
      <c s="6" t="s">
        <v>1377</v>
      </c>
      <c s="36" t="s">
        <v>63</v>
      </c>
      <c s="37">
        <v>390</v>
      </c>
      <c s="36">
        <v>0</v>
      </c>
      <c s="36">
        <f>ROUND(G30*H30,6)</f>
      </c>
      <c r="L30" s="38">
        <v>0</v>
      </c>
      <c s="32">
        <f>ROUND(ROUND(L30,2)*ROUND(G30,3),2)</f>
      </c>
      <c s="36" t="s">
        <v>53</v>
      </c>
      <c>
        <f>(M30*21)/100</f>
      </c>
      <c t="s">
        <v>27</v>
      </c>
    </row>
    <row r="31" spans="1:5" ht="12.75">
      <c r="A31" s="35" t="s">
        <v>54</v>
      </c>
      <c r="E31" s="39" t="s">
        <v>5</v>
      </c>
    </row>
    <row r="32" spans="1:5" ht="12.75">
      <c r="A32" s="35" t="s">
        <v>55</v>
      </c>
      <c r="E32" s="40" t="s">
        <v>1370</v>
      </c>
    </row>
    <row r="33" spans="1:5" ht="38.25">
      <c r="A33" t="s">
        <v>56</v>
      </c>
      <c r="E33" s="39" t="s">
        <v>1378</v>
      </c>
    </row>
    <row r="34" spans="1:13" ht="12.75">
      <c r="A34" t="s">
        <v>46</v>
      </c>
      <c r="C34" s="31" t="s">
        <v>27</v>
      </c>
      <c r="E34" s="33" t="s">
        <v>610</v>
      </c>
      <c r="J34" s="32">
        <f>0</f>
      </c>
      <c s="32">
        <f>0</f>
      </c>
      <c s="32">
        <f>0+L35</f>
      </c>
      <c s="32">
        <f>0+M35</f>
      </c>
    </row>
    <row r="35" spans="1:16" ht="12.75">
      <c r="A35" t="s">
        <v>49</v>
      </c>
      <c s="34" t="s">
        <v>65</v>
      </c>
      <c s="34" t="s">
        <v>611</v>
      </c>
      <c s="35" t="s">
        <v>5</v>
      </c>
      <c s="6" t="s">
        <v>612</v>
      </c>
      <c s="36" t="s">
        <v>52</v>
      </c>
      <c s="37">
        <v>9</v>
      </c>
      <c s="36">
        <v>0</v>
      </c>
      <c s="36">
        <f>ROUND(G35*H35,6)</f>
      </c>
      <c r="L35" s="38">
        <v>0</v>
      </c>
      <c s="32">
        <f>ROUND(ROUND(L35,2)*ROUND(G35,3),2)</f>
      </c>
      <c s="36" t="s">
        <v>53</v>
      </c>
      <c>
        <f>(M35*21)/100</f>
      </c>
      <c t="s">
        <v>27</v>
      </c>
    </row>
    <row r="36" spans="1:5" ht="12.75">
      <c r="A36" s="35" t="s">
        <v>54</v>
      </c>
      <c r="E36" s="39" t="s">
        <v>5</v>
      </c>
    </row>
    <row r="37" spans="1:5" ht="12.75">
      <c r="A37" s="35" t="s">
        <v>55</v>
      </c>
      <c r="E37" s="40" t="s">
        <v>1370</v>
      </c>
    </row>
    <row r="38" spans="1:5" ht="267.75">
      <c r="A38" t="s">
        <v>56</v>
      </c>
      <c r="E38" s="39" t="s">
        <v>6266</v>
      </c>
    </row>
    <row r="39" spans="1:13" ht="12.75">
      <c r="A39" t="s">
        <v>46</v>
      </c>
      <c r="C39" s="31" t="s">
        <v>67</v>
      </c>
      <c r="E39" s="33" t="s">
        <v>1829</v>
      </c>
      <c r="J39" s="32">
        <f>0</f>
      </c>
      <c s="32">
        <f>0</f>
      </c>
      <c s="32">
        <f>0+L40</f>
      </c>
      <c s="32">
        <f>0+M40</f>
      </c>
    </row>
    <row r="40" spans="1:16" ht="12.75">
      <c r="A40" t="s">
        <v>49</v>
      </c>
      <c s="34" t="s">
        <v>82</v>
      </c>
      <c s="34" t="s">
        <v>3183</v>
      </c>
      <c s="35" t="s">
        <v>5</v>
      </c>
      <c s="6" t="s">
        <v>3184</v>
      </c>
      <c s="36" t="s">
        <v>52</v>
      </c>
      <c s="37">
        <v>7</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38.25">
      <c r="A43" t="s">
        <v>56</v>
      </c>
      <c r="E43" s="39" t="s">
        <v>6159</v>
      </c>
    </row>
    <row r="44" spans="1:13" ht="12.75">
      <c r="A44" t="s">
        <v>46</v>
      </c>
      <c r="C44" s="31" t="s">
        <v>913</v>
      </c>
      <c r="E44" s="33" t="s">
        <v>1164</v>
      </c>
      <c r="J44" s="32">
        <f>0</f>
      </c>
      <c s="32">
        <f>0</f>
      </c>
      <c s="32">
        <f>0+L45+L49+L53+L57+L61+L65</f>
      </c>
      <c s="32">
        <f>0+M45+M49+M53+M57+M61+M65</f>
      </c>
    </row>
    <row r="45" spans="1:16" ht="25.5">
      <c r="A45" t="s">
        <v>49</v>
      </c>
      <c s="34" t="s">
        <v>86</v>
      </c>
      <c s="34" t="s">
        <v>6166</v>
      </c>
      <c s="35" t="s">
        <v>5</v>
      </c>
      <c s="6" t="s">
        <v>6167</v>
      </c>
      <c s="36" t="s">
        <v>97</v>
      </c>
      <c s="37">
        <v>50</v>
      </c>
      <c s="36">
        <v>0</v>
      </c>
      <c s="36">
        <f>ROUND(G45*H45,6)</f>
      </c>
      <c r="L45" s="38">
        <v>0</v>
      </c>
      <c s="32">
        <f>ROUND(ROUND(L45,2)*ROUND(G45,3),2)</f>
      </c>
      <c s="36" t="s">
        <v>53</v>
      </c>
      <c>
        <f>(M45*21)/100</f>
      </c>
      <c t="s">
        <v>27</v>
      </c>
    </row>
    <row r="46" spans="1:5" ht="12.75">
      <c r="A46" s="35" t="s">
        <v>54</v>
      </c>
      <c r="E46" s="39" t="s">
        <v>5</v>
      </c>
    </row>
    <row r="47" spans="1:5" ht="12.75">
      <c r="A47" s="35" t="s">
        <v>55</v>
      </c>
      <c r="E47" s="40" t="s">
        <v>1370</v>
      </c>
    </row>
    <row r="48" spans="1:5" ht="25.5">
      <c r="A48" t="s">
        <v>56</v>
      </c>
      <c r="E48" s="39" t="s">
        <v>6168</v>
      </c>
    </row>
    <row r="49" spans="1:16" ht="12.75">
      <c r="A49" t="s">
        <v>49</v>
      </c>
      <c s="34" t="s">
        <v>90</v>
      </c>
      <c s="34" t="s">
        <v>417</v>
      </c>
      <c s="35" t="s">
        <v>5</v>
      </c>
      <c s="6" t="s">
        <v>418</v>
      </c>
      <c s="36" t="s">
        <v>70</v>
      </c>
      <c s="37">
        <v>382</v>
      </c>
      <c s="36">
        <v>0</v>
      </c>
      <c s="36">
        <f>ROUND(G49*H49,6)</f>
      </c>
      <c r="L49" s="38">
        <v>0</v>
      </c>
      <c s="32">
        <f>ROUND(ROUND(L49,2)*ROUND(G49,3),2)</f>
      </c>
      <c s="36" t="s">
        <v>53</v>
      </c>
      <c>
        <f>(M49*21)/100</f>
      </c>
      <c t="s">
        <v>27</v>
      </c>
    </row>
    <row r="50" spans="1:5" ht="12.75">
      <c r="A50" s="35" t="s">
        <v>54</v>
      </c>
      <c r="E50" s="39" t="s">
        <v>5</v>
      </c>
    </row>
    <row r="51" spans="1:5" ht="12.75">
      <c r="A51" s="35" t="s">
        <v>55</v>
      </c>
      <c r="E51" s="40" t="s">
        <v>1370</v>
      </c>
    </row>
    <row r="52" spans="1:5" ht="51">
      <c r="A52" t="s">
        <v>56</v>
      </c>
      <c r="E52" s="39" t="s">
        <v>1382</v>
      </c>
    </row>
    <row r="53" spans="1:16" ht="12.75">
      <c r="A53" t="s">
        <v>49</v>
      </c>
      <c s="34" t="s">
        <v>94</v>
      </c>
      <c s="34" t="s">
        <v>762</v>
      </c>
      <c s="35" t="s">
        <v>5</v>
      </c>
      <c s="6" t="s">
        <v>763</v>
      </c>
      <c s="36" t="s">
        <v>70</v>
      </c>
      <c s="37">
        <v>26</v>
      </c>
      <c s="36">
        <v>0</v>
      </c>
      <c s="36">
        <f>ROUND(G53*H53,6)</f>
      </c>
      <c r="L53" s="38">
        <v>0</v>
      </c>
      <c s="32">
        <f>ROUND(ROUND(L53,2)*ROUND(G53,3),2)</f>
      </c>
      <c s="36" t="s">
        <v>53</v>
      </c>
      <c>
        <f>(M53*21)/100</f>
      </c>
      <c t="s">
        <v>27</v>
      </c>
    </row>
    <row r="54" spans="1:5" ht="12.75">
      <c r="A54" s="35" t="s">
        <v>54</v>
      </c>
      <c r="E54" s="39" t="s">
        <v>5</v>
      </c>
    </row>
    <row r="55" spans="1:5" ht="12.75">
      <c r="A55" s="35" t="s">
        <v>55</v>
      </c>
      <c r="E55" s="40" t="s">
        <v>1370</v>
      </c>
    </row>
    <row r="56" spans="1:5" ht="51">
      <c r="A56" t="s">
        <v>56</v>
      </c>
      <c r="E56" s="39" t="s">
        <v>1385</v>
      </c>
    </row>
    <row r="57" spans="1:16" ht="12.75">
      <c r="A57" t="s">
        <v>49</v>
      </c>
      <c s="34" t="s">
        <v>99</v>
      </c>
      <c s="34" t="s">
        <v>1386</v>
      </c>
      <c s="35" t="s">
        <v>5</v>
      </c>
      <c s="6" t="s">
        <v>1387</v>
      </c>
      <c s="36" t="s">
        <v>70</v>
      </c>
      <c s="37">
        <v>382</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76.5">
      <c r="A60" t="s">
        <v>56</v>
      </c>
      <c r="E60" s="39" t="s">
        <v>1388</v>
      </c>
    </row>
    <row r="61" spans="1:16" ht="12.75">
      <c r="A61" t="s">
        <v>49</v>
      </c>
      <c s="34" t="s">
        <v>102</v>
      </c>
      <c s="34" t="s">
        <v>6186</v>
      </c>
      <c s="35" t="s">
        <v>5</v>
      </c>
      <c s="6" t="s">
        <v>6187</v>
      </c>
      <c s="36" t="s">
        <v>70</v>
      </c>
      <c s="37">
        <v>26</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63.75">
      <c r="A64" t="s">
        <v>56</v>
      </c>
      <c r="E64" s="39" t="s">
        <v>6188</v>
      </c>
    </row>
    <row r="65" spans="1:16" ht="12.75">
      <c r="A65" t="s">
        <v>49</v>
      </c>
      <c s="34" t="s">
        <v>106</v>
      </c>
      <c s="34" t="s">
        <v>1393</v>
      </c>
      <c s="35" t="s">
        <v>5</v>
      </c>
      <c s="6" t="s">
        <v>1394</v>
      </c>
      <c s="36" t="s">
        <v>70</v>
      </c>
      <c s="37">
        <v>382</v>
      </c>
      <c s="36">
        <v>0</v>
      </c>
      <c s="36">
        <f>ROUND(G65*H65,6)</f>
      </c>
      <c r="L65" s="38">
        <v>0</v>
      </c>
      <c s="32">
        <f>ROUND(ROUND(L65,2)*ROUND(G65,3),2)</f>
      </c>
      <c s="36" t="s">
        <v>53</v>
      </c>
      <c>
        <f>(M65*21)/100</f>
      </c>
      <c t="s">
        <v>27</v>
      </c>
    </row>
    <row r="66" spans="1:5" ht="12.75">
      <c r="A66" s="35" t="s">
        <v>54</v>
      </c>
      <c r="E66" s="39" t="s">
        <v>5</v>
      </c>
    </row>
    <row r="67" spans="1:5" ht="12.75">
      <c r="A67" s="35" t="s">
        <v>55</v>
      </c>
      <c r="E67" s="40" t="s">
        <v>1370</v>
      </c>
    </row>
    <row r="68" spans="1:5" ht="25.5">
      <c r="A68" t="s">
        <v>56</v>
      </c>
      <c r="E68" s="39" t="s">
        <v>1389</v>
      </c>
    </row>
    <row r="69" spans="1:13" ht="12.75">
      <c r="A69" t="s">
        <v>46</v>
      </c>
      <c r="C69" s="31" t="s">
        <v>1177</v>
      </c>
      <c r="E69" s="33" t="s">
        <v>1178</v>
      </c>
      <c r="J69" s="32">
        <f>0</f>
      </c>
      <c s="32">
        <f>0</f>
      </c>
      <c s="32">
        <f>0+L70+L74+L78</f>
      </c>
      <c s="32">
        <f>0+M70+M74+M78</f>
      </c>
    </row>
    <row r="70" spans="1:16" ht="12.75">
      <c r="A70" t="s">
        <v>49</v>
      </c>
      <c s="34" t="s">
        <v>110</v>
      </c>
      <c s="34" t="s">
        <v>6189</v>
      </c>
      <c s="35" t="s">
        <v>5</v>
      </c>
      <c s="6" t="s">
        <v>6190</v>
      </c>
      <c s="36" t="s">
        <v>70</v>
      </c>
      <c s="37">
        <v>180</v>
      </c>
      <c s="36">
        <v>0</v>
      </c>
      <c s="36">
        <f>ROUND(G70*H70,6)</f>
      </c>
      <c r="L70" s="38">
        <v>0</v>
      </c>
      <c s="32">
        <f>ROUND(ROUND(L70,2)*ROUND(G70,3),2)</f>
      </c>
      <c s="36" t="s">
        <v>53</v>
      </c>
      <c>
        <f>(M70*21)/100</f>
      </c>
      <c t="s">
        <v>27</v>
      </c>
    </row>
    <row r="71" spans="1:5" ht="12.75">
      <c r="A71" s="35" t="s">
        <v>54</v>
      </c>
      <c r="E71" s="39" t="s">
        <v>5</v>
      </c>
    </row>
    <row r="72" spans="1:5" ht="12.75">
      <c r="A72" s="35" t="s">
        <v>55</v>
      </c>
      <c r="E72" s="40" t="s">
        <v>1370</v>
      </c>
    </row>
    <row r="73" spans="1:5" ht="38.25">
      <c r="A73" t="s">
        <v>56</v>
      </c>
      <c r="E73" s="39" t="s">
        <v>6191</v>
      </c>
    </row>
    <row r="74" spans="1:16" ht="12.75">
      <c r="A74" t="s">
        <v>49</v>
      </c>
      <c s="34" t="s">
        <v>114</v>
      </c>
      <c s="34" t="s">
        <v>1509</v>
      </c>
      <c s="35" t="s">
        <v>5</v>
      </c>
      <c s="6" t="s">
        <v>1510</v>
      </c>
      <c s="36" t="s">
        <v>97</v>
      </c>
      <c s="37">
        <v>36</v>
      </c>
      <c s="36">
        <v>0</v>
      </c>
      <c s="36">
        <f>ROUND(G74*H74,6)</f>
      </c>
      <c r="L74" s="38">
        <v>0</v>
      </c>
      <c s="32">
        <f>ROUND(ROUND(L74,2)*ROUND(G74,3),2)</f>
      </c>
      <c s="36" t="s">
        <v>53</v>
      </c>
      <c>
        <f>(M74*21)/100</f>
      </c>
      <c t="s">
        <v>27</v>
      </c>
    </row>
    <row r="75" spans="1:5" ht="12.75">
      <c r="A75" s="35" t="s">
        <v>54</v>
      </c>
      <c r="E75" s="39" t="s">
        <v>5</v>
      </c>
    </row>
    <row r="76" spans="1:5" ht="12.75">
      <c r="A76" s="35" t="s">
        <v>55</v>
      </c>
      <c r="E76" s="40" t="s">
        <v>1370</v>
      </c>
    </row>
    <row r="77" spans="1:5" ht="38.25">
      <c r="A77" t="s">
        <v>56</v>
      </c>
      <c r="E77" s="39" t="s">
        <v>1511</v>
      </c>
    </row>
    <row r="78" spans="1:16" ht="12.75">
      <c r="A78" t="s">
        <v>49</v>
      </c>
      <c s="34" t="s">
        <v>118</v>
      </c>
      <c s="34" t="s">
        <v>1512</v>
      </c>
      <c s="35" t="s">
        <v>5</v>
      </c>
      <c s="6" t="s">
        <v>794</v>
      </c>
      <c s="36" t="s">
        <v>97</v>
      </c>
      <c s="37">
        <v>18</v>
      </c>
      <c s="36">
        <v>0</v>
      </c>
      <c s="36">
        <f>ROUND(G78*H78,6)</f>
      </c>
      <c r="L78" s="38">
        <v>0</v>
      </c>
      <c s="32">
        <f>ROUND(ROUND(L78,2)*ROUND(G78,3),2)</f>
      </c>
      <c s="36" t="s">
        <v>53</v>
      </c>
      <c>
        <f>(M78*21)/100</f>
      </c>
      <c t="s">
        <v>27</v>
      </c>
    </row>
    <row r="79" spans="1:5" ht="12.75">
      <c r="A79" s="35" t="s">
        <v>54</v>
      </c>
      <c r="E79" s="39" t="s">
        <v>5</v>
      </c>
    </row>
    <row r="80" spans="1:5" ht="12.75">
      <c r="A80" s="35" t="s">
        <v>55</v>
      </c>
      <c r="E80" s="40" t="s">
        <v>1370</v>
      </c>
    </row>
    <row r="81" spans="1:5" ht="51">
      <c r="A81" t="s">
        <v>56</v>
      </c>
      <c r="E81" s="39" t="s">
        <v>1513</v>
      </c>
    </row>
    <row r="82" spans="1:13" ht="12.75">
      <c r="A82" t="s">
        <v>46</v>
      </c>
      <c r="C82" s="31" t="s">
        <v>1402</v>
      </c>
      <c r="E82" s="33" t="s">
        <v>1403</v>
      </c>
      <c r="J82" s="32">
        <f>0</f>
      </c>
      <c s="32">
        <f>0</f>
      </c>
      <c s="32">
        <f>0+L83+L87+L91+L95+L99+L103+L107+L111</f>
      </c>
      <c s="32">
        <f>0+M83+M87+M91+M95+M99+M103+M107+M111</f>
      </c>
    </row>
    <row r="83" spans="1:16" ht="12.75">
      <c r="A83" t="s">
        <v>49</v>
      </c>
      <c s="34" t="s">
        <v>122</v>
      </c>
      <c s="34" t="s">
        <v>531</v>
      </c>
      <c s="35" t="s">
        <v>5</v>
      </c>
      <c s="6" t="s">
        <v>532</v>
      </c>
      <c s="36" t="s">
        <v>70</v>
      </c>
      <c s="37">
        <v>234</v>
      </c>
      <c s="36">
        <v>0</v>
      </c>
      <c s="36">
        <f>ROUND(G83*H83,6)</f>
      </c>
      <c r="L83" s="38">
        <v>0</v>
      </c>
      <c s="32">
        <f>ROUND(ROUND(L83,2)*ROUND(G83,3),2)</f>
      </c>
      <c s="36" t="s">
        <v>53</v>
      </c>
      <c>
        <f>(M83*21)/100</f>
      </c>
      <c t="s">
        <v>27</v>
      </c>
    </row>
    <row r="84" spans="1:5" ht="12.75">
      <c r="A84" s="35" t="s">
        <v>54</v>
      </c>
      <c r="E84" s="39" t="s">
        <v>5</v>
      </c>
    </row>
    <row r="85" spans="1:5" ht="12.75">
      <c r="A85" s="35" t="s">
        <v>55</v>
      </c>
      <c r="E85" s="40" t="s">
        <v>1370</v>
      </c>
    </row>
    <row r="86" spans="1:5" ht="38.25">
      <c r="A86" t="s">
        <v>56</v>
      </c>
      <c r="E86" s="39" t="s">
        <v>1406</v>
      </c>
    </row>
    <row r="87" spans="1:16" ht="12.75">
      <c r="A87" t="s">
        <v>49</v>
      </c>
      <c s="34" t="s">
        <v>126</v>
      </c>
      <c s="34" t="s">
        <v>1407</v>
      </c>
      <c s="35" t="s">
        <v>5</v>
      </c>
      <c s="6" t="s">
        <v>1408</v>
      </c>
      <c s="36" t="s">
        <v>70</v>
      </c>
      <c s="37">
        <v>552</v>
      </c>
      <c s="36">
        <v>0</v>
      </c>
      <c s="36">
        <f>ROUND(G87*H87,6)</f>
      </c>
      <c r="L87" s="38">
        <v>0</v>
      </c>
      <c s="32">
        <f>ROUND(ROUND(L87,2)*ROUND(G87,3),2)</f>
      </c>
      <c s="36" t="s">
        <v>53</v>
      </c>
      <c>
        <f>(M87*21)/100</f>
      </c>
      <c t="s">
        <v>27</v>
      </c>
    </row>
    <row r="88" spans="1:5" ht="12.75">
      <c r="A88" s="35" t="s">
        <v>54</v>
      </c>
      <c r="E88" s="39" t="s">
        <v>5</v>
      </c>
    </row>
    <row r="89" spans="1:5" ht="12.75">
      <c r="A89" s="35" t="s">
        <v>55</v>
      </c>
      <c r="E89" s="40" t="s">
        <v>1370</v>
      </c>
    </row>
    <row r="90" spans="1:5" ht="38.25">
      <c r="A90" t="s">
        <v>56</v>
      </c>
      <c r="E90" s="39" t="s">
        <v>1406</v>
      </c>
    </row>
    <row r="91" spans="1:16" ht="12.75">
      <c r="A91" t="s">
        <v>49</v>
      </c>
      <c s="34" t="s">
        <v>130</v>
      </c>
      <c s="34" t="s">
        <v>1202</v>
      </c>
      <c s="35" t="s">
        <v>5</v>
      </c>
      <c s="6" t="s">
        <v>1203</v>
      </c>
      <c s="36" t="s">
        <v>70</v>
      </c>
      <c s="37">
        <v>30</v>
      </c>
      <c s="36">
        <v>0</v>
      </c>
      <c s="36">
        <f>ROUND(G91*H91,6)</f>
      </c>
      <c r="L91" s="38">
        <v>0</v>
      </c>
      <c s="32">
        <f>ROUND(ROUND(L91,2)*ROUND(G91,3),2)</f>
      </c>
      <c s="36" t="s">
        <v>53</v>
      </c>
      <c>
        <f>(M91*21)/100</f>
      </c>
      <c t="s">
        <v>27</v>
      </c>
    </row>
    <row r="92" spans="1:5" ht="12.75">
      <c r="A92" s="35" t="s">
        <v>54</v>
      </c>
      <c r="E92" s="39" t="s">
        <v>5</v>
      </c>
    </row>
    <row r="93" spans="1:5" ht="12.75">
      <c r="A93" s="35" t="s">
        <v>55</v>
      </c>
      <c r="E93" s="40" t="s">
        <v>1370</v>
      </c>
    </row>
    <row r="94" spans="1:5" ht="38.25">
      <c r="A94" t="s">
        <v>56</v>
      </c>
      <c r="E94" s="39" t="s">
        <v>1205</v>
      </c>
    </row>
    <row r="95" spans="1:16" ht="12.75">
      <c r="A95" t="s">
        <v>49</v>
      </c>
      <c s="34" t="s">
        <v>134</v>
      </c>
      <c s="34" t="s">
        <v>1208</v>
      </c>
      <c s="35" t="s">
        <v>5</v>
      </c>
      <c s="6" t="s">
        <v>1209</v>
      </c>
      <c s="36" t="s">
        <v>70</v>
      </c>
      <c s="37">
        <v>15</v>
      </c>
      <c s="36">
        <v>0</v>
      </c>
      <c s="36">
        <f>ROUND(G95*H95,6)</f>
      </c>
      <c r="L95" s="38">
        <v>0</v>
      </c>
      <c s="32">
        <f>ROUND(ROUND(L95,2)*ROUND(G95,3),2)</f>
      </c>
      <c s="36" t="s">
        <v>53</v>
      </c>
      <c>
        <f>(M95*21)/100</f>
      </c>
      <c t="s">
        <v>27</v>
      </c>
    </row>
    <row r="96" spans="1:5" ht="12.75">
      <c r="A96" s="35" t="s">
        <v>54</v>
      </c>
      <c r="E96" s="39" t="s">
        <v>5</v>
      </c>
    </row>
    <row r="97" spans="1:5" ht="12.75">
      <c r="A97" s="35" t="s">
        <v>55</v>
      </c>
      <c r="E97" s="40" t="s">
        <v>1370</v>
      </c>
    </row>
    <row r="98" spans="1:5" ht="38.25">
      <c r="A98" t="s">
        <v>56</v>
      </c>
      <c r="E98" s="39" t="s">
        <v>1205</v>
      </c>
    </row>
    <row r="99" spans="1:16" ht="25.5">
      <c r="A99" t="s">
        <v>49</v>
      </c>
      <c s="34" t="s">
        <v>138</v>
      </c>
      <c s="34" t="s">
        <v>1217</v>
      </c>
      <c s="35" t="s">
        <v>5</v>
      </c>
      <c s="6" t="s">
        <v>1218</v>
      </c>
      <c s="36" t="s">
        <v>97</v>
      </c>
      <c s="37">
        <v>62</v>
      </c>
      <c s="36">
        <v>0</v>
      </c>
      <c s="36">
        <f>ROUND(G99*H99,6)</f>
      </c>
      <c r="L99" s="38">
        <v>0</v>
      </c>
      <c s="32">
        <f>ROUND(ROUND(L99,2)*ROUND(G99,3),2)</f>
      </c>
      <c s="36" t="s">
        <v>53</v>
      </c>
      <c>
        <f>(M99*21)/100</f>
      </c>
      <c t="s">
        <v>27</v>
      </c>
    </row>
    <row r="100" spans="1:5" ht="12.75">
      <c r="A100" s="35" t="s">
        <v>54</v>
      </c>
      <c r="E100" s="39" t="s">
        <v>5</v>
      </c>
    </row>
    <row r="101" spans="1:5" ht="12.75">
      <c r="A101" s="35" t="s">
        <v>55</v>
      </c>
      <c r="E101" s="40" t="s">
        <v>1370</v>
      </c>
    </row>
    <row r="102" spans="1:5" ht="38.25">
      <c r="A102" t="s">
        <v>56</v>
      </c>
      <c r="E102" s="39" t="s">
        <v>1411</v>
      </c>
    </row>
    <row r="103" spans="1:16" ht="25.5">
      <c r="A103" t="s">
        <v>49</v>
      </c>
      <c s="34" t="s">
        <v>142</v>
      </c>
      <c s="34" t="s">
        <v>6207</v>
      </c>
      <c s="35" t="s">
        <v>5</v>
      </c>
      <c s="6" t="s">
        <v>6208</v>
      </c>
      <c s="36" t="s">
        <v>97</v>
      </c>
      <c s="37">
        <v>6</v>
      </c>
      <c s="36">
        <v>0</v>
      </c>
      <c s="36">
        <f>ROUND(G103*H103,6)</f>
      </c>
      <c r="L103" s="38">
        <v>0</v>
      </c>
      <c s="32">
        <f>ROUND(ROUND(L103,2)*ROUND(G103,3),2)</f>
      </c>
      <c s="36" t="s">
        <v>53</v>
      </c>
      <c>
        <f>(M103*21)/100</f>
      </c>
      <c t="s">
        <v>27</v>
      </c>
    </row>
    <row r="104" spans="1:5" ht="12.75">
      <c r="A104" s="35" t="s">
        <v>54</v>
      </c>
      <c r="E104" s="39" t="s">
        <v>5</v>
      </c>
    </row>
    <row r="105" spans="1:5" ht="12.75">
      <c r="A105" s="35" t="s">
        <v>55</v>
      </c>
      <c r="E105" s="40" t="s">
        <v>1370</v>
      </c>
    </row>
    <row r="106" spans="1:5" ht="38.25">
      <c r="A106" t="s">
        <v>56</v>
      </c>
      <c r="E106" s="39" t="s">
        <v>1411</v>
      </c>
    </row>
    <row r="107" spans="1:16" ht="12.75">
      <c r="A107" t="s">
        <v>49</v>
      </c>
      <c s="34" t="s">
        <v>146</v>
      </c>
      <c s="34" t="s">
        <v>1412</v>
      </c>
      <c s="35" t="s">
        <v>5</v>
      </c>
      <c s="6" t="s">
        <v>1413</v>
      </c>
      <c s="36" t="s">
        <v>70</v>
      </c>
      <c s="37">
        <v>160</v>
      </c>
      <c s="36">
        <v>0</v>
      </c>
      <c s="36">
        <f>ROUND(G107*H107,6)</f>
      </c>
      <c r="L107" s="38">
        <v>0</v>
      </c>
      <c s="32">
        <f>ROUND(ROUND(L107,2)*ROUND(G107,3),2)</f>
      </c>
      <c s="36" t="s">
        <v>53</v>
      </c>
      <c>
        <f>(M107*21)/100</f>
      </c>
      <c t="s">
        <v>27</v>
      </c>
    </row>
    <row r="108" spans="1:5" ht="12.75">
      <c r="A108" s="35" t="s">
        <v>54</v>
      </c>
      <c r="E108" s="39" t="s">
        <v>5</v>
      </c>
    </row>
    <row r="109" spans="1:5" ht="12.75">
      <c r="A109" s="35" t="s">
        <v>55</v>
      </c>
      <c r="E109" s="40" t="s">
        <v>1370</v>
      </c>
    </row>
    <row r="110" spans="1:5" ht="25.5">
      <c r="A110" t="s">
        <v>56</v>
      </c>
      <c r="E110" s="39" t="s">
        <v>1414</v>
      </c>
    </row>
    <row r="111" spans="1:16" ht="12.75">
      <c r="A111" t="s">
        <v>49</v>
      </c>
      <c s="34" t="s">
        <v>150</v>
      </c>
      <c s="34" t="s">
        <v>1419</v>
      </c>
      <c s="35" t="s">
        <v>5</v>
      </c>
      <c s="6" t="s">
        <v>1420</v>
      </c>
      <c s="36" t="s">
        <v>70</v>
      </c>
      <c s="37">
        <v>370</v>
      </c>
      <c s="36">
        <v>0</v>
      </c>
      <c s="36">
        <f>ROUND(G111*H111,6)</f>
      </c>
      <c r="L111" s="38">
        <v>0</v>
      </c>
      <c s="32">
        <f>ROUND(ROUND(L111,2)*ROUND(G111,3),2)</f>
      </c>
      <c s="36" t="s">
        <v>53</v>
      </c>
      <c>
        <f>(M111*21)/100</f>
      </c>
      <c t="s">
        <v>27</v>
      </c>
    </row>
    <row r="112" spans="1:5" ht="12.75">
      <c r="A112" s="35" t="s">
        <v>54</v>
      </c>
      <c r="E112" s="39" t="s">
        <v>5</v>
      </c>
    </row>
    <row r="113" spans="1:5" ht="12.75">
      <c r="A113" s="35" t="s">
        <v>55</v>
      </c>
      <c r="E113" s="40" t="s">
        <v>1370</v>
      </c>
    </row>
    <row r="114" spans="1:5" ht="63.75">
      <c r="A114" t="s">
        <v>56</v>
      </c>
      <c r="E114" s="39" t="s">
        <v>1421</v>
      </c>
    </row>
    <row r="115" spans="1:13" ht="12.75">
      <c r="A115" t="s">
        <v>46</v>
      </c>
      <c r="C115" s="31" t="s">
        <v>6211</v>
      </c>
      <c r="E115" s="33" t="s">
        <v>6212</v>
      </c>
      <c r="J115" s="32">
        <f>0</f>
      </c>
      <c s="32">
        <f>0</f>
      </c>
      <c s="32">
        <f>0+L116+L120+L124+L128+L132+L136+L140+L144+L148+L152+L156+L160+L164+L168</f>
      </c>
      <c s="32">
        <f>0+M116+M120+M124+M128+M132+M136+M140+M144+M148+M152+M156+M160+M164+M168</f>
      </c>
    </row>
    <row r="116" spans="1:16" ht="12.75">
      <c r="A116" t="s">
        <v>49</v>
      </c>
      <c s="34" t="s">
        <v>154</v>
      </c>
      <c s="34" t="s">
        <v>6267</v>
      </c>
      <c s="35" t="s">
        <v>5</v>
      </c>
      <c s="6" t="s">
        <v>6268</v>
      </c>
      <c s="36" t="s">
        <v>97</v>
      </c>
      <c s="37">
        <v>18</v>
      </c>
      <c s="36">
        <v>0</v>
      </c>
      <c s="36">
        <f>ROUND(G116*H116,6)</f>
      </c>
      <c r="L116" s="38">
        <v>0</v>
      </c>
      <c s="32">
        <f>ROUND(ROUND(L116,2)*ROUND(G116,3),2)</f>
      </c>
      <c s="36" t="s">
        <v>53</v>
      </c>
      <c>
        <f>(M116*21)/100</f>
      </c>
      <c t="s">
        <v>27</v>
      </c>
    </row>
    <row r="117" spans="1:5" ht="12.75">
      <c r="A117" s="35" t="s">
        <v>54</v>
      </c>
      <c r="E117" s="39" t="s">
        <v>5</v>
      </c>
    </row>
    <row r="118" spans="1:5" ht="12.75">
      <c r="A118" s="35" t="s">
        <v>55</v>
      </c>
      <c r="E118" s="40" t="s">
        <v>1370</v>
      </c>
    </row>
    <row r="119" spans="1:5" ht="63.75">
      <c r="A119" t="s">
        <v>56</v>
      </c>
      <c r="E119" s="39" t="s">
        <v>6269</v>
      </c>
    </row>
    <row r="120" spans="1:16" ht="12.75">
      <c r="A120" t="s">
        <v>49</v>
      </c>
      <c s="34" t="s">
        <v>158</v>
      </c>
      <c s="34" t="s">
        <v>6270</v>
      </c>
      <c s="35" t="s">
        <v>5</v>
      </c>
      <c s="6" t="s">
        <v>6271</v>
      </c>
      <c s="36" t="s">
        <v>97</v>
      </c>
      <c s="37">
        <v>10</v>
      </c>
      <c s="36">
        <v>0</v>
      </c>
      <c s="36">
        <f>ROUND(G120*H120,6)</f>
      </c>
      <c r="L120" s="38">
        <v>0</v>
      </c>
      <c s="32">
        <f>ROUND(ROUND(L120,2)*ROUND(G120,3),2)</f>
      </c>
      <c s="36" t="s">
        <v>53</v>
      </c>
      <c>
        <f>(M120*21)/100</f>
      </c>
      <c t="s">
        <v>27</v>
      </c>
    </row>
    <row r="121" spans="1:5" ht="12.75">
      <c r="A121" s="35" t="s">
        <v>54</v>
      </c>
      <c r="E121" s="39" t="s">
        <v>5</v>
      </c>
    </row>
    <row r="122" spans="1:5" ht="12.75">
      <c r="A122" s="35" t="s">
        <v>55</v>
      </c>
      <c r="E122" s="40" t="s">
        <v>1370</v>
      </c>
    </row>
    <row r="123" spans="1:5" ht="38.25">
      <c r="A123" t="s">
        <v>56</v>
      </c>
      <c r="E123" s="39" t="s">
        <v>6272</v>
      </c>
    </row>
    <row r="124" spans="1:16" ht="25.5">
      <c r="A124" t="s">
        <v>49</v>
      </c>
      <c s="34" t="s">
        <v>162</v>
      </c>
      <c s="34" t="s">
        <v>6273</v>
      </c>
      <c s="35" t="s">
        <v>5</v>
      </c>
      <c s="6" t="s">
        <v>6274</v>
      </c>
      <c s="36" t="s">
        <v>97</v>
      </c>
      <c s="37">
        <v>10</v>
      </c>
      <c s="36">
        <v>0</v>
      </c>
      <c s="36">
        <f>ROUND(G124*H124,6)</f>
      </c>
      <c r="L124" s="38">
        <v>0</v>
      </c>
      <c s="32">
        <f>ROUND(ROUND(L124,2)*ROUND(G124,3),2)</f>
      </c>
      <c s="36" t="s">
        <v>53</v>
      </c>
      <c>
        <f>(M124*21)/100</f>
      </c>
      <c t="s">
        <v>27</v>
      </c>
    </row>
    <row r="125" spans="1:5" ht="12.75">
      <c r="A125" s="35" t="s">
        <v>54</v>
      </c>
      <c r="E125" s="39" t="s">
        <v>5</v>
      </c>
    </row>
    <row r="126" spans="1:5" ht="12.75">
      <c r="A126" s="35" t="s">
        <v>55</v>
      </c>
      <c r="E126" s="40" t="s">
        <v>1370</v>
      </c>
    </row>
    <row r="127" spans="1:5" ht="38.25">
      <c r="A127" t="s">
        <v>56</v>
      </c>
      <c r="E127" s="39" t="s">
        <v>6272</v>
      </c>
    </row>
    <row r="128" spans="1:16" ht="12.75">
      <c r="A128" t="s">
        <v>49</v>
      </c>
      <c s="34" t="s">
        <v>167</v>
      </c>
      <c s="34" t="s">
        <v>6275</v>
      </c>
      <c s="35" t="s">
        <v>5</v>
      </c>
      <c s="6" t="s">
        <v>6276</v>
      </c>
      <c s="36" t="s">
        <v>97</v>
      </c>
      <c s="37">
        <v>1</v>
      </c>
      <c s="36">
        <v>0</v>
      </c>
      <c s="36">
        <f>ROUND(G128*H128,6)</f>
      </c>
      <c r="L128" s="38">
        <v>0</v>
      </c>
      <c s="32">
        <f>ROUND(ROUND(L128,2)*ROUND(G128,3),2)</f>
      </c>
      <c s="36" t="s">
        <v>53</v>
      </c>
      <c>
        <f>(M128*21)/100</f>
      </c>
      <c t="s">
        <v>27</v>
      </c>
    </row>
    <row r="129" spans="1:5" ht="12.75">
      <c r="A129" s="35" t="s">
        <v>54</v>
      </c>
      <c r="E129" s="39" t="s">
        <v>5</v>
      </c>
    </row>
    <row r="130" spans="1:5" ht="12.75">
      <c r="A130" s="35" t="s">
        <v>55</v>
      </c>
      <c r="E130" s="40" t="s">
        <v>1370</v>
      </c>
    </row>
    <row r="131" spans="1:5" ht="38.25">
      <c r="A131" t="s">
        <v>56</v>
      </c>
      <c r="E131" s="39" t="s">
        <v>6277</v>
      </c>
    </row>
    <row r="132" spans="1:16" ht="25.5">
      <c r="A132" t="s">
        <v>49</v>
      </c>
      <c s="34" t="s">
        <v>171</v>
      </c>
      <c s="34" t="s">
        <v>6278</v>
      </c>
      <c s="35" t="s">
        <v>5</v>
      </c>
      <c s="6" t="s">
        <v>6279</v>
      </c>
      <c s="36" t="s">
        <v>97</v>
      </c>
      <c s="37">
        <v>1</v>
      </c>
      <c s="36">
        <v>0</v>
      </c>
      <c s="36">
        <f>ROUND(G132*H132,6)</f>
      </c>
      <c r="L132" s="38">
        <v>0</v>
      </c>
      <c s="32">
        <f>ROUND(ROUND(L132,2)*ROUND(G132,3),2)</f>
      </c>
      <c s="36" t="s">
        <v>53</v>
      </c>
      <c>
        <f>(M132*21)/100</f>
      </c>
      <c t="s">
        <v>27</v>
      </c>
    </row>
    <row r="133" spans="1:5" ht="12.75">
      <c r="A133" s="35" t="s">
        <v>54</v>
      </c>
      <c r="E133" s="39" t="s">
        <v>5</v>
      </c>
    </row>
    <row r="134" spans="1:5" ht="12.75">
      <c r="A134" s="35" t="s">
        <v>55</v>
      </c>
      <c r="E134" s="40" t="s">
        <v>1370</v>
      </c>
    </row>
    <row r="135" spans="1:5" ht="38.25">
      <c r="A135" t="s">
        <v>56</v>
      </c>
      <c r="E135" s="39" t="s">
        <v>6277</v>
      </c>
    </row>
    <row r="136" spans="1:16" ht="25.5">
      <c r="A136" t="s">
        <v>49</v>
      </c>
      <c s="34" t="s">
        <v>175</v>
      </c>
      <c s="34" t="s">
        <v>6280</v>
      </c>
      <c s="35" t="s">
        <v>5</v>
      </c>
      <c s="6" t="s">
        <v>6281</v>
      </c>
      <c s="36" t="s">
        <v>97</v>
      </c>
      <c s="37">
        <v>18</v>
      </c>
      <c s="36">
        <v>0</v>
      </c>
      <c s="36">
        <f>ROUND(G136*H136,6)</f>
      </c>
      <c r="L136" s="38">
        <v>0</v>
      </c>
      <c s="32">
        <f>ROUND(ROUND(L136,2)*ROUND(G136,3),2)</f>
      </c>
      <c s="36" t="s">
        <v>53</v>
      </c>
      <c>
        <f>(M136*21)/100</f>
      </c>
      <c t="s">
        <v>27</v>
      </c>
    </row>
    <row r="137" spans="1:5" ht="12.75">
      <c r="A137" s="35" t="s">
        <v>54</v>
      </c>
      <c r="E137" s="39" t="s">
        <v>5</v>
      </c>
    </row>
    <row r="138" spans="1:5" ht="12.75">
      <c r="A138" s="35" t="s">
        <v>55</v>
      </c>
      <c r="E138" s="40" t="s">
        <v>1370</v>
      </c>
    </row>
    <row r="139" spans="1:5" ht="38.25">
      <c r="A139" t="s">
        <v>56</v>
      </c>
      <c r="E139" s="39" t="s">
        <v>6257</v>
      </c>
    </row>
    <row r="140" spans="1:16" ht="12.75">
      <c r="A140" t="s">
        <v>49</v>
      </c>
      <c s="34" t="s">
        <v>179</v>
      </c>
      <c s="34" t="s">
        <v>6282</v>
      </c>
      <c s="35" t="s">
        <v>5</v>
      </c>
      <c s="6" t="s">
        <v>6283</v>
      </c>
      <c s="36" t="s">
        <v>97</v>
      </c>
      <c s="37">
        <v>1</v>
      </c>
      <c s="36">
        <v>0</v>
      </c>
      <c s="36">
        <f>ROUND(G140*H140,6)</f>
      </c>
      <c r="L140" s="38">
        <v>0</v>
      </c>
      <c s="32">
        <f>ROUND(ROUND(L140,2)*ROUND(G140,3),2)</f>
      </c>
      <c s="36" t="s">
        <v>53</v>
      </c>
      <c>
        <f>(M140*21)/100</f>
      </c>
      <c t="s">
        <v>27</v>
      </c>
    </row>
    <row r="141" spans="1:5" ht="12.75">
      <c r="A141" s="35" t="s">
        <v>54</v>
      </c>
      <c r="E141" s="39" t="s">
        <v>5</v>
      </c>
    </row>
    <row r="142" spans="1:5" ht="12.75">
      <c r="A142" s="35" t="s">
        <v>55</v>
      </c>
      <c r="E142" s="40" t="s">
        <v>1370</v>
      </c>
    </row>
    <row r="143" spans="1:5" ht="38.25">
      <c r="A143" t="s">
        <v>56</v>
      </c>
      <c r="E143" s="39" t="s">
        <v>6257</v>
      </c>
    </row>
    <row r="144" spans="1:16" ht="25.5">
      <c r="A144" t="s">
        <v>49</v>
      </c>
      <c s="34" t="s">
        <v>183</v>
      </c>
      <c s="34" t="s">
        <v>6284</v>
      </c>
      <c s="35" t="s">
        <v>5</v>
      </c>
      <c s="6" t="s">
        <v>6285</v>
      </c>
      <c s="36" t="s">
        <v>97</v>
      </c>
      <c s="37">
        <v>1</v>
      </c>
      <c s="36">
        <v>0</v>
      </c>
      <c s="36">
        <f>ROUND(G144*H144,6)</f>
      </c>
      <c r="L144" s="38">
        <v>0</v>
      </c>
      <c s="32">
        <f>ROUND(ROUND(L144,2)*ROUND(G144,3),2)</f>
      </c>
      <c s="36" t="s">
        <v>53</v>
      </c>
      <c>
        <f>(M144*21)/100</f>
      </c>
      <c t="s">
        <v>27</v>
      </c>
    </row>
    <row r="145" spans="1:5" ht="12.75">
      <c r="A145" s="35" t="s">
        <v>54</v>
      </c>
      <c r="E145" s="39" t="s">
        <v>5</v>
      </c>
    </row>
    <row r="146" spans="1:5" ht="12.75">
      <c r="A146" s="35" t="s">
        <v>55</v>
      </c>
      <c r="E146" s="40" t="s">
        <v>1370</v>
      </c>
    </row>
    <row r="147" spans="1:5" ht="51">
      <c r="A147" t="s">
        <v>56</v>
      </c>
      <c r="E147" s="39" t="s">
        <v>6286</v>
      </c>
    </row>
    <row r="148" spans="1:16" ht="25.5">
      <c r="A148" t="s">
        <v>49</v>
      </c>
      <c s="34" t="s">
        <v>187</v>
      </c>
      <c s="34" t="s">
        <v>6287</v>
      </c>
      <c s="35" t="s">
        <v>5</v>
      </c>
      <c s="6" t="s">
        <v>6288</v>
      </c>
      <c s="36" t="s">
        <v>97</v>
      </c>
      <c s="37">
        <v>1</v>
      </c>
      <c s="36">
        <v>0</v>
      </c>
      <c s="36">
        <f>ROUND(G148*H148,6)</f>
      </c>
      <c r="L148" s="38">
        <v>0</v>
      </c>
      <c s="32">
        <f>ROUND(ROUND(L148,2)*ROUND(G148,3),2)</f>
      </c>
      <c s="36" t="s">
        <v>53</v>
      </c>
      <c>
        <f>(M148*21)/100</f>
      </c>
      <c t="s">
        <v>27</v>
      </c>
    </row>
    <row r="149" spans="1:5" ht="12.75">
      <c r="A149" s="35" t="s">
        <v>54</v>
      </c>
      <c r="E149" s="39" t="s">
        <v>5</v>
      </c>
    </row>
    <row r="150" spans="1:5" ht="12.75">
      <c r="A150" s="35" t="s">
        <v>55</v>
      </c>
      <c r="E150" s="40" t="s">
        <v>1370</v>
      </c>
    </row>
    <row r="151" spans="1:5" ht="51">
      <c r="A151" t="s">
        <v>56</v>
      </c>
      <c r="E151" s="39" t="s">
        <v>6289</v>
      </c>
    </row>
    <row r="152" spans="1:16" ht="25.5">
      <c r="A152" t="s">
        <v>49</v>
      </c>
      <c s="34" t="s">
        <v>193</v>
      </c>
      <c s="34" t="s">
        <v>6290</v>
      </c>
      <c s="35" t="s">
        <v>5</v>
      </c>
      <c s="6" t="s">
        <v>6291</v>
      </c>
      <c s="36" t="s">
        <v>97</v>
      </c>
      <c s="37">
        <v>1</v>
      </c>
      <c s="36">
        <v>0</v>
      </c>
      <c s="36">
        <f>ROUND(G152*H152,6)</f>
      </c>
      <c r="L152" s="38">
        <v>0</v>
      </c>
      <c s="32">
        <f>ROUND(ROUND(L152,2)*ROUND(G152,3),2)</f>
      </c>
      <c s="36" t="s">
        <v>53</v>
      </c>
      <c>
        <f>(M152*21)/100</f>
      </c>
      <c t="s">
        <v>27</v>
      </c>
    </row>
    <row r="153" spans="1:5" ht="12.75">
      <c r="A153" s="35" t="s">
        <v>54</v>
      </c>
      <c r="E153" s="39" t="s">
        <v>5</v>
      </c>
    </row>
    <row r="154" spans="1:5" ht="12.75">
      <c r="A154" s="35" t="s">
        <v>55</v>
      </c>
      <c r="E154" s="40" t="s">
        <v>1370</v>
      </c>
    </row>
    <row r="155" spans="1:5" ht="38.25">
      <c r="A155" t="s">
        <v>56</v>
      </c>
      <c r="E155" s="39" t="s">
        <v>6292</v>
      </c>
    </row>
    <row r="156" spans="1:16" ht="25.5">
      <c r="A156" t="s">
        <v>49</v>
      </c>
      <c s="34" t="s">
        <v>270</v>
      </c>
      <c s="34" t="s">
        <v>6293</v>
      </c>
      <c s="35" t="s">
        <v>5</v>
      </c>
      <c s="6" t="s">
        <v>6294</v>
      </c>
      <c s="36" t="s">
        <v>97</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1370</v>
      </c>
    </row>
    <row r="159" spans="1:5" ht="38.25">
      <c r="A159" t="s">
        <v>56</v>
      </c>
      <c r="E159" s="39" t="s">
        <v>6292</v>
      </c>
    </row>
    <row r="160" spans="1:16" ht="12.75">
      <c r="A160" t="s">
        <v>49</v>
      </c>
      <c s="34" t="s">
        <v>271</v>
      </c>
      <c s="34" t="s">
        <v>6295</v>
      </c>
      <c s="35" t="s">
        <v>5</v>
      </c>
      <c s="6" t="s">
        <v>6296</v>
      </c>
      <c s="36" t="s">
        <v>97</v>
      </c>
      <c s="37">
        <v>30</v>
      </c>
      <c s="36">
        <v>0</v>
      </c>
      <c s="36">
        <f>ROUND(G160*H160,6)</f>
      </c>
      <c r="L160" s="38">
        <v>0</v>
      </c>
      <c s="32">
        <f>ROUND(ROUND(L160,2)*ROUND(G160,3),2)</f>
      </c>
      <c s="36" t="s">
        <v>53</v>
      </c>
      <c>
        <f>(M160*21)/100</f>
      </c>
      <c t="s">
        <v>27</v>
      </c>
    </row>
    <row r="161" spans="1:5" ht="12.75">
      <c r="A161" s="35" t="s">
        <v>54</v>
      </c>
      <c r="E161" s="39" t="s">
        <v>5</v>
      </c>
    </row>
    <row r="162" spans="1:5" ht="12.75">
      <c r="A162" s="35" t="s">
        <v>55</v>
      </c>
      <c r="E162" s="40" t="s">
        <v>1370</v>
      </c>
    </row>
    <row r="163" spans="1:5" ht="63.75">
      <c r="A163" t="s">
        <v>56</v>
      </c>
      <c r="E163" s="39" t="s">
        <v>1518</v>
      </c>
    </row>
    <row r="164" spans="1:16" ht="12.75">
      <c r="A164" t="s">
        <v>49</v>
      </c>
      <c s="34" t="s">
        <v>272</v>
      </c>
      <c s="34" t="s">
        <v>6297</v>
      </c>
      <c s="35" t="s">
        <v>5</v>
      </c>
      <c s="6" t="s">
        <v>6298</v>
      </c>
      <c s="36" t="s">
        <v>97</v>
      </c>
      <c s="37">
        <v>30</v>
      </c>
      <c s="36">
        <v>0</v>
      </c>
      <c s="36">
        <f>ROUND(G164*H164,6)</f>
      </c>
      <c r="L164" s="38">
        <v>0</v>
      </c>
      <c s="32">
        <f>ROUND(ROUND(L164,2)*ROUND(G164,3),2)</f>
      </c>
      <c s="36" t="s">
        <v>53</v>
      </c>
      <c>
        <f>(M164*21)/100</f>
      </c>
      <c t="s">
        <v>27</v>
      </c>
    </row>
    <row r="165" spans="1:5" ht="12.75">
      <c r="A165" s="35" t="s">
        <v>54</v>
      </c>
      <c r="E165" s="39" t="s">
        <v>5</v>
      </c>
    </row>
    <row r="166" spans="1:5" ht="12.75">
      <c r="A166" s="35" t="s">
        <v>55</v>
      </c>
      <c r="E166" s="40" t="s">
        <v>1370</v>
      </c>
    </row>
    <row r="167" spans="1:5" ht="63.75">
      <c r="A167" t="s">
        <v>56</v>
      </c>
      <c r="E167" s="39" t="s">
        <v>1518</v>
      </c>
    </row>
    <row r="168" spans="1:16" ht="12.75">
      <c r="A168" t="s">
        <v>49</v>
      </c>
      <c s="34" t="s">
        <v>273</v>
      </c>
      <c s="34" t="s">
        <v>6299</v>
      </c>
      <c s="35" t="s">
        <v>5</v>
      </c>
      <c s="6" t="s">
        <v>6300</v>
      </c>
      <c s="36" t="s">
        <v>97</v>
      </c>
      <c s="37">
        <v>30</v>
      </c>
      <c s="36">
        <v>0</v>
      </c>
      <c s="36">
        <f>ROUND(G168*H168,6)</f>
      </c>
      <c r="L168" s="38">
        <v>0</v>
      </c>
      <c s="32">
        <f>ROUND(ROUND(L168,2)*ROUND(G168,3),2)</f>
      </c>
      <c s="36" t="s">
        <v>53</v>
      </c>
      <c>
        <f>(M168*21)/100</f>
      </c>
      <c t="s">
        <v>27</v>
      </c>
    </row>
    <row r="169" spans="1:5" ht="12.75">
      <c r="A169" s="35" t="s">
        <v>54</v>
      </c>
      <c r="E169" s="39" t="s">
        <v>5</v>
      </c>
    </row>
    <row r="170" spans="1:5" ht="12.75">
      <c r="A170" s="35" t="s">
        <v>55</v>
      </c>
      <c r="E170" s="40" t="s">
        <v>1370</v>
      </c>
    </row>
    <row r="171" spans="1:5" ht="63.75">
      <c r="A171" t="s">
        <v>56</v>
      </c>
      <c r="E171" s="39" t="s">
        <v>1518</v>
      </c>
    </row>
    <row r="172" spans="1:13" ht="12.75">
      <c r="A172" t="s">
        <v>46</v>
      </c>
      <c r="C172" s="31" t="s">
        <v>1329</v>
      </c>
      <c r="E172" s="33" t="s">
        <v>1330</v>
      </c>
      <c r="J172" s="32">
        <f>0</f>
      </c>
      <c s="32">
        <f>0</f>
      </c>
      <c s="32">
        <f>0+L173+L177+L181+L185+L189+L193+L197+L201+L205+L209</f>
      </c>
      <c s="32">
        <f>0+M173+M177+M181+M185+M189+M193+M197+M201+M205+M209</f>
      </c>
    </row>
    <row r="173" spans="1:16" ht="12.75">
      <c r="A173" t="s">
        <v>49</v>
      </c>
      <c s="34" t="s">
        <v>274</v>
      </c>
      <c s="34" t="s">
        <v>1432</v>
      </c>
      <c s="35" t="s">
        <v>5</v>
      </c>
      <c s="6" t="s">
        <v>1433</v>
      </c>
      <c s="36" t="s">
        <v>97</v>
      </c>
      <c s="37">
        <v>1</v>
      </c>
      <c s="36">
        <v>0</v>
      </c>
      <c s="36">
        <f>ROUND(G173*H173,6)</f>
      </c>
      <c r="L173" s="38">
        <v>0</v>
      </c>
      <c s="32">
        <f>ROUND(ROUND(L173,2)*ROUND(G173,3),2)</f>
      </c>
      <c s="36" t="s">
        <v>53</v>
      </c>
      <c>
        <f>(M173*21)/100</f>
      </c>
      <c t="s">
        <v>27</v>
      </c>
    </row>
    <row r="174" spans="1:5" ht="12.75">
      <c r="A174" s="35" t="s">
        <v>54</v>
      </c>
      <c r="E174" s="39" t="s">
        <v>5</v>
      </c>
    </row>
    <row r="175" spans="1:5" ht="12.75">
      <c r="A175" s="35" t="s">
        <v>55</v>
      </c>
      <c r="E175" s="40" t="s">
        <v>1370</v>
      </c>
    </row>
    <row r="176" spans="1:5" ht="51">
      <c r="A176" t="s">
        <v>56</v>
      </c>
      <c r="E176" s="39" t="s">
        <v>1434</v>
      </c>
    </row>
    <row r="177" spans="1:16" ht="25.5">
      <c r="A177" t="s">
        <v>49</v>
      </c>
      <c s="34" t="s">
        <v>278</v>
      </c>
      <c s="34" t="s">
        <v>1331</v>
      </c>
      <c s="35" t="s">
        <v>5</v>
      </c>
      <c s="6" t="s">
        <v>1332</v>
      </c>
      <c s="36" t="s">
        <v>97</v>
      </c>
      <c s="37">
        <v>1</v>
      </c>
      <c s="36">
        <v>0</v>
      </c>
      <c s="36">
        <f>ROUND(G177*H177,6)</f>
      </c>
      <c r="L177" s="38">
        <v>0</v>
      </c>
      <c s="32">
        <f>ROUND(ROUND(L177,2)*ROUND(G177,3),2)</f>
      </c>
      <c s="36" t="s">
        <v>53</v>
      </c>
      <c>
        <f>(M177*21)/100</f>
      </c>
      <c t="s">
        <v>27</v>
      </c>
    </row>
    <row r="178" spans="1:5" ht="12.75">
      <c r="A178" s="35" t="s">
        <v>54</v>
      </c>
      <c r="E178" s="39" t="s">
        <v>5</v>
      </c>
    </row>
    <row r="179" spans="1:5" ht="12.75">
      <c r="A179" s="35" t="s">
        <v>55</v>
      </c>
      <c r="E179" s="40" t="s">
        <v>1370</v>
      </c>
    </row>
    <row r="180" spans="1:5" ht="63.75">
      <c r="A180" t="s">
        <v>56</v>
      </c>
      <c r="E180" s="39" t="s">
        <v>1338</v>
      </c>
    </row>
    <row r="181" spans="1:16" ht="38.25">
      <c r="A181" t="s">
        <v>49</v>
      </c>
      <c s="34" t="s">
        <v>279</v>
      </c>
      <c s="34" t="s">
        <v>1335</v>
      </c>
      <c s="35" t="s">
        <v>5</v>
      </c>
      <c s="6" t="s">
        <v>1336</v>
      </c>
      <c s="36" t="s">
        <v>97</v>
      </c>
      <c s="37">
        <v>2</v>
      </c>
      <c s="36">
        <v>0</v>
      </c>
      <c s="36">
        <f>ROUND(G181*H181,6)</f>
      </c>
      <c r="L181" s="38">
        <v>0</v>
      </c>
      <c s="32">
        <f>ROUND(ROUND(L181,2)*ROUND(G181,3),2)</f>
      </c>
      <c s="36" t="s">
        <v>53</v>
      </c>
      <c>
        <f>(M181*21)/100</f>
      </c>
      <c t="s">
        <v>27</v>
      </c>
    </row>
    <row r="182" spans="1:5" ht="12.75">
      <c r="A182" s="35" t="s">
        <v>54</v>
      </c>
      <c r="E182" s="39" t="s">
        <v>5</v>
      </c>
    </row>
    <row r="183" spans="1:5" ht="12.75">
      <c r="A183" s="35" t="s">
        <v>55</v>
      </c>
      <c r="E183" s="40" t="s">
        <v>1370</v>
      </c>
    </row>
    <row r="184" spans="1:5" ht="63.75">
      <c r="A184" t="s">
        <v>56</v>
      </c>
      <c r="E184" s="39" t="s">
        <v>1338</v>
      </c>
    </row>
    <row r="185" spans="1:16" ht="25.5">
      <c r="A185" t="s">
        <v>49</v>
      </c>
      <c s="34" t="s">
        <v>280</v>
      </c>
      <c s="34" t="s">
        <v>1339</v>
      </c>
      <c s="35" t="s">
        <v>5</v>
      </c>
      <c s="6" t="s">
        <v>1340</v>
      </c>
      <c s="36" t="s">
        <v>97</v>
      </c>
      <c s="37">
        <v>1</v>
      </c>
      <c s="36">
        <v>0</v>
      </c>
      <c s="36">
        <f>ROUND(G185*H185,6)</f>
      </c>
      <c r="L185" s="38">
        <v>0</v>
      </c>
      <c s="32">
        <f>ROUND(ROUND(L185,2)*ROUND(G185,3),2)</f>
      </c>
      <c s="36" t="s">
        <v>53</v>
      </c>
      <c>
        <f>(M185*21)/100</f>
      </c>
      <c t="s">
        <v>27</v>
      </c>
    </row>
    <row r="186" spans="1:5" ht="12.75">
      <c r="A186" s="35" t="s">
        <v>54</v>
      </c>
      <c r="E186" s="39" t="s">
        <v>5</v>
      </c>
    </row>
    <row r="187" spans="1:5" ht="12.75">
      <c r="A187" s="35" t="s">
        <v>55</v>
      </c>
      <c r="E187" s="40" t="s">
        <v>1370</v>
      </c>
    </row>
    <row r="188" spans="1:5" ht="38.25">
      <c r="A188" t="s">
        <v>56</v>
      </c>
      <c r="E188" s="39" t="s">
        <v>1439</v>
      </c>
    </row>
    <row r="189" spans="1:16" ht="12.75">
      <c r="A189" t="s">
        <v>49</v>
      </c>
      <c s="34" t="s">
        <v>284</v>
      </c>
      <c s="34" t="s">
        <v>1443</v>
      </c>
      <c s="35" t="s">
        <v>5</v>
      </c>
      <c s="6" t="s">
        <v>1444</v>
      </c>
      <c s="36" t="s">
        <v>97</v>
      </c>
      <c s="37">
        <v>10</v>
      </c>
      <c s="36">
        <v>0</v>
      </c>
      <c s="36">
        <f>ROUND(G189*H189,6)</f>
      </c>
      <c r="L189" s="38">
        <v>0</v>
      </c>
      <c s="32">
        <f>ROUND(ROUND(L189,2)*ROUND(G189,3),2)</f>
      </c>
      <c s="36" t="s">
        <v>53</v>
      </c>
      <c>
        <f>(M189*21)/100</f>
      </c>
      <c t="s">
        <v>27</v>
      </c>
    </row>
    <row r="190" spans="1:5" ht="12.75">
      <c r="A190" s="35" t="s">
        <v>54</v>
      </c>
      <c r="E190" s="39" t="s">
        <v>5</v>
      </c>
    </row>
    <row r="191" spans="1:5" ht="12.75">
      <c r="A191" s="35" t="s">
        <v>55</v>
      </c>
      <c r="E191" s="40" t="s">
        <v>1370</v>
      </c>
    </row>
    <row r="192" spans="1:5" ht="38.25">
      <c r="A192" t="s">
        <v>56</v>
      </c>
      <c r="E192" s="39" t="s">
        <v>1445</v>
      </c>
    </row>
    <row r="193" spans="1:16" ht="12.75">
      <c r="A193" t="s">
        <v>49</v>
      </c>
      <c s="34" t="s">
        <v>290</v>
      </c>
      <c s="34" t="s">
        <v>6229</v>
      </c>
      <c s="35" t="s">
        <v>5</v>
      </c>
      <c s="6" t="s">
        <v>6230</v>
      </c>
      <c s="36" t="s">
        <v>97</v>
      </c>
      <c s="37">
        <v>3</v>
      </c>
      <c s="36">
        <v>0</v>
      </c>
      <c s="36">
        <f>ROUND(G193*H193,6)</f>
      </c>
      <c r="L193" s="38">
        <v>0</v>
      </c>
      <c s="32">
        <f>ROUND(ROUND(L193,2)*ROUND(G193,3),2)</f>
      </c>
      <c s="36" t="s">
        <v>53</v>
      </c>
      <c>
        <f>(M193*21)/100</f>
      </c>
      <c t="s">
        <v>27</v>
      </c>
    </row>
    <row r="194" spans="1:5" ht="12.75">
      <c r="A194" s="35" t="s">
        <v>54</v>
      </c>
      <c r="E194" s="39" t="s">
        <v>5</v>
      </c>
    </row>
    <row r="195" spans="1:5" ht="12.75">
      <c r="A195" s="35" t="s">
        <v>55</v>
      </c>
      <c r="E195" s="40" t="s">
        <v>1370</v>
      </c>
    </row>
    <row r="196" spans="1:5" ht="38.25">
      <c r="A196" t="s">
        <v>56</v>
      </c>
      <c r="E196" s="39" t="s">
        <v>1445</v>
      </c>
    </row>
    <row r="197" spans="1:16" ht="12.75">
      <c r="A197" t="s">
        <v>49</v>
      </c>
      <c s="34" t="s">
        <v>297</v>
      </c>
      <c s="34" t="s">
        <v>6260</v>
      </c>
      <c s="35" t="s">
        <v>5</v>
      </c>
      <c s="6" t="s">
        <v>6261</v>
      </c>
      <c s="36" t="s">
        <v>97</v>
      </c>
      <c s="37">
        <v>1</v>
      </c>
      <c s="36">
        <v>0</v>
      </c>
      <c s="36">
        <f>ROUND(G197*H197,6)</f>
      </c>
      <c r="L197" s="38">
        <v>0</v>
      </c>
      <c s="32">
        <f>ROUND(ROUND(L197,2)*ROUND(G197,3),2)</f>
      </c>
      <c s="36" t="s">
        <v>53</v>
      </c>
      <c>
        <f>(M197*21)/100</f>
      </c>
      <c t="s">
        <v>27</v>
      </c>
    </row>
    <row r="198" spans="1:5" ht="12.75">
      <c r="A198" s="35" t="s">
        <v>54</v>
      </c>
      <c r="E198" s="39" t="s">
        <v>5</v>
      </c>
    </row>
    <row r="199" spans="1:5" ht="12.75">
      <c r="A199" s="35" t="s">
        <v>55</v>
      </c>
      <c r="E199" s="40" t="s">
        <v>1370</v>
      </c>
    </row>
    <row r="200" spans="1:5" ht="38.25">
      <c r="A200" t="s">
        <v>56</v>
      </c>
      <c r="E200" s="39" t="s">
        <v>1528</v>
      </c>
    </row>
    <row r="201" spans="1:16" ht="12.75">
      <c r="A201" t="s">
        <v>49</v>
      </c>
      <c s="34" t="s">
        <v>300</v>
      </c>
      <c s="34" t="s">
        <v>1342</v>
      </c>
      <c s="35" t="s">
        <v>5</v>
      </c>
      <c s="6" t="s">
        <v>1343</v>
      </c>
      <c s="36" t="s">
        <v>165</v>
      </c>
      <c s="37">
        <v>24</v>
      </c>
      <c s="36">
        <v>0</v>
      </c>
      <c s="36">
        <f>ROUND(G201*H201,6)</f>
      </c>
      <c r="L201" s="38">
        <v>0</v>
      </c>
      <c s="32">
        <f>ROUND(ROUND(L201,2)*ROUND(G201,3),2)</f>
      </c>
      <c s="36" t="s">
        <v>53</v>
      </c>
      <c>
        <f>(M201*21)/100</f>
      </c>
      <c t="s">
        <v>27</v>
      </c>
    </row>
    <row r="202" spans="1:5" ht="12.75">
      <c r="A202" s="35" t="s">
        <v>54</v>
      </c>
      <c r="E202" s="39" t="s">
        <v>5</v>
      </c>
    </row>
    <row r="203" spans="1:5" ht="12.75">
      <c r="A203" s="35" t="s">
        <v>55</v>
      </c>
      <c r="E203" s="40" t="s">
        <v>1370</v>
      </c>
    </row>
    <row r="204" spans="1:5" ht="38.25">
      <c r="A204" t="s">
        <v>56</v>
      </c>
      <c r="E204" s="39" t="s">
        <v>1446</v>
      </c>
    </row>
    <row r="205" spans="1:16" ht="12.75">
      <c r="A205" t="s">
        <v>49</v>
      </c>
      <c s="34" t="s">
        <v>304</v>
      </c>
      <c s="34" t="s">
        <v>350</v>
      </c>
      <c s="35" t="s">
        <v>5</v>
      </c>
      <c s="6" t="s">
        <v>351</v>
      </c>
      <c s="36" t="s">
        <v>165</v>
      </c>
      <c s="37">
        <v>6</v>
      </c>
      <c s="36">
        <v>0</v>
      </c>
      <c s="36">
        <f>ROUND(G205*H205,6)</f>
      </c>
      <c r="L205" s="38">
        <v>0</v>
      </c>
      <c s="32">
        <f>ROUND(ROUND(L205,2)*ROUND(G205,3),2)</f>
      </c>
      <c s="36" t="s">
        <v>53</v>
      </c>
      <c>
        <f>(M205*21)/100</f>
      </c>
      <c t="s">
        <v>27</v>
      </c>
    </row>
    <row r="206" spans="1:5" ht="12.75">
      <c r="A206" s="35" t="s">
        <v>54</v>
      </c>
      <c r="E206" s="39" t="s">
        <v>5</v>
      </c>
    </row>
    <row r="207" spans="1:5" ht="12.75">
      <c r="A207" s="35" t="s">
        <v>55</v>
      </c>
      <c r="E207" s="40" t="s">
        <v>1370</v>
      </c>
    </row>
    <row r="208" spans="1:5" ht="38.25">
      <c r="A208" t="s">
        <v>56</v>
      </c>
      <c r="E208" s="39" t="s">
        <v>1450</v>
      </c>
    </row>
    <row r="209" spans="1:16" ht="12.75">
      <c r="A209" t="s">
        <v>49</v>
      </c>
      <c s="34" t="s">
        <v>308</v>
      </c>
      <c s="34" t="s">
        <v>1451</v>
      </c>
      <c s="35" t="s">
        <v>5</v>
      </c>
      <c s="6" t="s">
        <v>1452</v>
      </c>
      <c s="36" t="s">
        <v>165</v>
      </c>
      <c s="37">
        <v>24</v>
      </c>
      <c s="36">
        <v>0</v>
      </c>
      <c s="36">
        <f>ROUND(G209*H209,6)</f>
      </c>
      <c r="L209" s="38">
        <v>0</v>
      </c>
      <c s="32">
        <f>ROUND(ROUND(L209,2)*ROUND(G209,3),2)</f>
      </c>
      <c s="36" t="s">
        <v>53</v>
      </c>
      <c>
        <f>(M209*21)/100</f>
      </c>
      <c t="s">
        <v>27</v>
      </c>
    </row>
    <row r="210" spans="1:5" ht="12.75">
      <c r="A210" s="35" t="s">
        <v>54</v>
      </c>
      <c r="E210" s="39" t="s">
        <v>5</v>
      </c>
    </row>
    <row r="211" spans="1:5" ht="12.75">
      <c r="A211" s="35" t="s">
        <v>55</v>
      </c>
      <c r="E211" s="40" t="s">
        <v>1370</v>
      </c>
    </row>
    <row r="212" spans="1:5" ht="38.25">
      <c r="A212" t="s">
        <v>56</v>
      </c>
      <c r="E212" s="39" t="s">
        <v>1453</v>
      </c>
    </row>
    <row r="213" spans="1:13" ht="12.75">
      <c r="A213" t="s">
        <v>46</v>
      </c>
      <c r="C213" s="31" t="s">
        <v>1456</v>
      </c>
      <c r="E213" s="33" t="s">
        <v>1457</v>
      </c>
      <c r="J213" s="32">
        <f>0</f>
      </c>
      <c s="32">
        <f>0</f>
      </c>
      <c s="32">
        <f>0+L214</f>
      </c>
      <c s="32">
        <f>0+M214</f>
      </c>
    </row>
    <row r="214" spans="1:16" ht="12.75">
      <c r="A214" t="s">
        <v>49</v>
      </c>
      <c s="34" t="s">
        <v>714</v>
      </c>
      <c s="34" t="s">
        <v>6301</v>
      </c>
      <c s="35" t="s">
        <v>5</v>
      </c>
      <c s="6" t="s">
        <v>6302</v>
      </c>
      <c s="36" t="s">
        <v>97</v>
      </c>
      <c s="37">
        <v>45</v>
      </c>
      <c s="36">
        <v>0</v>
      </c>
      <c s="36">
        <f>ROUND(G214*H214,6)</f>
      </c>
      <c r="L214" s="38">
        <v>0</v>
      </c>
      <c s="32">
        <f>ROUND(ROUND(L214,2)*ROUND(G214,3),2)</f>
      </c>
      <c s="36" t="s">
        <v>53</v>
      </c>
      <c>
        <f>(M214*21)/100</f>
      </c>
      <c t="s">
        <v>27</v>
      </c>
    </row>
    <row r="215" spans="1:5" ht="12.75">
      <c r="A215" s="35" t="s">
        <v>54</v>
      </c>
      <c r="E215" s="39" t="s">
        <v>5</v>
      </c>
    </row>
    <row r="216" spans="1:5" ht="12.75">
      <c r="A216" s="35" t="s">
        <v>55</v>
      </c>
      <c r="E216" s="40" t="s">
        <v>1370</v>
      </c>
    </row>
    <row r="217" spans="1:5" ht="38.25">
      <c r="A217" t="s">
        <v>56</v>
      </c>
      <c r="E217" s="39" t="s">
        <v>6303</v>
      </c>
    </row>
    <row r="218" spans="1:13" ht="12.75">
      <c r="A218" t="s">
        <v>46</v>
      </c>
      <c r="C218" s="31" t="s">
        <v>82</v>
      </c>
      <c r="E218" s="33" t="s">
        <v>1884</v>
      </c>
      <c r="J218" s="32">
        <f>0</f>
      </c>
      <c s="32">
        <f>0</f>
      </c>
      <c s="32">
        <f>0+L219</f>
      </c>
      <c s="32">
        <f>0+M219</f>
      </c>
    </row>
    <row r="219" spans="1:16" ht="12.75">
      <c r="A219" t="s">
        <v>49</v>
      </c>
      <c s="34" t="s">
        <v>715</v>
      </c>
      <c s="34" t="s">
        <v>6241</v>
      </c>
      <c s="35" t="s">
        <v>5</v>
      </c>
      <c s="6" t="s">
        <v>6242</v>
      </c>
      <c s="36" t="s">
        <v>52</v>
      </c>
      <c s="37">
        <v>2</v>
      </c>
      <c s="36">
        <v>0</v>
      </c>
      <c s="36">
        <f>ROUND(G219*H219,6)</f>
      </c>
      <c r="L219" s="38">
        <v>0</v>
      </c>
      <c s="32">
        <f>ROUND(ROUND(L219,2)*ROUND(G219,3),2)</f>
      </c>
      <c s="36" t="s">
        <v>53</v>
      </c>
      <c>
        <f>(M219*21)/100</f>
      </c>
      <c t="s">
        <v>27</v>
      </c>
    </row>
    <row r="220" spans="1:5" ht="12.75">
      <c r="A220" s="35" t="s">
        <v>54</v>
      </c>
      <c r="E220" s="39" t="s">
        <v>5</v>
      </c>
    </row>
    <row r="221" spans="1:5" ht="12.75">
      <c r="A221" s="35" t="s">
        <v>55</v>
      </c>
      <c r="E221" s="40" t="s">
        <v>1370</v>
      </c>
    </row>
    <row r="222" spans="1:5" ht="267.75">
      <c r="A222" t="s">
        <v>56</v>
      </c>
      <c r="E222" s="39" t="s">
        <v>6243</v>
      </c>
    </row>
    <row r="223" spans="1:13" ht="12.75">
      <c r="A223" t="s">
        <v>46</v>
      </c>
      <c r="C223" s="31" t="s">
        <v>86</v>
      </c>
      <c r="E223" s="33" t="s">
        <v>1472</v>
      </c>
      <c r="J223" s="32">
        <f>0</f>
      </c>
      <c s="32">
        <f>0</f>
      </c>
      <c s="32">
        <f>0+L224</f>
      </c>
      <c s="32">
        <f>0+M224</f>
      </c>
    </row>
    <row r="224" spans="1:16" ht="12.75">
      <c r="A224" t="s">
        <v>49</v>
      </c>
      <c s="34" t="s">
        <v>716</v>
      </c>
      <c s="34" t="s">
        <v>6304</v>
      </c>
      <c s="35" t="s">
        <v>5</v>
      </c>
      <c s="6" t="s">
        <v>6305</v>
      </c>
      <c s="36" t="s">
        <v>52</v>
      </c>
      <c s="37">
        <v>15</v>
      </c>
      <c s="36">
        <v>0</v>
      </c>
      <c s="36">
        <f>ROUND(G224*H224,6)</f>
      </c>
      <c r="L224" s="38">
        <v>0</v>
      </c>
      <c s="32">
        <f>ROUND(ROUND(L224,2)*ROUND(G224,3),2)</f>
      </c>
      <c s="36" t="s">
        <v>53</v>
      </c>
      <c>
        <f>(M224*21)/100</f>
      </c>
      <c t="s">
        <v>27</v>
      </c>
    </row>
    <row r="225" spans="1:5" ht="12.75">
      <c r="A225" s="35" t="s">
        <v>54</v>
      </c>
      <c r="E225" s="39" t="s">
        <v>5</v>
      </c>
    </row>
    <row r="226" spans="1:5" ht="12.75">
      <c r="A226" s="35" t="s">
        <v>55</v>
      </c>
      <c r="E226" s="40" t="s">
        <v>1370</v>
      </c>
    </row>
    <row r="227" spans="1:5" ht="89.25">
      <c r="A227" t="s">
        <v>56</v>
      </c>
      <c r="E227" s="39" t="s">
        <v>1535</v>
      </c>
    </row>
    <row r="228" spans="1:13" ht="12.75">
      <c r="A228" t="s">
        <v>46</v>
      </c>
      <c r="C228" s="31" t="s">
        <v>288</v>
      </c>
      <c r="E228" s="33" t="s">
        <v>289</v>
      </c>
      <c r="J228" s="32">
        <f>0</f>
      </c>
      <c s="32">
        <f>0</f>
      </c>
      <c s="32">
        <f>0+L229+L233+L237+L241</f>
      </c>
      <c s="32">
        <f>0+M229+M233+M237+M241</f>
      </c>
    </row>
    <row r="229" spans="1:16" ht="38.25">
      <c r="A229" t="s">
        <v>49</v>
      </c>
      <c s="34" t="s">
        <v>719</v>
      </c>
      <c s="34" t="s">
        <v>1479</v>
      </c>
      <c s="35" t="s">
        <v>292</v>
      </c>
      <c s="6" t="s">
        <v>1480</v>
      </c>
      <c s="36" t="s">
        <v>294</v>
      </c>
      <c s="37">
        <v>40</v>
      </c>
      <c s="36">
        <v>0</v>
      </c>
      <c s="36">
        <f>ROUND(G229*H229,6)</f>
      </c>
      <c r="L229" s="38">
        <v>0</v>
      </c>
      <c s="32">
        <f>ROUND(ROUND(L229,2)*ROUND(G229,3),2)</f>
      </c>
      <c s="36" t="s">
        <v>1400</v>
      </c>
      <c>
        <f>(M229*21)/100</f>
      </c>
      <c t="s">
        <v>27</v>
      </c>
    </row>
    <row r="230" spans="1:5" ht="12.75">
      <c r="A230" s="35" t="s">
        <v>54</v>
      </c>
      <c r="E230" s="39" t="s">
        <v>295</v>
      </c>
    </row>
    <row r="231" spans="1:5" ht="12.75">
      <c r="A231" s="35" t="s">
        <v>55</v>
      </c>
      <c r="E231" s="40" t="s">
        <v>1370</v>
      </c>
    </row>
    <row r="232" spans="1:5" ht="153">
      <c r="A232" t="s">
        <v>56</v>
      </c>
      <c r="E232" s="39" t="s">
        <v>1536</v>
      </c>
    </row>
    <row r="233" spans="1:16" ht="38.25">
      <c r="A233" t="s">
        <v>49</v>
      </c>
      <c s="34" t="s">
        <v>723</v>
      </c>
      <c s="34" t="s">
        <v>298</v>
      </c>
      <c s="35" t="s">
        <v>292</v>
      </c>
      <c s="6" t="s">
        <v>299</v>
      </c>
      <c s="36" t="s">
        <v>294</v>
      </c>
      <c s="37">
        <v>42</v>
      </c>
      <c s="36">
        <v>0</v>
      </c>
      <c s="36">
        <f>ROUND(G233*H233,6)</f>
      </c>
      <c r="L233" s="38">
        <v>0</v>
      </c>
      <c s="32">
        <f>ROUND(ROUND(L233,2)*ROUND(G233,3),2)</f>
      </c>
      <c s="36" t="s">
        <v>1400</v>
      </c>
      <c>
        <f>(M233*21)/100</f>
      </c>
      <c t="s">
        <v>27</v>
      </c>
    </row>
    <row r="234" spans="1:5" ht="12.75">
      <c r="A234" s="35" t="s">
        <v>54</v>
      </c>
      <c r="E234" s="39" t="s">
        <v>295</v>
      </c>
    </row>
    <row r="235" spans="1:5" ht="12.75">
      <c r="A235" s="35" t="s">
        <v>55</v>
      </c>
      <c r="E235" s="40" t="s">
        <v>1370</v>
      </c>
    </row>
    <row r="236" spans="1:5" ht="153">
      <c r="A236" t="s">
        <v>56</v>
      </c>
      <c r="E236" s="39" t="s">
        <v>1536</v>
      </c>
    </row>
    <row r="237" spans="1:16" ht="25.5">
      <c r="A237" t="s">
        <v>49</v>
      </c>
      <c s="34" t="s">
        <v>726</v>
      </c>
      <c s="34" t="s">
        <v>1482</v>
      </c>
      <c s="35" t="s">
        <v>292</v>
      </c>
      <c s="6" t="s">
        <v>6306</v>
      </c>
      <c s="36" t="s">
        <v>294</v>
      </c>
      <c s="37">
        <v>1.1</v>
      </c>
      <c s="36">
        <v>0</v>
      </c>
      <c s="36">
        <f>ROUND(G237*H237,6)</f>
      </c>
      <c r="L237" s="38">
        <v>0</v>
      </c>
      <c s="32">
        <f>ROUND(ROUND(L237,2)*ROUND(G237,3),2)</f>
      </c>
      <c s="36" t="s">
        <v>1400</v>
      </c>
      <c>
        <f>(M237*21)/100</f>
      </c>
      <c t="s">
        <v>27</v>
      </c>
    </row>
    <row r="238" spans="1:5" ht="12.75">
      <c r="A238" s="35" t="s">
        <v>54</v>
      </c>
      <c r="E238" s="39" t="s">
        <v>295</v>
      </c>
    </row>
    <row r="239" spans="1:5" ht="12.75">
      <c r="A239" s="35" t="s">
        <v>55</v>
      </c>
      <c r="E239" s="40" t="s">
        <v>1370</v>
      </c>
    </row>
    <row r="240" spans="1:5" ht="153">
      <c r="A240" t="s">
        <v>56</v>
      </c>
      <c r="E240" s="39" t="s">
        <v>1536</v>
      </c>
    </row>
    <row r="241" spans="1:16" ht="25.5">
      <c r="A241" t="s">
        <v>49</v>
      </c>
      <c s="34" t="s">
        <v>730</v>
      </c>
      <c s="34" t="s">
        <v>1538</v>
      </c>
      <c s="35" t="s">
        <v>292</v>
      </c>
      <c s="6" t="s">
        <v>1539</v>
      </c>
      <c s="36" t="s">
        <v>294</v>
      </c>
      <c s="37">
        <v>1.5</v>
      </c>
      <c s="36">
        <v>0</v>
      </c>
      <c s="36">
        <f>ROUND(G241*H241,6)</f>
      </c>
      <c r="L241" s="38">
        <v>0</v>
      </c>
      <c s="32">
        <f>ROUND(ROUND(L241,2)*ROUND(G241,3),2)</f>
      </c>
      <c s="36" t="s">
        <v>1400</v>
      </c>
      <c>
        <f>(M241*21)/100</f>
      </c>
      <c t="s">
        <v>27</v>
      </c>
    </row>
    <row r="242" spans="1:5" ht="25.5">
      <c r="A242" s="35" t="s">
        <v>54</v>
      </c>
      <c r="E242" s="39" t="s">
        <v>6307</v>
      </c>
    </row>
    <row r="243" spans="1:5" ht="12.75">
      <c r="A243" s="35" t="s">
        <v>55</v>
      </c>
      <c r="E243" s="40" t="s">
        <v>1370</v>
      </c>
    </row>
    <row r="244" spans="1:5" ht="153">
      <c r="A244" t="s">
        <v>56</v>
      </c>
      <c r="E244"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523</v>
      </c>
      <c s="41">
        <f>Rekapitulace!C21</f>
      </c>
      <c s="20" t="s">
        <v>0</v>
      </c>
      <c t="s">
        <v>23</v>
      </c>
      <c t="s">
        <v>27</v>
      </c>
    </row>
    <row r="4" spans="1:16" ht="32" customHeight="1">
      <c r="A4" s="24" t="s">
        <v>20</v>
      </c>
      <c s="25" t="s">
        <v>28</v>
      </c>
      <c s="27" t="s">
        <v>523</v>
      </c>
      <c r="E4" s="26" t="s">
        <v>524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COUNTIFS(L8:L142,"=0",A8:A142,"P")+COUNTIFS(L8:L142,"",A8:A142,"P")+SUM(Q8:Q142)</f>
      </c>
    </row>
    <row r="8" spans="1:13" ht="12.75">
      <c r="A8" t="s">
        <v>44</v>
      </c>
      <c r="C8" s="28" t="s">
        <v>527</v>
      </c>
      <c r="E8" s="30" t="s">
        <v>526</v>
      </c>
      <c r="J8" s="29">
        <f>0+J9</f>
      </c>
      <c s="29">
        <f>0+K9</f>
      </c>
      <c s="29">
        <f>0+L9</f>
      </c>
      <c s="29">
        <f>0+M9</f>
      </c>
    </row>
    <row r="9" spans="1:13" ht="12.75">
      <c r="A9" t="s">
        <v>46</v>
      </c>
      <c r="C9" s="31" t="s">
        <v>65</v>
      </c>
      <c r="E9" s="33" t="s">
        <v>66</v>
      </c>
      <c r="J9" s="32">
        <f>0</f>
      </c>
      <c s="32">
        <f>0</f>
      </c>
      <c s="32">
        <f>0+L10+L14+L18+L22+L26+L30+L34+L38+L42+L46+L50+L54+L58+L62+L66+L70+L74+L78+L82+L86+L90+L94+L98+L102+L106+L110+L114+L118+L122+L126+L130+L134+L138+L142</f>
      </c>
      <c s="32">
        <f>0+M10+M14+M18+M22+M26+M30+M34+M38+M42+M46+M50+M54+M58+M62+M66+M70+M74+M78+M82+M86+M90+M94+M98+M102+M106+M110+M114+M118+M122+M126+M130+M134+M138+M142</f>
      </c>
    </row>
    <row r="10" spans="1:16" ht="25.5">
      <c r="A10" t="s">
        <v>49</v>
      </c>
      <c s="34" t="s">
        <v>47</v>
      </c>
      <c s="34" t="s">
        <v>528</v>
      </c>
      <c s="35" t="s">
        <v>5</v>
      </c>
      <c s="6" t="s">
        <v>529</v>
      </c>
      <c s="36" t="s">
        <v>70</v>
      </c>
      <c s="37">
        <v>100</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76.5">
      <c r="A13" t="s">
        <v>56</v>
      </c>
      <c r="E13" s="39" t="s">
        <v>530</v>
      </c>
    </row>
    <row r="14" spans="1:16" ht="12.75">
      <c r="A14" t="s">
        <v>49</v>
      </c>
      <c s="34" t="s">
        <v>27</v>
      </c>
      <c s="34" t="s">
        <v>531</v>
      </c>
      <c s="35" t="s">
        <v>5</v>
      </c>
      <c s="6" t="s">
        <v>532</v>
      </c>
      <c s="36" t="s">
        <v>70</v>
      </c>
      <c s="37">
        <v>20</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89.25">
      <c r="A17" t="s">
        <v>56</v>
      </c>
      <c r="E17" s="39" t="s">
        <v>230</v>
      </c>
    </row>
    <row r="18" spans="1:16" ht="12.75">
      <c r="A18" t="s">
        <v>49</v>
      </c>
      <c s="34" t="s">
        <v>26</v>
      </c>
      <c s="34" t="s">
        <v>533</v>
      </c>
      <c s="35" t="s">
        <v>5</v>
      </c>
      <c s="6" t="s">
        <v>534</v>
      </c>
      <c s="36" t="s">
        <v>75</v>
      </c>
      <c s="37">
        <v>0.8</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02">
      <c r="A21" t="s">
        <v>56</v>
      </c>
      <c r="E21" s="39" t="s">
        <v>460</v>
      </c>
    </row>
    <row r="22" spans="1:16" ht="12.75">
      <c r="A22" t="s">
        <v>49</v>
      </c>
      <c s="34" t="s">
        <v>67</v>
      </c>
      <c s="34" t="s">
        <v>535</v>
      </c>
      <c s="35" t="s">
        <v>5</v>
      </c>
      <c s="6" t="s">
        <v>536</v>
      </c>
      <c s="36" t="s">
        <v>75</v>
      </c>
      <c s="37">
        <v>0.8</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02">
      <c r="A25" t="s">
        <v>56</v>
      </c>
      <c r="E25" s="39" t="s">
        <v>463</v>
      </c>
    </row>
    <row r="26" spans="1:16" ht="12.75">
      <c r="A26" t="s">
        <v>49</v>
      </c>
      <c s="34" t="s">
        <v>72</v>
      </c>
      <c s="34" t="s">
        <v>537</v>
      </c>
      <c s="35" t="s">
        <v>5</v>
      </c>
      <c s="6" t="s">
        <v>538</v>
      </c>
      <c s="36" t="s">
        <v>97</v>
      </c>
      <c s="37">
        <v>2</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204">
      <c r="A29" t="s">
        <v>56</v>
      </c>
      <c r="E29" s="39" t="s">
        <v>539</v>
      </c>
    </row>
    <row r="30" spans="1:16" ht="12.75">
      <c r="A30" t="s">
        <v>49</v>
      </c>
      <c s="34" t="s">
        <v>77</v>
      </c>
      <c s="34" t="s">
        <v>540</v>
      </c>
      <c s="35" t="s">
        <v>5</v>
      </c>
      <c s="6" t="s">
        <v>541</v>
      </c>
      <c s="36" t="s">
        <v>97</v>
      </c>
      <c s="37">
        <v>2</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140.25">
      <c r="A33" t="s">
        <v>56</v>
      </c>
      <c r="E33" s="39" t="s">
        <v>470</v>
      </c>
    </row>
    <row r="34" spans="1:16" ht="12.75">
      <c r="A34" t="s">
        <v>49</v>
      </c>
      <c s="34" t="s">
        <v>65</v>
      </c>
      <c s="34" t="s">
        <v>542</v>
      </c>
      <c s="35" t="s">
        <v>5</v>
      </c>
      <c s="6" t="s">
        <v>543</v>
      </c>
      <c s="36" t="s">
        <v>97</v>
      </c>
      <c s="37">
        <v>2</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191.25">
      <c r="A37" t="s">
        <v>56</v>
      </c>
      <c r="E37" s="39" t="s">
        <v>544</v>
      </c>
    </row>
    <row r="38" spans="1:16" ht="12.75">
      <c r="A38" t="s">
        <v>49</v>
      </c>
      <c s="34" t="s">
        <v>82</v>
      </c>
      <c s="34" t="s">
        <v>545</v>
      </c>
      <c s="35" t="s">
        <v>5</v>
      </c>
      <c s="6" t="s">
        <v>546</v>
      </c>
      <c s="36" t="s">
        <v>97</v>
      </c>
      <c s="37">
        <v>2</v>
      </c>
      <c s="36">
        <v>0</v>
      </c>
      <c s="36">
        <f>ROUND(G38*H38,6)</f>
      </c>
      <c r="L38" s="38">
        <v>0</v>
      </c>
      <c s="32">
        <f>ROUND(ROUND(L38,2)*ROUND(G38,3),2)</f>
      </c>
      <c s="36" t="s">
        <v>53</v>
      </c>
      <c>
        <f>(M38*21)/100</f>
      </c>
      <c t="s">
        <v>27</v>
      </c>
    </row>
    <row r="39" spans="1:5" ht="12.75">
      <c r="A39" s="35" t="s">
        <v>54</v>
      </c>
      <c r="E39" s="39" t="s">
        <v>5</v>
      </c>
    </row>
    <row r="40" spans="1:5" ht="12.75">
      <c r="A40" s="35" t="s">
        <v>55</v>
      </c>
      <c r="E40" s="40" t="s">
        <v>5</v>
      </c>
    </row>
    <row r="41" spans="1:5" ht="178.5">
      <c r="A41" t="s">
        <v>56</v>
      </c>
      <c r="E41" s="39" t="s">
        <v>547</v>
      </c>
    </row>
    <row r="42" spans="1:16" ht="12.75">
      <c r="A42" t="s">
        <v>49</v>
      </c>
      <c s="34" t="s">
        <v>86</v>
      </c>
      <c s="34" t="s">
        <v>548</v>
      </c>
      <c s="35" t="s">
        <v>5</v>
      </c>
      <c s="6" t="s">
        <v>549</v>
      </c>
      <c s="36" t="s">
        <v>97</v>
      </c>
      <c s="37">
        <v>2</v>
      </c>
      <c s="36">
        <v>0</v>
      </c>
      <c s="36">
        <f>ROUND(G42*H42,6)</f>
      </c>
      <c r="L42" s="38">
        <v>0</v>
      </c>
      <c s="32">
        <f>ROUND(ROUND(L42,2)*ROUND(G42,3),2)</f>
      </c>
      <c s="36" t="s">
        <v>53</v>
      </c>
      <c>
        <f>(M42*21)/100</f>
      </c>
      <c t="s">
        <v>27</v>
      </c>
    </row>
    <row r="43" spans="1:5" ht="12.75">
      <c r="A43" s="35" t="s">
        <v>54</v>
      </c>
      <c r="E43" s="39" t="s">
        <v>5</v>
      </c>
    </row>
    <row r="44" spans="1:5" ht="12.75">
      <c r="A44" s="35" t="s">
        <v>55</v>
      </c>
      <c r="E44" s="40" t="s">
        <v>5</v>
      </c>
    </row>
    <row r="45" spans="1:5" ht="127.5">
      <c r="A45" t="s">
        <v>56</v>
      </c>
      <c r="E45" s="39" t="s">
        <v>287</v>
      </c>
    </row>
    <row r="46" spans="1:16" ht="25.5">
      <c r="A46" t="s">
        <v>49</v>
      </c>
      <c s="34" t="s">
        <v>90</v>
      </c>
      <c s="34" t="s">
        <v>550</v>
      </c>
      <c s="35" t="s">
        <v>5</v>
      </c>
      <c s="6" t="s">
        <v>551</v>
      </c>
      <c s="36" t="s">
        <v>97</v>
      </c>
      <c s="37">
        <v>4</v>
      </c>
      <c s="36">
        <v>0</v>
      </c>
      <c s="36">
        <f>ROUND(G46*H46,6)</f>
      </c>
      <c r="L46" s="38">
        <v>0</v>
      </c>
      <c s="32">
        <f>ROUND(ROUND(L46,2)*ROUND(G46,3),2)</f>
      </c>
      <c s="36" t="s">
        <v>53</v>
      </c>
      <c>
        <f>(M46*21)/100</f>
      </c>
      <c t="s">
        <v>27</v>
      </c>
    </row>
    <row r="47" spans="1:5" ht="12.75">
      <c r="A47" s="35" t="s">
        <v>54</v>
      </c>
      <c r="E47" s="39" t="s">
        <v>5</v>
      </c>
    </row>
    <row r="48" spans="1:5" ht="12.75">
      <c r="A48" s="35" t="s">
        <v>55</v>
      </c>
      <c r="E48" s="40" t="s">
        <v>5</v>
      </c>
    </row>
    <row r="49" spans="1:5" ht="178.5">
      <c r="A49" t="s">
        <v>56</v>
      </c>
      <c r="E49" s="39" t="s">
        <v>547</v>
      </c>
    </row>
    <row r="50" spans="1:16" ht="12.75">
      <c r="A50" t="s">
        <v>49</v>
      </c>
      <c s="34" t="s">
        <v>94</v>
      </c>
      <c s="34" t="s">
        <v>552</v>
      </c>
      <c s="35" t="s">
        <v>5</v>
      </c>
      <c s="6" t="s">
        <v>553</v>
      </c>
      <c s="36" t="s">
        <v>97</v>
      </c>
      <c s="37">
        <v>4</v>
      </c>
      <c s="36">
        <v>0</v>
      </c>
      <c s="36">
        <f>ROUND(G50*H50,6)</f>
      </c>
      <c r="L50" s="38">
        <v>0</v>
      </c>
      <c s="32">
        <f>ROUND(ROUND(L50,2)*ROUND(G50,3),2)</f>
      </c>
      <c s="36" t="s">
        <v>53</v>
      </c>
      <c>
        <f>(M50*21)/100</f>
      </c>
      <c t="s">
        <v>27</v>
      </c>
    </row>
    <row r="51" spans="1:5" ht="12.75">
      <c r="A51" s="35" t="s">
        <v>54</v>
      </c>
      <c r="E51" s="39" t="s">
        <v>5</v>
      </c>
    </row>
    <row r="52" spans="1:5" ht="12.75">
      <c r="A52" s="35" t="s">
        <v>55</v>
      </c>
      <c r="E52" s="40" t="s">
        <v>5</v>
      </c>
    </row>
    <row r="53" spans="1:5" ht="127.5">
      <c r="A53" t="s">
        <v>56</v>
      </c>
      <c r="E53" s="39" t="s">
        <v>287</v>
      </c>
    </row>
    <row r="54" spans="1:16" ht="12.75">
      <c r="A54" t="s">
        <v>49</v>
      </c>
      <c s="34" t="s">
        <v>99</v>
      </c>
      <c s="34" t="s">
        <v>554</v>
      </c>
      <c s="35" t="s">
        <v>5</v>
      </c>
      <c s="6" t="s">
        <v>555</v>
      </c>
      <c s="36" t="s">
        <v>97</v>
      </c>
      <c s="37">
        <v>2</v>
      </c>
      <c s="36">
        <v>0</v>
      </c>
      <c s="36">
        <f>ROUND(G54*H54,6)</f>
      </c>
      <c r="L54" s="38">
        <v>0</v>
      </c>
      <c s="32">
        <f>ROUND(ROUND(L54,2)*ROUND(G54,3),2)</f>
      </c>
      <c s="36" t="s">
        <v>53</v>
      </c>
      <c>
        <f>(M54*21)/100</f>
      </c>
      <c t="s">
        <v>27</v>
      </c>
    </row>
    <row r="55" spans="1:5" ht="12.75">
      <c r="A55" s="35" t="s">
        <v>54</v>
      </c>
      <c r="E55" s="39" t="s">
        <v>5</v>
      </c>
    </row>
    <row r="56" spans="1:5" ht="12.75">
      <c r="A56" s="35" t="s">
        <v>55</v>
      </c>
      <c r="E56" s="40" t="s">
        <v>5</v>
      </c>
    </row>
    <row r="57" spans="1:5" ht="178.5">
      <c r="A57" t="s">
        <v>56</v>
      </c>
      <c r="E57" s="39" t="s">
        <v>547</v>
      </c>
    </row>
    <row r="58" spans="1:16" ht="12.75">
      <c r="A58" t="s">
        <v>49</v>
      </c>
      <c s="34" t="s">
        <v>102</v>
      </c>
      <c s="34" t="s">
        <v>556</v>
      </c>
      <c s="35" t="s">
        <v>5</v>
      </c>
      <c s="6" t="s">
        <v>557</v>
      </c>
      <c s="36" t="s">
        <v>97</v>
      </c>
      <c s="37">
        <v>2</v>
      </c>
      <c s="36">
        <v>0</v>
      </c>
      <c s="36">
        <f>ROUND(G58*H58,6)</f>
      </c>
      <c r="L58" s="38">
        <v>0</v>
      </c>
      <c s="32">
        <f>ROUND(ROUND(L58,2)*ROUND(G58,3),2)</f>
      </c>
      <c s="36" t="s">
        <v>53</v>
      </c>
      <c>
        <f>(M58*21)/100</f>
      </c>
      <c t="s">
        <v>27</v>
      </c>
    </row>
    <row r="59" spans="1:5" ht="12.75">
      <c r="A59" s="35" t="s">
        <v>54</v>
      </c>
      <c r="E59" s="39" t="s">
        <v>5</v>
      </c>
    </row>
    <row r="60" spans="1:5" ht="12.75">
      <c r="A60" s="35" t="s">
        <v>55</v>
      </c>
      <c r="E60" s="40" t="s">
        <v>5</v>
      </c>
    </row>
    <row r="61" spans="1:5" ht="127.5">
      <c r="A61" t="s">
        <v>56</v>
      </c>
      <c r="E61" s="39" t="s">
        <v>287</v>
      </c>
    </row>
    <row r="62" spans="1:16" ht="12.75">
      <c r="A62" t="s">
        <v>49</v>
      </c>
      <c s="34" t="s">
        <v>106</v>
      </c>
      <c s="34" t="s">
        <v>558</v>
      </c>
      <c s="35" t="s">
        <v>5</v>
      </c>
      <c s="6" t="s">
        <v>559</v>
      </c>
      <c s="36" t="s">
        <v>97</v>
      </c>
      <c s="37">
        <v>4</v>
      </c>
      <c s="36">
        <v>0</v>
      </c>
      <c s="36">
        <f>ROUND(G62*H62,6)</f>
      </c>
      <c r="L62" s="38">
        <v>0</v>
      </c>
      <c s="32">
        <f>ROUND(ROUND(L62,2)*ROUND(G62,3),2)</f>
      </c>
      <c s="36" t="s">
        <v>53</v>
      </c>
      <c>
        <f>(M62*21)/100</f>
      </c>
      <c t="s">
        <v>27</v>
      </c>
    </row>
    <row r="63" spans="1:5" ht="12.75">
      <c r="A63" s="35" t="s">
        <v>54</v>
      </c>
      <c r="E63" s="39" t="s">
        <v>5</v>
      </c>
    </row>
    <row r="64" spans="1:5" ht="12.75">
      <c r="A64" s="35" t="s">
        <v>55</v>
      </c>
      <c r="E64" s="40" t="s">
        <v>5</v>
      </c>
    </row>
    <row r="65" spans="1:5" ht="178.5">
      <c r="A65" t="s">
        <v>56</v>
      </c>
      <c r="E65" s="39" t="s">
        <v>547</v>
      </c>
    </row>
    <row r="66" spans="1:16" ht="12.75">
      <c r="A66" t="s">
        <v>49</v>
      </c>
      <c s="34" t="s">
        <v>110</v>
      </c>
      <c s="34" t="s">
        <v>560</v>
      </c>
      <c s="35" t="s">
        <v>5</v>
      </c>
      <c s="6" t="s">
        <v>561</v>
      </c>
      <c s="36" t="s">
        <v>97</v>
      </c>
      <c s="37">
        <v>4</v>
      </c>
      <c s="36">
        <v>0</v>
      </c>
      <c s="36">
        <f>ROUND(G66*H66,6)</f>
      </c>
      <c r="L66" s="38">
        <v>0</v>
      </c>
      <c s="32">
        <f>ROUND(ROUND(L66,2)*ROUND(G66,3),2)</f>
      </c>
      <c s="36" t="s">
        <v>53</v>
      </c>
      <c>
        <f>(M66*21)/100</f>
      </c>
      <c t="s">
        <v>27</v>
      </c>
    </row>
    <row r="67" spans="1:5" ht="12.75">
      <c r="A67" s="35" t="s">
        <v>54</v>
      </c>
      <c r="E67" s="39" t="s">
        <v>5</v>
      </c>
    </row>
    <row r="68" spans="1:5" ht="12.75">
      <c r="A68" s="35" t="s">
        <v>55</v>
      </c>
      <c r="E68" s="40" t="s">
        <v>5</v>
      </c>
    </row>
    <row r="69" spans="1:5" ht="127.5">
      <c r="A69" t="s">
        <v>56</v>
      </c>
      <c r="E69" s="39" t="s">
        <v>287</v>
      </c>
    </row>
    <row r="70" spans="1:16" ht="12.75">
      <c r="A70" t="s">
        <v>49</v>
      </c>
      <c s="34" t="s">
        <v>114</v>
      </c>
      <c s="34" t="s">
        <v>562</v>
      </c>
      <c s="35" t="s">
        <v>5</v>
      </c>
      <c s="6" t="s">
        <v>563</v>
      </c>
      <c s="36" t="s">
        <v>97</v>
      </c>
      <c s="37">
        <v>4</v>
      </c>
      <c s="36">
        <v>0</v>
      </c>
      <c s="36">
        <f>ROUND(G70*H70,6)</f>
      </c>
      <c r="L70" s="38">
        <v>0</v>
      </c>
      <c s="32">
        <f>ROUND(ROUND(L70,2)*ROUND(G70,3),2)</f>
      </c>
      <c s="36" t="s">
        <v>53</v>
      </c>
      <c>
        <f>(M70*21)/100</f>
      </c>
      <c t="s">
        <v>27</v>
      </c>
    </row>
    <row r="71" spans="1:5" ht="12.75">
      <c r="A71" s="35" t="s">
        <v>54</v>
      </c>
      <c r="E71" s="39" t="s">
        <v>5</v>
      </c>
    </row>
    <row r="72" spans="1:5" ht="12.75">
      <c r="A72" s="35" t="s">
        <v>55</v>
      </c>
      <c r="E72" s="40" t="s">
        <v>5</v>
      </c>
    </row>
    <row r="73" spans="1:5" ht="178.5">
      <c r="A73" t="s">
        <v>56</v>
      </c>
      <c r="E73" s="39" t="s">
        <v>547</v>
      </c>
    </row>
    <row r="74" spans="1:16" ht="12.75">
      <c r="A74" t="s">
        <v>49</v>
      </c>
      <c s="34" t="s">
        <v>118</v>
      </c>
      <c s="34" t="s">
        <v>564</v>
      </c>
      <c s="35" t="s">
        <v>5</v>
      </c>
      <c s="6" t="s">
        <v>565</v>
      </c>
      <c s="36" t="s">
        <v>97</v>
      </c>
      <c s="37">
        <v>4</v>
      </c>
      <c s="36">
        <v>0</v>
      </c>
      <c s="36">
        <f>ROUND(G74*H74,6)</f>
      </c>
      <c r="L74" s="38">
        <v>0</v>
      </c>
      <c s="32">
        <f>ROUND(ROUND(L74,2)*ROUND(G74,3),2)</f>
      </c>
      <c s="36" t="s">
        <v>53</v>
      </c>
      <c>
        <f>(M74*21)/100</f>
      </c>
      <c t="s">
        <v>27</v>
      </c>
    </row>
    <row r="75" spans="1:5" ht="12.75">
      <c r="A75" s="35" t="s">
        <v>54</v>
      </c>
      <c r="E75" s="39" t="s">
        <v>5</v>
      </c>
    </row>
    <row r="76" spans="1:5" ht="12.75">
      <c r="A76" s="35" t="s">
        <v>55</v>
      </c>
      <c r="E76" s="40" t="s">
        <v>5</v>
      </c>
    </row>
    <row r="77" spans="1:5" ht="127.5">
      <c r="A77" t="s">
        <v>56</v>
      </c>
      <c r="E77" s="39" t="s">
        <v>287</v>
      </c>
    </row>
    <row r="78" spans="1:16" ht="12.75">
      <c r="A78" t="s">
        <v>49</v>
      </c>
      <c s="34" t="s">
        <v>122</v>
      </c>
      <c s="34" t="s">
        <v>566</v>
      </c>
      <c s="35" t="s">
        <v>5</v>
      </c>
      <c s="6" t="s">
        <v>567</v>
      </c>
      <c s="36" t="s">
        <v>97</v>
      </c>
      <c s="37">
        <v>4</v>
      </c>
      <c s="36">
        <v>0</v>
      </c>
      <c s="36">
        <f>ROUND(G78*H78,6)</f>
      </c>
      <c r="L78" s="38">
        <v>0</v>
      </c>
      <c s="32">
        <f>ROUND(ROUND(L78,2)*ROUND(G78,3),2)</f>
      </c>
      <c s="36" t="s">
        <v>53</v>
      </c>
      <c>
        <f>(M78*21)/100</f>
      </c>
      <c t="s">
        <v>27</v>
      </c>
    </row>
    <row r="79" spans="1:5" ht="12.75">
      <c r="A79" s="35" t="s">
        <v>54</v>
      </c>
      <c r="E79" s="39" t="s">
        <v>5</v>
      </c>
    </row>
    <row r="80" spans="1:5" ht="12.75">
      <c r="A80" s="35" t="s">
        <v>55</v>
      </c>
      <c r="E80" s="40" t="s">
        <v>5</v>
      </c>
    </row>
    <row r="81" spans="1:5" ht="178.5">
      <c r="A81" t="s">
        <v>56</v>
      </c>
      <c r="E81" s="39" t="s">
        <v>547</v>
      </c>
    </row>
    <row r="82" spans="1:16" ht="12.75">
      <c r="A82" t="s">
        <v>49</v>
      </c>
      <c s="34" t="s">
        <v>126</v>
      </c>
      <c s="34" t="s">
        <v>568</v>
      </c>
      <c s="35" t="s">
        <v>5</v>
      </c>
      <c s="6" t="s">
        <v>569</v>
      </c>
      <c s="36" t="s">
        <v>97</v>
      </c>
      <c s="37">
        <v>4</v>
      </c>
      <c s="36">
        <v>0</v>
      </c>
      <c s="36">
        <f>ROUND(G82*H82,6)</f>
      </c>
      <c r="L82" s="38">
        <v>0</v>
      </c>
      <c s="32">
        <f>ROUND(ROUND(L82,2)*ROUND(G82,3),2)</f>
      </c>
      <c s="36" t="s">
        <v>53</v>
      </c>
      <c>
        <f>(M82*21)/100</f>
      </c>
      <c t="s">
        <v>27</v>
      </c>
    </row>
    <row r="83" spans="1:5" ht="12.75">
      <c r="A83" s="35" t="s">
        <v>54</v>
      </c>
      <c r="E83" s="39" t="s">
        <v>5</v>
      </c>
    </row>
    <row r="84" spans="1:5" ht="12.75">
      <c r="A84" s="35" t="s">
        <v>55</v>
      </c>
      <c r="E84" s="40" t="s">
        <v>5</v>
      </c>
    </row>
    <row r="85" spans="1:5" ht="127.5">
      <c r="A85" t="s">
        <v>56</v>
      </c>
      <c r="E85" s="39" t="s">
        <v>287</v>
      </c>
    </row>
    <row r="86" spans="1:16" ht="25.5">
      <c r="A86" t="s">
        <v>49</v>
      </c>
      <c s="34" t="s">
        <v>130</v>
      </c>
      <c s="34" t="s">
        <v>570</v>
      </c>
      <c s="35" t="s">
        <v>5</v>
      </c>
      <c s="6" t="s">
        <v>571</v>
      </c>
      <c s="36" t="s">
        <v>97</v>
      </c>
      <c s="37">
        <v>2</v>
      </c>
      <c s="36">
        <v>0</v>
      </c>
      <c s="36">
        <f>ROUND(G86*H86,6)</f>
      </c>
      <c r="L86" s="38">
        <v>0</v>
      </c>
      <c s="32">
        <f>ROUND(ROUND(L86,2)*ROUND(G86,3),2)</f>
      </c>
      <c s="36" t="s">
        <v>53</v>
      </c>
      <c>
        <f>(M86*21)/100</f>
      </c>
      <c t="s">
        <v>27</v>
      </c>
    </row>
    <row r="87" spans="1:5" ht="12.75">
      <c r="A87" s="35" t="s">
        <v>54</v>
      </c>
      <c r="E87" s="39" t="s">
        <v>5</v>
      </c>
    </row>
    <row r="88" spans="1:5" ht="12.75">
      <c r="A88" s="35" t="s">
        <v>55</v>
      </c>
      <c r="E88" s="40" t="s">
        <v>5</v>
      </c>
    </row>
    <row r="89" spans="1:5" ht="178.5">
      <c r="A89" t="s">
        <v>56</v>
      </c>
      <c r="E89" s="39" t="s">
        <v>547</v>
      </c>
    </row>
    <row r="90" spans="1:16" ht="25.5">
      <c r="A90" t="s">
        <v>49</v>
      </c>
      <c s="34" t="s">
        <v>134</v>
      </c>
      <c s="34" t="s">
        <v>572</v>
      </c>
      <c s="35" t="s">
        <v>5</v>
      </c>
      <c s="6" t="s">
        <v>573</v>
      </c>
      <c s="36" t="s">
        <v>97</v>
      </c>
      <c s="37">
        <v>2</v>
      </c>
      <c s="36">
        <v>0</v>
      </c>
      <c s="36">
        <f>ROUND(G90*H90,6)</f>
      </c>
      <c r="L90" s="38">
        <v>0</v>
      </c>
      <c s="32">
        <f>ROUND(ROUND(L90,2)*ROUND(G90,3),2)</f>
      </c>
      <c s="36" t="s">
        <v>53</v>
      </c>
      <c>
        <f>(M90*21)/100</f>
      </c>
      <c t="s">
        <v>27</v>
      </c>
    </row>
    <row r="91" spans="1:5" ht="12.75">
      <c r="A91" s="35" t="s">
        <v>54</v>
      </c>
      <c r="E91" s="39" t="s">
        <v>5</v>
      </c>
    </row>
    <row r="92" spans="1:5" ht="12.75">
      <c r="A92" s="35" t="s">
        <v>55</v>
      </c>
      <c r="E92" s="40" t="s">
        <v>5</v>
      </c>
    </row>
    <row r="93" spans="1:5" ht="178.5">
      <c r="A93" t="s">
        <v>56</v>
      </c>
      <c r="E93" s="39" t="s">
        <v>547</v>
      </c>
    </row>
    <row r="94" spans="1:16" ht="12.75">
      <c r="A94" t="s">
        <v>49</v>
      </c>
      <c s="34" t="s">
        <v>138</v>
      </c>
      <c s="34" t="s">
        <v>574</v>
      </c>
      <c s="35" t="s">
        <v>5</v>
      </c>
      <c s="6" t="s">
        <v>575</v>
      </c>
      <c s="36" t="s">
        <v>97</v>
      </c>
      <c s="37">
        <v>4</v>
      </c>
      <c s="36">
        <v>0</v>
      </c>
      <c s="36">
        <f>ROUND(G94*H94,6)</f>
      </c>
      <c r="L94" s="38">
        <v>0</v>
      </c>
      <c s="32">
        <f>ROUND(ROUND(L94,2)*ROUND(G94,3),2)</f>
      </c>
      <c s="36" t="s">
        <v>53</v>
      </c>
      <c>
        <f>(M94*21)/100</f>
      </c>
      <c t="s">
        <v>27</v>
      </c>
    </row>
    <row r="95" spans="1:5" ht="12.75">
      <c r="A95" s="35" t="s">
        <v>54</v>
      </c>
      <c r="E95" s="39" t="s">
        <v>5</v>
      </c>
    </row>
    <row r="96" spans="1:5" ht="12.75">
      <c r="A96" s="35" t="s">
        <v>55</v>
      </c>
      <c r="E96" s="40" t="s">
        <v>5</v>
      </c>
    </row>
    <row r="97" spans="1:5" ht="127.5">
      <c r="A97" t="s">
        <v>56</v>
      </c>
      <c r="E97" s="39" t="s">
        <v>287</v>
      </c>
    </row>
    <row r="98" spans="1:16" ht="12.75">
      <c r="A98" t="s">
        <v>49</v>
      </c>
      <c s="34" t="s">
        <v>142</v>
      </c>
      <c s="34" t="s">
        <v>576</v>
      </c>
      <c s="35" t="s">
        <v>5</v>
      </c>
      <c s="6" t="s">
        <v>577</v>
      </c>
      <c s="36" t="s">
        <v>97</v>
      </c>
      <c s="37">
        <v>2</v>
      </c>
      <c s="36">
        <v>0</v>
      </c>
      <c s="36">
        <f>ROUND(G98*H98,6)</f>
      </c>
      <c r="L98" s="38">
        <v>0</v>
      </c>
      <c s="32">
        <f>ROUND(ROUND(L98,2)*ROUND(G98,3),2)</f>
      </c>
      <c s="36" t="s">
        <v>53</v>
      </c>
      <c>
        <f>(M98*21)/100</f>
      </c>
      <c t="s">
        <v>27</v>
      </c>
    </row>
    <row r="99" spans="1:5" ht="12.75">
      <c r="A99" s="35" t="s">
        <v>54</v>
      </c>
      <c r="E99" s="39" t="s">
        <v>5</v>
      </c>
    </row>
    <row r="100" spans="1:5" ht="12.75">
      <c r="A100" s="35" t="s">
        <v>55</v>
      </c>
      <c r="E100" s="40" t="s">
        <v>5</v>
      </c>
    </row>
    <row r="101" spans="1:5" ht="178.5">
      <c r="A101" t="s">
        <v>56</v>
      </c>
      <c r="E101" s="39" t="s">
        <v>547</v>
      </c>
    </row>
    <row r="102" spans="1:16" ht="12.75">
      <c r="A102" t="s">
        <v>49</v>
      </c>
      <c s="34" t="s">
        <v>146</v>
      </c>
      <c s="34" t="s">
        <v>578</v>
      </c>
      <c s="35" t="s">
        <v>5</v>
      </c>
      <c s="6" t="s">
        <v>579</v>
      </c>
      <c s="36" t="s">
        <v>97</v>
      </c>
      <c s="37">
        <v>2</v>
      </c>
      <c s="36">
        <v>0</v>
      </c>
      <c s="36">
        <f>ROUND(G102*H102,6)</f>
      </c>
      <c r="L102" s="38">
        <v>0</v>
      </c>
      <c s="32">
        <f>ROUND(ROUND(L102,2)*ROUND(G102,3),2)</f>
      </c>
      <c s="36" t="s">
        <v>53</v>
      </c>
      <c>
        <f>(M102*21)/100</f>
      </c>
      <c t="s">
        <v>27</v>
      </c>
    </row>
    <row r="103" spans="1:5" ht="12.75">
      <c r="A103" s="35" t="s">
        <v>54</v>
      </c>
      <c r="E103" s="39" t="s">
        <v>5</v>
      </c>
    </row>
    <row r="104" spans="1:5" ht="12.75">
      <c r="A104" s="35" t="s">
        <v>55</v>
      </c>
      <c r="E104" s="40" t="s">
        <v>5</v>
      </c>
    </row>
    <row r="105" spans="1:5" ht="127.5">
      <c r="A105" t="s">
        <v>56</v>
      </c>
      <c r="E105" s="39" t="s">
        <v>287</v>
      </c>
    </row>
    <row r="106" spans="1:16" ht="12.75">
      <c r="A106" t="s">
        <v>49</v>
      </c>
      <c s="34" t="s">
        <v>150</v>
      </c>
      <c s="34" t="s">
        <v>580</v>
      </c>
      <c s="35" t="s">
        <v>5</v>
      </c>
      <c s="6" t="s">
        <v>581</v>
      </c>
      <c s="36" t="s">
        <v>97</v>
      </c>
      <c s="37">
        <v>2</v>
      </c>
      <c s="36">
        <v>0</v>
      </c>
      <c s="36">
        <f>ROUND(G106*H106,6)</f>
      </c>
      <c r="L106" s="38">
        <v>0</v>
      </c>
      <c s="32">
        <f>ROUND(ROUND(L106,2)*ROUND(G106,3),2)</f>
      </c>
      <c s="36" t="s">
        <v>53</v>
      </c>
      <c>
        <f>(M106*21)/100</f>
      </c>
      <c t="s">
        <v>27</v>
      </c>
    </row>
    <row r="107" spans="1:5" ht="12.75">
      <c r="A107" s="35" t="s">
        <v>54</v>
      </c>
      <c r="E107" s="39" t="s">
        <v>5</v>
      </c>
    </row>
    <row r="108" spans="1:5" ht="12.75">
      <c r="A108" s="35" t="s">
        <v>55</v>
      </c>
      <c r="E108" s="40" t="s">
        <v>5</v>
      </c>
    </row>
    <row r="109" spans="1:5" ht="178.5">
      <c r="A109" t="s">
        <v>56</v>
      </c>
      <c r="E109" s="39" t="s">
        <v>547</v>
      </c>
    </row>
    <row r="110" spans="1:16" ht="12.75">
      <c r="A110" t="s">
        <v>49</v>
      </c>
      <c s="34" t="s">
        <v>154</v>
      </c>
      <c s="34" t="s">
        <v>582</v>
      </c>
      <c s="35" t="s">
        <v>5</v>
      </c>
      <c s="6" t="s">
        <v>583</v>
      </c>
      <c s="36" t="s">
        <v>97</v>
      </c>
      <c s="37">
        <v>2</v>
      </c>
      <c s="36">
        <v>0</v>
      </c>
      <c s="36">
        <f>ROUND(G110*H110,6)</f>
      </c>
      <c r="L110" s="38">
        <v>0</v>
      </c>
      <c s="32">
        <f>ROUND(ROUND(L110,2)*ROUND(G110,3),2)</f>
      </c>
      <c s="36" t="s">
        <v>53</v>
      </c>
      <c>
        <f>(M110*21)/100</f>
      </c>
      <c t="s">
        <v>27</v>
      </c>
    </row>
    <row r="111" spans="1:5" ht="12.75">
      <c r="A111" s="35" t="s">
        <v>54</v>
      </c>
      <c r="E111" s="39" t="s">
        <v>5</v>
      </c>
    </row>
    <row r="112" spans="1:5" ht="12.75">
      <c r="A112" s="35" t="s">
        <v>55</v>
      </c>
      <c r="E112" s="40" t="s">
        <v>5</v>
      </c>
    </row>
    <row r="113" spans="1:5" ht="127.5">
      <c r="A113" t="s">
        <v>56</v>
      </c>
      <c r="E113" s="39" t="s">
        <v>287</v>
      </c>
    </row>
    <row r="114" spans="1:16" ht="12.75">
      <c r="A114" t="s">
        <v>49</v>
      </c>
      <c s="34" t="s">
        <v>158</v>
      </c>
      <c s="34" t="s">
        <v>584</v>
      </c>
      <c s="35" t="s">
        <v>5</v>
      </c>
      <c s="6" t="s">
        <v>585</v>
      </c>
      <c s="36" t="s">
        <v>97</v>
      </c>
      <c s="37">
        <v>1</v>
      </c>
      <c s="36">
        <v>0</v>
      </c>
      <c s="36">
        <f>ROUND(G114*H114,6)</f>
      </c>
      <c r="L114" s="38">
        <v>0</v>
      </c>
      <c s="32">
        <f>ROUND(ROUND(L114,2)*ROUND(G114,3),2)</f>
      </c>
      <c s="36" t="s">
        <v>53</v>
      </c>
      <c>
        <f>(M114*21)/100</f>
      </c>
      <c t="s">
        <v>27</v>
      </c>
    </row>
    <row r="115" spans="1:5" ht="12.75">
      <c r="A115" s="35" t="s">
        <v>54</v>
      </c>
      <c r="E115" s="39" t="s">
        <v>5</v>
      </c>
    </row>
    <row r="116" spans="1:5" ht="12.75">
      <c r="A116" s="35" t="s">
        <v>55</v>
      </c>
      <c r="E116" s="40" t="s">
        <v>5</v>
      </c>
    </row>
    <row r="117" spans="1:5" ht="191.25">
      <c r="A117" t="s">
        <v>56</v>
      </c>
      <c r="E117" s="39" t="s">
        <v>544</v>
      </c>
    </row>
    <row r="118" spans="1:16" ht="12.75">
      <c r="A118" t="s">
        <v>49</v>
      </c>
      <c s="34" t="s">
        <v>162</v>
      </c>
      <c s="34" t="s">
        <v>586</v>
      </c>
      <c s="35" t="s">
        <v>5</v>
      </c>
      <c s="6" t="s">
        <v>587</v>
      </c>
      <c s="36" t="s">
        <v>97</v>
      </c>
      <c s="37">
        <v>1</v>
      </c>
      <c s="36">
        <v>0</v>
      </c>
      <c s="36">
        <f>ROUND(G118*H118,6)</f>
      </c>
      <c r="L118" s="38">
        <v>0</v>
      </c>
      <c s="32">
        <f>ROUND(ROUND(L118,2)*ROUND(G118,3),2)</f>
      </c>
      <c s="36" t="s">
        <v>53</v>
      </c>
      <c>
        <f>(M118*21)/100</f>
      </c>
      <c t="s">
        <v>27</v>
      </c>
    </row>
    <row r="119" spans="1:5" ht="12.75">
      <c r="A119" s="35" t="s">
        <v>54</v>
      </c>
      <c r="E119" s="39" t="s">
        <v>5</v>
      </c>
    </row>
    <row r="120" spans="1:5" ht="12.75">
      <c r="A120" s="35" t="s">
        <v>55</v>
      </c>
      <c r="E120" s="40" t="s">
        <v>5</v>
      </c>
    </row>
    <row r="121" spans="1:5" ht="191.25">
      <c r="A121" t="s">
        <v>56</v>
      </c>
      <c r="E121" s="39" t="s">
        <v>544</v>
      </c>
    </row>
    <row r="122" spans="1:16" ht="12.75">
      <c r="A122" t="s">
        <v>49</v>
      </c>
      <c s="34" t="s">
        <v>167</v>
      </c>
      <c s="34" t="s">
        <v>588</v>
      </c>
      <c s="35" t="s">
        <v>5</v>
      </c>
      <c s="6" t="s">
        <v>589</v>
      </c>
      <c s="36" t="s">
        <v>97</v>
      </c>
      <c s="37">
        <v>1</v>
      </c>
      <c s="36">
        <v>0</v>
      </c>
      <c s="36">
        <f>ROUND(G122*H122,6)</f>
      </c>
      <c r="L122" s="38">
        <v>0</v>
      </c>
      <c s="32">
        <f>ROUND(ROUND(L122,2)*ROUND(G122,3),2)</f>
      </c>
      <c s="36" t="s">
        <v>53</v>
      </c>
      <c>
        <f>(M122*21)/100</f>
      </c>
      <c t="s">
        <v>27</v>
      </c>
    </row>
    <row r="123" spans="1:5" ht="12.75">
      <c r="A123" s="35" t="s">
        <v>54</v>
      </c>
      <c r="E123" s="39" t="s">
        <v>5</v>
      </c>
    </row>
    <row r="124" spans="1:5" ht="12.75">
      <c r="A124" s="35" t="s">
        <v>55</v>
      </c>
      <c r="E124" s="40" t="s">
        <v>5</v>
      </c>
    </row>
    <row r="125" spans="1:5" ht="140.25">
      <c r="A125" t="s">
        <v>56</v>
      </c>
      <c r="E125" s="39" t="s">
        <v>470</v>
      </c>
    </row>
    <row r="126" spans="1:16" ht="12.75">
      <c r="A126" t="s">
        <v>49</v>
      </c>
      <c s="34" t="s">
        <v>171</v>
      </c>
      <c s="34" t="s">
        <v>590</v>
      </c>
      <c s="35" t="s">
        <v>5</v>
      </c>
      <c s="6" t="s">
        <v>591</v>
      </c>
      <c s="36" t="s">
        <v>165</v>
      </c>
      <c s="37">
        <v>8</v>
      </c>
      <c s="36">
        <v>0</v>
      </c>
      <c s="36">
        <f>ROUND(G126*H126,6)</f>
      </c>
      <c r="L126" s="38">
        <v>0</v>
      </c>
      <c s="32">
        <f>ROUND(ROUND(L126,2)*ROUND(G126,3),2)</f>
      </c>
      <c s="36" t="s">
        <v>53</v>
      </c>
      <c>
        <f>(M126*21)/100</f>
      </c>
      <c t="s">
        <v>27</v>
      </c>
    </row>
    <row r="127" spans="1:5" ht="12.75">
      <c r="A127" s="35" t="s">
        <v>54</v>
      </c>
      <c r="E127" s="39" t="s">
        <v>5</v>
      </c>
    </row>
    <row r="128" spans="1:5" ht="12.75">
      <c r="A128" s="35" t="s">
        <v>55</v>
      </c>
      <c r="E128" s="40" t="s">
        <v>5</v>
      </c>
    </row>
    <row r="129" spans="1:5" ht="114.75">
      <c r="A129" t="s">
        <v>56</v>
      </c>
      <c r="E129" s="39" t="s">
        <v>592</v>
      </c>
    </row>
    <row r="130" spans="1:16" ht="25.5">
      <c r="A130" t="s">
        <v>49</v>
      </c>
      <c s="34" t="s">
        <v>175</v>
      </c>
      <c s="34" t="s">
        <v>593</v>
      </c>
      <c s="35" t="s">
        <v>5</v>
      </c>
      <c s="6" t="s">
        <v>594</v>
      </c>
      <c s="36" t="s">
        <v>97</v>
      </c>
      <c s="37">
        <v>2</v>
      </c>
      <c s="36">
        <v>0</v>
      </c>
      <c s="36">
        <f>ROUND(G130*H130,6)</f>
      </c>
      <c r="L130" s="38">
        <v>0</v>
      </c>
      <c s="32">
        <f>ROUND(ROUND(L130,2)*ROUND(G130,3),2)</f>
      </c>
      <c s="36" t="s">
        <v>53</v>
      </c>
      <c>
        <f>(M130*21)/100</f>
      </c>
      <c t="s">
        <v>27</v>
      </c>
    </row>
    <row r="131" spans="1:5" ht="12.75">
      <c r="A131" s="35" t="s">
        <v>54</v>
      </c>
      <c r="E131" s="39" t="s">
        <v>5</v>
      </c>
    </row>
    <row r="132" spans="1:5" ht="12.75">
      <c r="A132" s="35" t="s">
        <v>55</v>
      </c>
      <c r="E132" s="40" t="s">
        <v>5</v>
      </c>
    </row>
    <row r="133" spans="1:5" ht="140.25">
      <c r="A133" t="s">
        <v>56</v>
      </c>
      <c r="E133" s="39" t="s">
        <v>470</v>
      </c>
    </row>
    <row r="134" spans="1:16" ht="12.75">
      <c r="A134" t="s">
        <v>49</v>
      </c>
      <c s="34" t="s">
        <v>179</v>
      </c>
      <c s="34" t="s">
        <v>595</v>
      </c>
      <c s="35" t="s">
        <v>5</v>
      </c>
      <c s="6" t="s">
        <v>596</v>
      </c>
      <c s="36" t="s">
        <v>97</v>
      </c>
      <c s="37">
        <v>2</v>
      </c>
      <c s="36">
        <v>0</v>
      </c>
      <c s="36">
        <f>ROUND(G134*H134,6)</f>
      </c>
      <c r="L134" s="38">
        <v>0</v>
      </c>
      <c s="32">
        <f>ROUND(ROUND(L134,2)*ROUND(G134,3),2)</f>
      </c>
      <c s="36" t="s">
        <v>53</v>
      </c>
      <c>
        <f>(M134*21)/100</f>
      </c>
      <c t="s">
        <v>27</v>
      </c>
    </row>
    <row r="135" spans="1:5" ht="12.75">
      <c r="A135" s="35" t="s">
        <v>54</v>
      </c>
      <c r="E135" s="39" t="s">
        <v>5</v>
      </c>
    </row>
    <row r="136" spans="1:5" ht="12.75">
      <c r="A136" s="35" t="s">
        <v>55</v>
      </c>
      <c r="E136" s="40" t="s">
        <v>5</v>
      </c>
    </row>
    <row r="137" spans="1:5" ht="140.25">
      <c r="A137" t="s">
        <v>56</v>
      </c>
      <c r="E137" s="39" t="s">
        <v>470</v>
      </c>
    </row>
    <row r="138" spans="1:16" ht="12.75">
      <c r="A138" t="s">
        <v>49</v>
      </c>
      <c s="34" t="s">
        <v>183</v>
      </c>
      <c s="34" t="s">
        <v>597</v>
      </c>
      <c s="35" t="s">
        <v>5</v>
      </c>
      <c s="6" t="s">
        <v>598</v>
      </c>
      <c s="36" t="s">
        <v>97</v>
      </c>
      <c s="37">
        <v>2</v>
      </c>
      <c s="36">
        <v>0</v>
      </c>
      <c s="36">
        <f>ROUND(G138*H138,6)</f>
      </c>
      <c r="L138" s="38">
        <v>0</v>
      </c>
      <c s="32">
        <f>ROUND(ROUND(L138,2)*ROUND(G138,3),2)</f>
      </c>
      <c s="36" t="s">
        <v>53</v>
      </c>
      <c>
        <f>(M138*21)/100</f>
      </c>
      <c t="s">
        <v>27</v>
      </c>
    </row>
    <row r="139" spans="1:5" ht="12.75">
      <c r="A139" s="35" t="s">
        <v>54</v>
      </c>
      <c r="E139" s="39" t="s">
        <v>5</v>
      </c>
    </row>
    <row r="140" spans="1:5" ht="12.75">
      <c r="A140" s="35" t="s">
        <v>55</v>
      </c>
      <c r="E140" s="40" t="s">
        <v>5</v>
      </c>
    </row>
    <row r="141" spans="1:5" ht="140.25">
      <c r="A141" t="s">
        <v>56</v>
      </c>
      <c r="E141" s="39" t="s">
        <v>470</v>
      </c>
    </row>
    <row r="142" spans="1:16" ht="12.75">
      <c r="A142" t="s">
        <v>49</v>
      </c>
      <c s="34" t="s">
        <v>187</v>
      </c>
      <c s="34" t="s">
        <v>599</v>
      </c>
      <c s="35" t="s">
        <v>5</v>
      </c>
      <c s="6" t="s">
        <v>600</v>
      </c>
      <c s="36" t="s">
        <v>97</v>
      </c>
      <c s="37">
        <v>2</v>
      </c>
      <c s="36">
        <v>0</v>
      </c>
      <c s="36">
        <f>ROUND(G142*H142,6)</f>
      </c>
      <c r="L142" s="38">
        <v>0</v>
      </c>
      <c s="32">
        <f>ROUND(ROUND(L142,2)*ROUND(G142,3),2)</f>
      </c>
      <c s="36" t="s">
        <v>53</v>
      </c>
      <c>
        <f>(M142*21)/100</f>
      </c>
      <c t="s">
        <v>27</v>
      </c>
    </row>
    <row r="143" spans="1:5" ht="12.75">
      <c r="A143" s="35" t="s">
        <v>54</v>
      </c>
      <c r="E143" s="39" t="s">
        <v>5</v>
      </c>
    </row>
    <row r="144" spans="1:5" ht="12.75">
      <c r="A144" s="35" t="s">
        <v>55</v>
      </c>
      <c r="E144" s="40" t="s">
        <v>5</v>
      </c>
    </row>
    <row r="145" spans="1:5" ht="114.75">
      <c r="A145" t="s">
        <v>56</v>
      </c>
      <c r="E145" s="39" t="s">
        <v>601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0.xml><?xml version="1.0" encoding="utf-8"?>
<worksheet xmlns="http://schemas.openxmlformats.org/spreadsheetml/2006/main" xmlns:r="http://schemas.openxmlformats.org/officeDocument/2006/relationships">
  <dimension ref="A1:T3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COUNTIFS(L8:L382,"=0",A8:A382,"P")+COUNTIFS(L8:L382,"",A8:A382,"P")+SUM(Q8:Q382)</f>
      </c>
    </row>
    <row r="8" spans="1:13" ht="12.75">
      <c r="A8" t="s">
        <v>44</v>
      </c>
      <c r="C8" s="28" t="s">
        <v>6310</v>
      </c>
      <c r="E8" s="30" t="s">
        <v>6309</v>
      </c>
      <c r="J8" s="29">
        <f>0+J9+J38+J43+J56+J65+J70+J155+J192+J245+J270+J295+J360+J365</f>
      </c>
      <c s="29">
        <f>0+K9+K38+K43+K56+K65+K70+K155+K192+K245+K270+K295+K360+K365</f>
      </c>
      <c s="29">
        <f>0+L9+L38+L43+L56+L65+L70+L155+L192+L245+L270+L295+L360+L365</f>
      </c>
      <c s="29">
        <f>0+M9+M38+M43+M56+M65+M70+M155+M192+M245+M270+M295+M360+M365</f>
      </c>
    </row>
    <row r="9" spans="1:13" ht="12.75">
      <c r="A9" t="s">
        <v>46</v>
      </c>
      <c r="C9" s="31" t="s">
        <v>47</v>
      </c>
      <c r="E9" s="33" t="s">
        <v>48</v>
      </c>
      <c r="J9" s="32">
        <f>0</f>
      </c>
      <c s="32">
        <f>0</f>
      </c>
      <c s="32">
        <f>0+L10+L14+L18+L22+L26+L30+L34</f>
      </c>
      <c s="32">
        <f>0+M10+M14+M18+M22+M26+M30+M34</f>
      </c>
    </row>
    <row r="10" spans="1:16" ht="12.75">
      <c r="A10" t="s">
        <v>49</v>
      </c>
      <c s="34" t="s">
        <v>47</v>
      </c>
      <c s="34" t="s">
        <v>1368</v>
      </c>
      <c s="35" t="s">
        <v>5</v>
      </c>
      <c s="6" t="s">
        <v>1369</v>
      </c>
      <c s="36" t="s">
        <v>63</v>
      </c>
      <c s="37">
        <v>262</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4047</v>
      </c>
      <c s="35" t="s">
        <v>5</v>
      </c>
      <c s="6" t="s">
        <v>4048</v>
      </c>
      <c s="36" t="s">
        <v>52</v>
      </c>
      <c s="37">
        <v>0.5</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63.75">
      <c r="A17" t="s">
        <v>56</v>
      </c>
      <c r="E17" s="39" t="s">
        <v>3985</v>
      </c>
    </row>
    <row r="18" spans="1:16" ht="12.75">
      <c r="A18" t="s">
        <v>49</v>
      </c>
      <c s="34" t="s">
        <v>26</v>
      </c>
      <c s="34" t="s">
        <v>6311</v>
      </c>
      <c s="35" t="s">
        <v>5</v>
      </c>
      <c s="6" t="s">
        <v>6312</v>
      </c>
      <c s="36" t="s">
        <v>52</v>
      </c>
      <c s="37">
        <v>2</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63.75">
      <c r="A21" t="s">
        <v>56</v>
      </c>
      <c r="E21" s="39" t="s">
        <v>3985</v>
      </c>
    </row>
    <row r="22" spans="1:16" ht="12.75">
      <c r="A22" t="s">
        <v>49</v>
      </c>
      <c s="34" t="s">
        <v>67</v>
      </c>
      <c s="34" t="s">
        <v>412</v>
      </c>
      <c s="35" t="s">
        <v>5</v>
      </c>
      <c s="6" t="s">
        <v>413</v>
      </c>
      <c s="36" t="s">
        <v>52</v>
      </c>
      <c s="37">
        <v>78</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216.75">
      <c r="A25" t="s">
        <v>56</v>
      </c>
      <c r="E25" s="39" t="s">
        <v>6158</v>
      </c>
    </row>
    <row r="26" spans="1:16" ht="12.75">
      <c r="A26" t="s">
        <v>49</v>
      </c>
      <c s="34" t="s">
        <v>72</v>
      </c>
      <c s="34" t="s">
        <v>58</v>
      </c>
      <c s="35" t="s">
        <v>5</v>
      </c>
      <c s="6" t="s">
        <v>59</v>
      </c>
      <c s="36" t="s">
        <v>52</v>
      </c>
      <c s="37">
        <v>73</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153">
      <c r="A29" t="s">
        <v>56</v>
      </c>
      <c r="E29" s="39" t="s">
        <v>1375</v>
      </c>
    </row>
    <row r="30" spans="1:16" ht="12.75">
      <c r="A30" t="s">
        <v>49</v>
      </c>
      <c s="34" t="s">
        <v>77</v>
      </c>
      <c s="34" t="s">
        <v>1376</v>
      </c>
      <c s="35" t="s">
        <v>5</v>
      </c>
      <c s="6" t="s">
        <v>1377</v>
      </c>
      <c s="36" t="s">
        <v>63</v>
      </c>
      <c s="37">
        <v>262</v>
      </c>
      <c s="36">
        <v>0</v>
      </c>
      <c s="36">
        <f>ROUND(G30*H30,6)</f>
      </c>
      <c r="L30" s="38">
        <v>0</v>
      </c>
      <c s="32">
        <f>ROUND(ROUND(L30,2)*ROUND(G30,3),2)</f>
      </c>
      <c s="36" t="s">
        <v>53</v>
      </c>
      <c>
        <f>(M30*21)/100</f>
      </c>
      <c t="s">
        <v>27</v>
      </c>
    </row>
    <row r="31" spans="1:5" ht="12.75">
      <c r="A31" s="35" t="s">
        <v>54</v>
      </c>
      <c r="E31" s="39" t="s">
        <v>5</v>
      </c>
    </row>
    <row r="32" spans="1:5" ht="12.75">
      <c r="A32" s="35" t="s">
        <v>55</v>
      </c>
      <c r="E32" s="40" t="s">
        <v>1370</v>
      </c>
    </row>
    <row r="33" spans="1:5" ht="38.25">
      <c r="A33" t="s">
        <v>56</v>
      </c>
      <c r="E33" s="39" t="s">
        <v>1378</v>
      </c>
    </row>
    <row r="34" spans="1:16" ht="12.75">
      <c r="A34" t="s">
        <v>49</v>
      </c>
      <c s="34" t="s">
        <v>65</v>
      </c>
      <c s="34" t="s">
        <v>6313</v>
      </c>
      <c s="35" t="s">
        <v>5</v>
      </c>
      <c s="6" t="s">
        <v>6314</v>
      </c>
      <c s="36" t="s">
        <v>70</v>
      </c>
      <c s="37">
        <v>8</v>
      </c>
      <c s="36">
        <v>0</v>
      </c>
      <c s="36">
        <f>ROUND(G34*H34,6)</f>
      </c>
      <c r="L34" s="38">
        <v>0</v>
      </c>
      <c s="32">
        <f>ROUND(ROUND(L34,2)*ROUND(G34,3),2)</f>
      </c>
      <c s="36" t="s">
        <v>1400</v>
      </c>
      <c>
        <f>(M34*21)/100</f>
      </c>
      <c t="s">
        <v>27</v>
      </c>
    </row>
    <row r="35" spans="1:5" ht="12.75">
      <c r="A35" s="35" t="s">
        <v>54</v>
      </c>
      <c r="E35" s="39" t="s">
        <v>5</v>
      </c>
    </row>
    <row r="36" spans="1:5" ht="12.75">
      <c r="A36" s="35" t="s">
        <v>55</v>
      </c>
      <c r="E36" s="40" t="s">
        <v>1370</v>
      </c>
    </row>
    <row r="37" spans="1:5" ht="25.5">
      <c r="A37" t="s">
        <v>56</v>
      </c>
      <c r="E37" s="39" t="s">
        <v>6315</v>
      </c>
    </row>
    <row r="38" spans="1:13" ht="12.75">
      <c r="A38" t="s">
        <v>46</v>
      </c>
      <c r="C38" s="31" t="s">
        <v>67</v>
      </c>
      <c r="E38" s="33" t="s">
        <v>1829</v>
      </c>
      <c r="J38" s="32">
        <f>0</f>
      </c>
      <c s="32">
        <f>0</f>
      </c>
      <c s="32">
        <f>0+L39</f>
      </c>
      <c s="32">
        <f>0+M39</f>
      </c>
    </row>
    <row r="39" spans="1:16" ht="12.75">
      <c r="A39" t="s">
        <v>49</v>
      </c>
      <c s="34" t="s">
        <v>82</v>
      </c>
      <c s="34" t="s">
        <v>3183</v>
      </c>
      <c s="35" t="s">
        <v>5</v>
      </c>
      <c s="6" t="s">
        <v>3184</v>
      </c>
      <c s="36" t="s">
        <v>52</v>
      </c>
      <c s="37">
        <v>4</v>
      </c>
      <c s="36">
        <v>0</v>
      </c>
      <c s="36">
        <f>ROUND(G39*H39,6)</f>
      </c>
      <c r="L39" s="38">
        <v>0</v>
      </c>
      <c s="32">
        <f>ROUND(ROUND(L39,2)*ROUND(G39,3),2)</f>
      </c>
      <c s="36" t="s">
        <v>53</v>
      </c>
      <c>
        <f>(M39*21)/100</f>
      </c>
      <c t="s">
        <v>27</v>
      </c>
    </row>
    <row r="40" spans="1:5" ht="12.75">
      <c r="A40" s="35" t="s">
        <v>54</v>
      </c>
      <c r="E40" s="39" t="s">
        <v>5</v>
      </c>
    </row>
    <row r="41" spans="1:5" ht="12.75">
      <c r="A41" s="35" t="s">
        <v>55</v>
      </c>
      <c r="E41" s="40" t="s">
        <v>1370</v>
      </c>
    </row>
    <row r="42" spans="1:5" ht="38.25">
      <c r="A42" t="s">
        <v>56</v>
      </c>
      <c r="E42" s="39" t="s">
        <v>6159</v>
      </c>
    </row>
    <row r="43" spans="1:13" ht="12.75">
      <c r="A43" t="s">
        <v>46</v>
      </c>
      <c r="C43" s="31" t="s">
        <v>72</v>
      </c>
      <c r="E43" s="33" t="s">
        <v>1497</v>
      </c>
      <c r="J43" s="32">
        <f>0</f>
      </c>
      <c s="32">
        <f>0</f>
      </c>
      <c s="32">
        <f>0+L44+L48+L52</f>
      </c>
      <c s="32">
        <f>0+M44+M48+M52</f>
      </c>
    </row>
    <row r="44" spans="1:16" ht="12.75">
      <c r="A44" t="s">
        <v>49</v>
      </c>
      <c s="34" t="s">
        <v>86</v>
      </c>
      <c s="34" t="s">
        <v>6160</v>
      </c>
      <c s="35" t="s">
        <v>5</v>
      </c>
      <c s="6" t="s">
        <v>6161</v>
      </c>
      <c s="36" t="s">
        <v>63</v>
      </c>
      <c s="37">
        <v>2</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89.25">
      <c r="A47" t="s">
        <v>56</v>
      </c>
      <c r="E47" s="39" t="s">
        <v>6162</v>
      </c>
    </row>
    <row r="48" spans="1:16" ht="12.75">
      <c r="A48" t="s">
        <v>49</v>
      </c>
      <c s="34" t="s">
        <v>90</v>
      </c>
      <c s="34" t="s">
        <v>6163</v>
      </c>
      <c s="35" t="s">
        <v>5</v>
      </c>
      <c s="6" t="s">
        <v>6164</v>
      </c>
      <c s="36" t="s">
        <v>63</v>
      </c>
      <c s="37">
        <v>17</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76.5">
      <c r="A51" t="s">
        <v>56</v>
      </c>
      <c r="E51" s="39" t="s">
        <v>6165</v>
      </c>
    </row>
    <row r="52" spans="1:16" ht="12.75">
      <c r="A52" t="s">
        <v>49</v>
      </c>
      <c s="34" t="s">
        <v>94</v>
      </c>
      <c s="34" t="s">
        <v>6316</v>
      </c>
      <c s="35" t="s">
        <v>5</v>
      </c>
      <c s="6" t="s">
        <v>6317</v>
      </c>
      <c s="36" t="s">
        <v>70</v>
      </c>
      <c s="37">
        <v>17</v>
      </c>
      <c s="36">
        <v>0</v>
      </c>
      <c s="36">
        <f>ROUND(G52*H52,6)</f>
      </c>
      <c r="L52" s="38">
        <v>0</v>
      </c>
      <c s="32">
        <f>ROUND(ROUND(L52,2)*ROUND(G52,3),2)</f>
      </c>
      <c s="36" t="s">
        <v>53</v>
      </c>
      <c>
        <f>(M52*21)/100</f>
      </c>
      <c t="s">
        <v>27</v>
      </c>
    </row>
    <row r="53" spans="1:5" ht="12.75">
      <c r="A53" s="35" t="s">
        <v>54</v>
      </c>
      <c r="E53" s="39" t="s">
        <v>5</v>
      </c>
    </row>
    <row r="54" spans="1:5" ht="12.75">
      <c r="A54" s="35" t="s">
        <v>55</v>
      </c>
      <c r="E54" s="40" t="s">
        <v>1370</v>
      </c>
    </row>
    <row r="55" spans="1:5" ht="25.5">
      <c r="A55" t="s">
        <v>56</v>
      </c>
      <c r="E55" s="39" t="s">
        <v>6318</v>
      </c>
    </row>
    <row r="56" spans="1:13" ht="12.75">
      <c r="A56" t="s">
        <v>46</v>
      </c>
      <c r="C56" s="31" t="s">
        <v>77</v>
      </c>
      <c r="E56" s="33" t="s">
        <v>2685</v>
      </c>
      <c r="J56" s="32">
        <f>0</f>
      </c>
      <c s="32">
        <f>0</f>
      </c>
      <c s="32">
        <f>0+L57+L61</f>
      </c>
      <c s="32">
        <f>0+M57+M61</f>
      </c>
    </row>
    <row r="57" spans="1:16" ht="12.75">
      <c r="A57" t="s">
        <v>49</v>
      </c>
      <c s="34" t="s">
        <v>99</v>
      </c>
      <c s="34" t="s">
        <v>6319</v>
      </c>
      <c s="35" t="s">
        <v>5</v>
      </c>
      <c s="6" t="s">
        <v>6320</v>
      </c>
      <c s="36" t="s">
        <v>63</v>
      </c>
      <c s="37">
        <v>0.2</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38.25">
      <c r="A60" t="s">
        <v>56</v>
      </c>
      <c r="E60" s="39" t="s">
        <v>6321</v>
      </c>
    </row>
    <row r="61" spans="1:16" ht="12.75">
      <c r="A61" t="s">
        <v>49</v>
      </c>
      <c s="34" t="s">
        <v>102</v>
      </c>
      <c s="34" t="s">
        <v>6322</v>
      </c>
      <c s="35" t="s">
        <v>5</v>
      </c>
      <c s="6" t="s">
        <v>6323</v>
      </c>
      <c s="36" t="s">
        <v>63</v>
      </c>
      <c s="37">
        <v>0.2</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38.25">
      <c r="A64" t="s">
        <v>56</v>
      </c>
      <c r="E64" s="39" t="s">
        <v>6321</v>
      </c>
    </row>
    <row r="65" spans="1:13" ht="12.75">
      <c r="A65" t="s">
        <v>46</v>
      </c>
      <c r="C65" s="31" t="s">
        <v>65</v>
      </c>
      <c r="E65" s="33" t="s">
        <v>66</v>
      </c>
      <c r="J65" s="32">
        <f>0</f>
      </c>
      <c s="32">
        <f>0</f>
      </c>
      <c s="32">
        <f>0+L66</f>
      </c>
      <c s="32">
        <f>0+M66</f>
      </c>
    </row>
    <row r="66" spans="1:16" ht="12.75">
      <c r="A66" t="s">
        <v>49</v>
      </c>
      <c s="34" t="s">
        <v>106</v>
      </c>
      <c s="34" t="s">
        <v>6324</v>
      </c>
      <c s="35" t="s">
        <v>5</v>
      </c>
      <c s="6" t="s">
        <v>6325</v>
      </c>
      <c s="36" t="s">
        <v>63</v>
      </c>
      <c s="37">
        <v>0.4</v>
      </c>
      <c s="36">
        <v>0</v>
      </c>
      <c s="36">
        <f>ROUND(G66*H66,6)</f>
      </c>
      <c r="L66" s="38">
        <v>0</v>
      </c>
      <c s="32">
        <f>ROUND(ROUND(L66,2)*ROUND(G66,3),2)</f>
      </c>
      <c s="36" t="s">
        <v>53</v>
      </c>
      <c>
        <f>(M66*21)/100</f>
      </c>
      <c t="s">
        <v>27</v>
      </c>
    </row>
    <row r="67" spans="1:5" ht="12.75">
      <c r="A67" s="35" t="s">
        <v>54</v>
      </c>
      <c r="E67" s="39" t="s">
        <v>5</v>
      </c>
    </row>
    <row r="68" spans="1:5" ht="12.75">
      <c r="A68" s="35" t="s">
        <v>55</v>
      </c>
      <c r="E68" s="40" t="s">
        <v>1370</v>
      </c>
    </row>
    <row r="69" spans="1:5" ht="38.25">
      <c r="A69" t="s">
        <v>56</v>
      </c>
      <c r="E69" s="39" t="s">
        <v>6326</v>
      </c>
    </row>
    <row r="70" spans="1:13" ht="12.75">
      <c r="A70" t="s">
        <v>46</v>
      </c>
      <c r="C70" s="31" t="s">
        <v>913</v>
      </c>
      <c r="E70" s="33" t="s">
        <v>1164</v>
      </c>
      <c r="J70" s="32">
        <f>0</f>
      </c>
      <c s="32">
        <f>0</f>
      </c>
      <c s="32">
        <f>0+L71+L75+L79+L83+L87+L91+L95+L99+L103+L107+L111+L115+L119+L123+L127+L131+L135+L139+L143+L147+L151</f>
      </c>
      <c s="32">
        <f>0+M71+M75+M79+M83+M87+M91+M95+M99+M103+M107+M111+M115+M119+M123+M127+M131+M135+M139+M143+M147+M151</f>
      </c>
    </row>
    <row r="71" spans="1:16" ht="25.5">
      <c r="A71" t="s">
        <v>49</v>
      </c>
      <c s="34" t="s">
        <v>110</v>
      </c>
      <c s="34" t="s">
        <v>6166</v>
      </c>
      <c s="35" t="s">
        <v>5</v>
      </c>
      <c s="6" t="s">
        <v>6167</v>
      </c>
      <c s="36" t="s">
        <v>97</v>
      </c>
      <c s="37">
        <v>47</v>
      </c>
      <c s="36">
        <v>0</v>
      </c>
      <c s="36">
        <f>ROUND(G71*H71,6)</f>
      </c>
      <c r="L71" s="38">
        <v>0</v>
      </c>
      <c s="32">
        <f>ROUND(ROUND(L71,2)*ROUND(G71,3),2)</f>
      </c>
      <c s="36" t="s">
        <v>53</v>
      </c>
      <c>
        <f>(M71*21)/100</f>
      </c>
      <c t="s">
        <v>27</v>
      </c>
    </row>
    <row r="72" spans="1:5" ht="12.75">
      <c r="A72" s="35" t="s">
        <v>54</v>
      </c>
      <c r="E72" s="39" t="s">
        <v>5</v>
      </c>
    </row>
    <row r="73" spans="1:5" ht="12.75">
      <c r="A73" s="35" t="s">
        <v>55</v>
      </c>
      <c r="E73" s="40" t="s">
        <v>1370</v>
      </c>
    </row>
    <row r="74" spans="1:5" ht="25.5">
      <c r="A74" t="s">
        <v>56</v>
      </c>
      <c r="E74" s="39" t="s">
        <v>6168</v>
      </c>
    </row>
    <row r="75" spans="1:16" ht="12.75">
      <c r="A75" t="s">
        <v>49</v>
      </c>
      <c s="34" t="s">
        <v>114</v>
      </c>
      <c s="34" t="s">
        <v>1379</v>
      </c>
      <c s="35" t="s">
        <v>5</v>
      </c>
      <c s="6" t="s">
        <v>1380</v>
      </c>
      <c s="36" t="s">
        <v>97</v>
      </c>
      <c s="37">
        <v>2</v>
      </c>
      <c s="36">
        <v>0</v>
      </c>
      <c s="36">
        <f>ROUND(G75*H75,6)</f>
      </c>
      <c r="L75" s="38">
        <v>0</v>
      </c>
      <c s="32">
        <f>ROUND(ROUND(L75,2)*ROUND(G75,3),2)</f>
      </c>
      <c s="36" t="s">
        <v>53</v>
      </c>
      <c>
        <f>(M75*21)/100</f>
      </c>
      <c t="s">
        <v>27</v>
      </c>
    </row>
    <row r="76" spans="1:5" ht="12.75">
      <c r="A76" s="35" t="s">
        <v>54</v>
      </c>
      <c r="E76" s="39" t="s">
        <v>5</v>
      </c>
    </row>
    <row r="77" spans="1:5" ht="12.75">
      <c r="A77" s="35" t="s">
        <v>55</v>
      </c>
      <c r="E77" s="40" t="s">
        <v>1370</v>
      </c>
    </row>
    <row r="78" spans="1:5" ht="51">
      <c r="A78" t="s">
        <v>56</v>
      </c>
      <c r="E78" s="39" t="s">
        <v>1381</v>
      </c>
    </row>
    <row r="79" spans="1:16" ht="12.75">
      <c r="A79" t="s">
        <v>49</v>
      </c>
      <c s="34" t="s">
        <v>118</v>
      </c>
      <c s="34" t="s">
        <v>417</v>
      </c>
      <c s="35" t="s">
        <v>5</v>
      </c>
      <c s="6" t="s">
        <v>418</v>
      </c>
      <c s="36" t="s">
        <v>70</v>
      </c>
      <c s="37">
        <v>162</v>
      </c>
      <c s="36">
        <v>0</v>
      </c>
      <c s="36">
        <f>ROUND(G79*H79,6)</f>
      </c>
      <c r="L79" s="38">
        <v>0</v>
      </c>
      <c s="32">
        <f>ROUND(ROUND(L79,2)*ROUND(G79,3),2)</f>
      </c>
      <c s="36" t="s">
        <v>53</v>
      </c>
      <c>
        <f>(M79*21)/100</f>
      </c>
      <c t="s">
        <v>27</v>
      </c>
    </row>
    <row r="80" spans="1:5" ht="12.75">
      <c r="A80" s="35" t="s">
        <v>54</v>
      </c>
      <c r="E80" s="39" t="s">
        <v>5</v>
      </c>
    </row>
    <row r="81" spans="1:5" ht="12.75">
      <c r="A81" s="35" t="s">
        <v>55</v>
      </c>
      <c r="E81" s="40" t="s">
        <v>1370</v>
      </c>
    </row>
    <row r="82" spans="1:5" ht="51">
      <c r="A82" t="s">
        <v>56</v>
      </c>
      <c r="E82" s="39" t="s">
        <v>1382</v>
      </c>
    </row>
    <row r="83" spans="1:16" ht="12.75">
      <c r="A83" t="s">
        <v>49</v>
      </c>
      <c s="34" t="s">
        <v>122</v>
      </c>
      <c s="34" t="s">
        <v>762</v>
      </c>
      <c s="35" t="s">
        <v>5</v>
      </c>
      <c s="6" t="s">
        <v>763</v>
      </c>
      <c s="36" t="s">
        <v>70</v>
      </c>
      <c s="37">
        <v>8</v>
      </c>
      <c s="36">
        <v>0</v>
      </c>
      <c s="36">
        <f>ROUND(G83*H83,6)</f>
      </c>
      <c r="L83" s="38">
        <v>0</v>
      </c>
      <c s="32">
        <f>ROUND(ROUND(L83,2)*ROUND(G83,3),2)</f>
      </c>
      <c s="36" t="s">
        <v>53</v>
      </c>
      <c>
        <f>(M83*21)/100</f>
      </c>
      <c t="s">
        <v>27</v>
      </c>
    </row>
    <row r="84" spans="1:5" ht="12.75">
      <c r="A84" s="35" t="s">
        <v>54</v>
      </c>
      <c r="E84" s="39" t="s">
        <v>5</v>
      </c>
    </row>
    <row r="85" spans="1:5" ht="12.75">
      <c r="A85" s="35" t="s">
        <v>55</v>
      </c>
      <c r="E85" s="40" t="s">
        <v>1370</v>
      </c>
    </row>
    <row r="86" spans="1:5" ht="51">
      <c r="A86" t="s">
        <v>56</v>
      </c>
      <c r="E86" s="39" t="s">
        <v>1385</v>
      </c>
    </row>
    <row r="87" spans="1:16" ht="12.75">
      <c r="A87" t="s">
        <v>49</v>
      </c>
      <c s="34" t="s">
        <v>126</v>
      </c>
      <c s="34" t="s">
        <v>1386</v>
      </c>
      <c s="35" t="s">
        <v>5</v>
      </c>
      <c s="6" t="s">
        <v>1387</v>
      </c>
      <c s="36" t="s">
        <v>70</v>
      </c>
      <c s="37">
        <v>140</v>
      </c>
      <c s="36">
        <v>0</v>
      </c>
      <c s="36">
        <f>ROUND(G87*H87,6)</f>
      </c>
      <c r="L87" s="38">
        <v>0</v>
      </c>
      <c s="32">
        <f>ROUND(ROUND(L87,2)*ROUND(G87,3),2)</f>
      </c>
      <c s="36" t="s">
        <v>53</v>
      </c>
      <c>
        <f>(M87*21)/100</f>
      </c>
      <c t="s">
        <v>27</v>
      </c>
    </row>
    <row r="88" spans="1:5" ht="12.75">
      <c r="A88" s="35" t="s">
        <v>54</v>
      </c>
      <c r="E88" s="39" t="s">
        <v>5</v>
      </c>
    </row>
    <row r="89" spans="1:5" ht="12.75">
      <c r="A89" s="35" t="s">
        <v>55</v>
      </c>
      <c r="E89" s="40" t="s">
        <v>1370</v>
      </c>
    </row>
    <row r="90" spans="1:5" ht="76.5">
      <c r="A90" t="s">
        <v>56</v>
      </c>
      <c r="E90" s="39" t="s">
        <v>1388</v>
      </c>
    </row>
    <row r="91" spans="1:16" ht="12.75">
      <c r="A91" t="s">
        <v>49</v>
      </c>
      <c s="34" t="s">
        <v>130</v>
      </c>
      <c s="34" t="s">
        <v>765</v>
      </c>
      <c s="35" t="s">
        <v>5</v>
      </c>
      <c s="6" t="s">
        <v>766</v>
      </c>
      <c s="36" t="s">
        <v>70</v>
      </c>
      <c s="37">
        <v>22</v>
      </c>
      <c s="36">
        <v>0</v>
      </c>
      <c s="36">
        <f>ROUND(G91*H91,6)</f>
      </c>
      <c r="L91" s="38">
        <v>0</v>
      </c>
      <c s="32">
        <f>ROUND(ROUND(L91,2)*ROUND(G91,3),2)</f>
      </c>
      <c s="36" t="s">
        <v>53</v>
      </c>
      <c>
        <f>(M91*21)/100</f>
      </c>
      <c t="s">
        <v>27</v>
      </c>
    </row>
    <row r="92" spans="1:5" ht="12.75">
      <c r="A92" s="35" t="s">
        <v>54</v>
      </c>
      <c r="E92" s="39" t="s">
        <v>5</v>
      </c>
    </row>
    <row r="93" spans="1:5" ht="12.75">
      <c r="A93" s="35" t="s">
        <v>55</v>
      </c>
      <c r="E93" s="40" t="s">
        <v>1370</v>
      </c>
    </row>
    <row r="94" spans="1:5" ht="76.5">
      <c r="A94" t="s">
        <v>56</v>
      </c>
      <c r="E94" s="39" t="s">
        <v>6171</v>
      </c>
    </row>
    <row r="95" spans="1:16" ht="25.5">
      <c r="A95" t="s">
        <v>49</v>
      </c>
      <c s="34" t="s">
        <v>134</v>
      </c>
      <c s="34" t="s">
        <v>6327</v>
      </c>
      <c s="35" t="s">
        <v>5</v>
      </c>
      <c s="6" t="s">
        <v>6328</v>
      </c>
      <c s="36" t="s">
        <v>97</v>
      </c>
      <c s="37">
        <v>2</v>
      </c>
      <c s="36">
        <v>0</v>
      </c>
      <c s="36">
        <f>ROUND(G95*H95,6)</f>
      </c>
      <c r="L95" s="38">
        <v>0</v>
      </c>
      <c s="32">
        <f>ROUND(ROUND(L95,2)*ROUND(G95,3),2)</f>
      </c>
      <c s="36" t="s">
        <v>53</v>
      </c>
      <c>
        <f>(M95*21)/100</f>
      </c>
      <c t="s">
        <v>27</v>
      </c>
    </row>
    <row r="96" spans="1:5" ht="12.75">
      <c r="A96" s="35" t="s">
        <v>54</v>
      </c>
      <c r="E96" s="39" t="s">
        <v>5</v>
      </c>
    </row>
    <row r="97" spans="1:5" ht="12.75">
      <c r="A97" s="35" t="s">
        <v>55</v>
      </c>
      <c r="E97" s="40" t="s">
        <v>1370</v>
      </c>
    </row>
    <row r="98" spans="1:5" ht="63.75">
      <c r="A98" t="s">
        <v>56</v>
      </c>
      <c r="E98" s="39" t="s">
        <v>6179</v>
      </c>
    </row>
    <row r="99" spans="1:16" ht="25.5">
      <c r="A99" t="s">
        <v>49</v>
      </c>
      <c s="34" t="s">
        <v>138</v>
      </c>
      <c s="34" t="s">
        <v>6329</v>
      </c>
      <c s="35" t="s">
        <v>5</v>
      </c>
      <c s="6" t="s">
        <v>6330</v>
      </c>
      <c s="36" t="s">
        <v>97</v>
      </c>
      <c s="37">
        <v>4</v>
      </c>
      <c s="36">
        <v>0</v>
      </c>
      <c s="36">
        <f>ROUND(G99*H99,6)</f>
      </c>
      <c r="L99" s="38">
        <v>0</v>
      </c>
      <c s="32">
        <f>ROUND(ROUND(L99,2)*ROUND(G99,3),2)</f>
      </c>
      <c s="36" t="s">
        <v>53</v>
      </c>
      <c>
        <f>(M99*21)/100</f>
      </c>
      <c t="s">
        <v>27</v>
      </c>
    </row>
    <row r="100" spans="1:5" ht="12.75">
      <c r="A100" s="35" t="s">
        <v>54</v>
      </c>
      <c r="E100" s="39" t="s">
        <v>5</v>
      </c>
    </row>
    <row r="101" spans="1:5" ht="12.75">
      <c r="A101" s="35" t="s">
        <v>55</v>
      </c>
      <c r="E101" s="40" t="s">
        <v>1370</v>
      </c>
    </row>
    <row r="102" spans="1:5" ht="63.75">
      <c r="A102" t="s">
        <v>56</v>
      </c>
      <c r="E102" s="39" t="s">
        <v>6179</v>
      </c>
    </row>
    <row r="103" spans="1:16" ht="12.75">
      <c r="A103" t="s">
        <v>49</v>
      </c>
      <c s="34" t="s">
        <v>142</v>
      </c>
      <c s="34" t="s">
        <v>6331</v>
      </c>
      <c s="35" t="s">
        <v>5</v>
      </c>
      <c s="6" t="s">
        <v>6332</v>
      </c>
      <c s="36" t="s">
        <v>97</v>
      </c>
      <c s="37">
        <v>1</v>
      </c>
      <c s="36">
        <v>0</v>
      </c>
      <c s="36">
        <f>ROUND(G103*H103,6)</f>
      </c>
      <c r="L103" s="38">
        <v>0</v>
      </c>
      <c s="32">
        <f>ROUND(ROUND(L103,2)*ROUND(G103,3),2)</f>
      </c>
      <c s="36" t="s">
        <v>53</v>
      </c>
      <c>
        <f>(M103*21)/100</f>
      </c>
      <c t="s">
        <v>27</v>
      </c>
    </row>
    <row r="104" spans="1:5" ht="12.75">
      <c r="A104" s="35" t="s">
        <v>54</v>
      </c>
      <c r="E104" s="39" t="s">
        <v>5</v>
      </c>
    </row>
    <row r="105" spans="1:5" ht="12.75">
      <c r="A105" s="35" t="s">
        <v>55</v>
      </c>
      <c r="E105" s="40" t="s">
        <v>1370</v>
      </c>
    </row>
    <row r="106" spans="1:5" ht="38.25">
      <c r="A106" t="s">
        <v>56</v>
      </c>
      <c r="E106" s="39" t="s">
        <v>6174</v>
      </c>
    </row>
    <row r="107" spans="1:16" ht="25.5">
      <c r="A107" t="s">
        <v>49</v>
      </c>
      <c s="34" t="s">
        <v>146</v>
      </c>
      <c s="34" t="s">
        <v>6333</v>
      </c>
      <c s="35" t="s">
        <v>5</v>
      </c>
      <c s="6" t="s">
        <v>6334</v>
      </c>
      <c s="36" t="s">
        <v>70</v>
      </c>
      <c s="37">
        <v>5</v>
      </c>
      <c s="36">
        <v>0</v>
      </c>
      <c s="36">
        <f>ROUND(G107*H107,6)</f>
      </c>
      <c r="L107" s="38">
        <v>0</v>
      </c>
      <c s="32">
        <f>ROUND(ROUND(L107,2)*ROUND(G107,3),2)</f>
      </c>
      <c s="36" t="s">
        <v>53</v>
      </c>
      <c>
        <f>(M107*21)/100</f>
      </c>
      <c t="s">
        <v>27</v>
      </c>
    </row>
    <row r="108" spans="1:5" ht="12.75">
      <c r="A108" s="35" t="s">
        <v>54</v>
      </c>
      <c r="E108" s="39" t="s">
        <v>5</v>
      </c>
    </row>
    <row r="109" spans="1:5" ht="12.75">
      <c r="A109" s="35" t="s">
        <v>55</v>
      </c>
      <c r="E109" s="40" t="s">
        <v>1370</v>
      </c>
    </row>
    <row r="110" spans="1:5" ht="63.75">
      <c r="A110" t="s">
        <v>56</v>
      </c>
      <c r="E110" s="39" t="s">
        <v>6179</v>
      </c>
    </row>
    <row r="111" spans="1:16" ht="25.5">
      <c r="A111" t="s">
        <v>49</v>
      </c>
      <c s="34" t="s">
        <v>150</v>
      </c>
      <c s="34" t="s">
        <v>6335</v>
      </c>
      <c s="35" t="s">
        <v>5</v>
      </c>
      <c s="6" t="s">
        <v>6336</v>
      </c>
      <c s="36" t="s">
        <v>70</v>
      </c>
      <c s="37">
        <v>5</v>
      </c>
      <c s="36">
        <v>0</v>
      </c>
      <c s="36">
        <f>ROUND(G111*H111,6)</f>
      </c>
      <c r="L111" s="38">
        <v>0</v>
      </c>
      <c s="32">
        <f>ROUND(ROUND(L111,2)*ROUND(G111,3),2)</f>
      </c>
      <c s="36" t="s">
        <v>53</v>
      </c>
      <c>
        <f>(M111*21)/100</f>
      </c>
      <c t="s">
        <v>27</v>
      </c>
    </row>
    <row r="112" spans="1:5" ht="12.75">
      <c r="A112" s="35" t="s">
        <v>54</v>
      </c>
      <c r="E112" s="39" t="s">
        <v>5</v>
      </c>
    </row>
    <row r="113" spans="1:5" ht="12.75">
      <c r="A113" s="35" t="s">
        <v>55</v>
      </c>
      <c r="E113" s="40" t="s">
        <v>1370</v>
      </c>
    </row>
    <row r="114" spans="1:5" ht="25.5">
      <c r="A114" t="s">
        <v>56</v>
      </c>
      <c r="E114" s="39" t="s">
        <v>1389</v>
      </c>
    </row>
    <row r="115" spans="1:16" ht="12.75">
      <c r="A115" t="s">
        <v>49</v>
      </c>
      <c s="34" t="s">
        <v>154</v>
      </c>
      <c s="34" t="s">
        <v>6337</v>
      </c>
      <c s="35" t="s">
        <v>5</v>
      </c>
      <c s="6" t="s">
        <v>6338</v>
      </c>
      <c s="36" t="s">
        <v>97</v>
      </c>
      <c s="37">
        <v>80</v>
      </c>
      <c s="36">
        <v>0</v>
      </c>
      <c s="36">
        <f>ROUND(G115*H115,6)</f>
      </c>
      <c r="L115" s="38">
        <v>0</v>
      </c>
      <c s="32">
        <f>ROUND(ROUND(L115,2)*ROUND(G115,3),2)</f>
      </c>
      <c s="36" t="s">
        <v>53</v>
      </c>
      <c>
        <f>(M115*21)/100</f>
      </c>
      <c t="s">
        <v>27</v>
      </c>
    </row>
    <row r="116" spans="1:5" ht="12.75">
      <c r="A116" s="35" t="s">
        <v>54</v>
      </c>
      <c r="E116" s="39" t="s">
        <v>5</v>
      </c>
    </row>
    <row r="117" spans="1:5" ht="12.75">
      <c r="A117" s="35" t="s">
        <v>55</v>
      </c>
      <c r="E117" s="40" t="s">
        <v>1370</v>
      </c>
    </row>
    <row r="118" spans="1:5" ht="25.5">
      <c r="A118" t="s">
        <v>56</v>
      </c>
      <c r="E118" s="39" t="s">
        <v>1389</v>
      </c>
    </row>
    <row r="119" spans="1:16" ht="12.75">
      <c r="A119" t="s">
        <v>49</v>
      </c>
      <c s="34" t="s">
        <v>158</v>
      </c>
      <c s="34" t="s">
        <v>6339</v>
      </c>
      <c s="35" t="s">
        <v>5</v>
      </c>
      <c s="6" t="s">
        <v>6340</v>
      </c>
      <c s="36" t="s">
        <v>97</v>
      </c>
      <c s="37">
        <v>5</v>
      </c>
      <c s="36">
        <v>0</v>
      </c>
      <c s="36">
        <f>ROUND(G119*H119,6)</f>
      </c>
      <c r="L119" s="38">
        <v>0</v>
      </c>
      <c s="32">
        <f>ROUND(ROUND(L119,2)*ROUND(G119,3),2)</f>
      </c>
      <c s="36" t="s">
        <v>53</v>
      </c>
      <c>
        <f>(M119*21)/100</f>
      </c>
      <c t="s">
        <v>27</v>
      </c>
    </row>
    <row r="120" spans="1:5" ht="12.75">
      <c r="A120" s="35" t="s">
        <v>54</v>
      </c>
      <c r="E120" s="39" t="s">
        <v>5</v>
      </c>
    </row>
    <row r="121" spans="1:5" ht="12.75">
      <c r="A121" s="35" t="s">
        <v>55</v>
      </c>
      <c r="E121" s="40" t="s">
        <v>1370</v>
      </c>
    </row>
    <row r="122" spans="1:5" ht="38.25">
      <c r="A122" t="s">
        <v>56</v>
      </c>
      <c r="E122" s="39" t="s">
        <v>6341</v>
      </c>
    </row>
    <row r="123" spans="1:16" ht="25.5">
      <c r="A123" t="s">
        <v>49</v>
      </c>
      <c s="34" t="s">
        <v>162</v>
      </c>
      <c s="34" t="s">
        <v>1099</v>
      </c>
      <c s="35" t="s">
        <v>5</v>
      </c>
      <c s="6" t="s">
        <v>1100</v>
      </c>
      <c s="36" t="s">
        <v>97</v>
      </c>
      <c s="37">
        <v>4</v>
      </c>
      <c s="36">
        <v>0</v>
      </c>
      <c s="36">
        <f>ROUND(G123*H123,6)</f>
      </c>
      <c r="L123" s="38">
        <v>0</v>
      </c>
      <c s="32">
        <f>ROUND(ROUND(L123,2)*ROUND(G123,3),2)</f>
      </c>
      <c s="36" t="s">
        <v>53</v>
      </c>
      <c>
        <f>(M123*21)/100</f>
      </c>
      <c t="s">
        <v>27</v>
      </c>
    </row>
    <row r="124" spans="1:5" ht="12.75">
      <c r="A124" s="35" t="s">
        <v>54</v>
      </c>
      <c r="E124" s="39" t="s">
        <v>5</v>
      </c>
    </row>
    <row r="125" spans="1:5" ht="12.75">
      <c r="A125" s="35" t="s">
        <v>55</v>
      </c>
      <c r="E125" s="40" t="s">
        <v>1370</v>
      </c>
    </row>
    <row r="126" spans="1:5" ht="38.25">
      <c r="A126" t="s">
        <v>56</v>
      </c>
      <c r="E126" s="39" t="s">
        <v>1101</v>
      </c>
    </row>
    <row r="127" spans="1:16" ht="12.75">
      <c r="A127" t="s">
        <v>49</v>
      </c>
      <c s="34" t="s">
        <v>167</v>
      </c>
      <c s="34" t="s">
        <v>1175</v>
      </c>
      <c s="35" t="s">
        <v>5</v>
      </c>
      <c s="6" t="s">
        <v>1176</v>
      </c>
      <c s="36" t="s">
        <v>97</v>
      </c>
      <c s="37">
        <v>1</v>
      </c>
      <c s="36">
        <v>0</v>
      </c>
      <c s="36">
        <f>ROUND(G127*H127,6)</f>
      </c>
      <c r="L127" s="38">
        <v>0</v>
      </c>
      <c s="32">
        <f>ROUND(ROUND(L127,2)*ROUND(G127,3),2)</f>
      </c>
      <c s="36" t="s">
        <v>53</v>
      </c>
      <c>
        <f>(M127*21)/100</f>
      </c>
      <c t="s">
        <v>27</v>
      </c>
    </row>
    <row r="128" spans="1:5" ht="12.75">
      <c r="A128" s="35" t="s">
        <v>54</v>
      </c>
      <c r="E128" s="39" t="s">
        <v>5</v>
      </c>
    </row>
    <row r="129" spans="1:5" ht="12.75">
      <c r="A129" s="35" t="s">
        <v>55</v>
      </c>
      <c r="E129" s="40" t="s">
        <v>1370</v>
      </c>
    </row>
    <row r="130" spans="1:5" ht="38.25">
      <c r="A130" t="s">
        <v>56</v>
      </c>
      <c r="E130" s="39" t="s">
        <v>1101</v>
      </c>
    </row>
    <row r="131" spans="1:16" ht="12.75">
      <c r="A131" t="s">
        <v>49</v>
      </c>
      <c s="34" t="s">
        <v>171</v>
      </c>
      <c s="34" t="s">
        <v>6342</v>
      </c>
      <c s="35" t="s">
        <v>5</v>
      </c>
      <c s="6" t="s">
        <v>6343</v>
      </c>
      <c s="36" t="s">
        <v>97</v>
      </c>
      <c s="37">
        <v>2</v>
      </c>
      <c s="36">
        <v>0</v>
      </c>
      <c s="36">
        <f>ROUND(G131*H131,6)</f>
      </c>
      <c r="L131" s="38">
        <v>0</v>
      </c>
      <c s="32">
        <f>ROUND(ROUND(L131,2)*ROUND(G131,3),2)</f>
      </c>
      <c s="36" t="s">
        <v>53</v>
      </c>
      <c>
        <f>(M131*21)/100</f>
      </c>
      <c t="s">
        <v>27</v>
      </c>
    </row>
    <row r="132" spans="1:5" ht="12.75">
      <c r="A132" s="35" t="s">
        <v>54</v>
      </c>
      <c r="E132" s="39" t="s">
        <v>5</v>
      </c>
    </row>
    <row r="133" spans="1:5" ht="12.75">
      <c r="A133" s="35" t="s">
        <v>55</v>
      </c>
      <c r="E133" s="40" t="s">
        <v>1370</v>
      </c>
    </row>
    <row r="134" spans="1:5" ht="63.75">
      <c r="A134" t="s">
        <v>56</v>
      </c>
      <c r="E134" s="39" t="s">
        <v>6344</v>
      </c>
    </row>
    <row r="135" spans="1:16" ht="12.75">
      <c r="A135" t="s">
        <v>49</v>
      </c>
      <c s="34" t="s">
        <v>175</v>
      </c>
      <c s="34" t="s">
        <v>1390</v>
      </c>
      <c s="35" t="s">
        <v>5</v>
      </c>
      <c s="6" t="s">
        <v>1391</v>
      </c>
      <c s="36" t="s">
        <v>97</v>
      </c>
      <c s="37">
        <v>12</v>
      </c>
      <c s="36">
        <v>0</v>
      </c>
      <c s="36">
        <f>ROUND(G135*H135,6)</f>
      </c>
      <c r="L135" s="38">
        <v>0</v>
      </c>
      <c s="32">
        <f>ROUND(ROUND(L135,2)*ROUND(G135,3),2)</f>
      </c>
      <c s="36" t="s">
        <v>53</v>
      </c>
      <c>
        <f>(M135*21)/100</f>
      </c>
      <c t="s">
        <v>27</v>
      </c>
    </row>
    <row r="136" spans="1:5" ht="12.75">
      <c r="A136" s="35" t="s">
        <v>54</v>
      </c>
      <c r="E136" s="39" t="s">
        <v>5</v>
      </c>
    </row>
    <row r="137" spans="1:5" ht="12.75">
      <c r="A137" s="35" t="s">
        <v>55</v>
      </c>
      <c r="E137" s="40" t="s">
        <v>1370</v>
      </c>
    </row>
    <row r="138" spans="1:5" ht="51">
      <c r="A138" t="s">
        <v>56</v>
      </c>
      <c r="E138" s="39" t="s">
        <v>1392</v>
      </c>
    </row>
    <row r="139" spans="1:16" ht="25.5">
      <c r="A139" t="s">
        <v>49</v>
      </c>
      <c s="34" t="s">
        <v>179</v>
      </c>
      <c s="34" t="s">
        <v>777</v>
      </c>
      <c s="35" t="s">
        <v>5</v>
      </c>
      <c s="6" t="s">
        <v>778</v>
      </c>
      <c s="36" t="s">
        <v>97</v>
      </c>
      <c s="37">
        <v>11</v>
      </c>
      <c s="36">
        <v>0</v>
      </c>
      <c s="36">
        <f>ROUND(G139*H139,6)</f>
      </c>
      <c r="L139" s="38">
        <v>0</v>
      </c>
      <c s="32">
        <f>ROUND(ROUND(L139,2)*ROUND(G139,3),2)</f>
      </c>
      <c s="36" t="s">
        <v>53</v>
      </c>
      <c>
        <f>(M139*21)/100</f>
      </c>
      <c t="s">
        <v>27</v>
      </c>
    </row>
    <row r="140" spans="1:5" ht="12.75">
      <c r="A140" s="35" t="s">
        <v>54</v>
      </c>
      <c r="E140" s="39" t="s">
        <v>5</v>
      </c>
    </row>
    <row r="141" spans="1:5" ht="12.75">
      <c r="A141" s="35" t="s">
        <v>55</v>
      </c>
      <c r="E141" s="40" t="s">
        <v>1370</v>
      </c>
    </row>
    <row r="142" spans="1:5" ht="51">
      <c r="A142" t="s">
        <v>56</v>
      </c>
      <c r="E142" s="39" t="s">
        <v>1382</v>
      </c>
    </row>
    <row r="143" spans="1:16" ht="12.75">
      <c r="A143" t="s">
        <v>49</v>
      </c>
      <c s="34" t="s">
        <v>183</v>
      </c>
      <c s="34" t="s">
        <v>6186</v>
      </c>
      <c s="35" t="s">
        <v>5</v>
      </c>
      <c s="6" t="s">
        <v>6187</v>
      </c>
      <c s="36" t="s">
        <v>70</v>
      </c>
      <c s="37">
        <v>162</v>
      </c>
      <c s="36">
        <v>0</v>
      </c>
      <c s="36">
        <f>ROUND(G143*H143,6)</f>
      </c>
      <c r="L143" s="38">
        <v>0</v>
      </c>
      <c s="32">
        <f>ROUND(ROUND(L143,2)*ROUND(G143,3),2)</f>
      </c>
      <c s="36" t="s">
        <v>53</v>
      </c>
      <c>
        <f>(M143*21)/100</f>
      </c>
      <c t="s">
        <v>27</v>
      </c>
    </row>
    <row r="144" spans="1:5" ht="12.75">
      <c r="A144" s="35" t="s">
        <v>54</v>
      </c>
      <c r="E144" s="39" t="s">
        <v>5</v>
      </c>
    </row>
    <row r="145" spans="1:5" ht="12.75">
      <c r="A145" s="35" t="s">
        <v>55</v>
      </c>
      <c r="E145" s="40" t="s">
        <v>1370</v>
      </c>
    </row>
    <row r="146" spans="1:5" ht="63.75">
      <c r="A146" t="s">
        <v>56</v>
      </c>
      <c r="E146" s="39" t="s">
        <v>6188</v>
      </c>
    </row>
    <row r="147" spans="1:16" ht="38.25">
      <c r="A147" t="s">
        <v>49</v>
      </c>
      <c s="34" t="s">
        <v>187</v>
      </c>
      <c s="34" t="s">
        <v>1501</v>
      </c>
      <c s="35" t="s">
        <v>5</v>
      </c>
      <c s="6" t="s">
        <v>1502</v>
      </c>
      <c s="36" t="s">
        <v>1503</v>
      </c>
      <c s="37">
        <v>200</v>
      </c>
      <c s="36">
        <v>0</v>
      </c>
      <c s="36">
        <f>ROUND(G147*H147,6)</f>
      </c>
      <c r="L147" s="38">
        <v>0</v>
      </c>
      <c s="32">
        <f>ROUND(ROUND(L147,2)*ROUND(G147,3),2)</f>
      </c>
      <c s="36" t="s">
        <v>53</v>
      </c>
      <c>
        <f>(M147*21)/100</f>
      </c>
      <c t="s">
        <v>27</v>
      </c>
    </row>
    <row r="148" spans="1:5" ht="12.75">
      <c r="A148" s="35" t="s">
        <v>54</v>
      </c>
      <c r="E148" s="39" t="s">
        <v>5</v>
      </c>
    </row>
    <row r="149" spans="1:5" ht="12.75">
      <c r="A149" s="35" t="s">
        <v>55</v>
      </c>
      <c r="E149" s="40" t="s">
        <v>1370</v>
      </c>
    </row>
    <row r="150" spans="1:5" ht="51">
      <c r="A150" t="s">
        <v>56</v>
      </c>
      <c r="E150" s="39" t="s">
        <v>1392</v>
      </c>
    </row>
    <row r="151" spans="1:16" ht="12.75">
      <c r="A151" t="s">
        <v>49</v>
      </c>
      <c s="34" t="s">
        <v>193</v>
      </c>
      <c s="34" t="s">
        <v>1395</v>
      </c>
      <c s="35" t="s">
        <v>5</v>
      </c>
      <c s="6" t="s">
        <v>1396</v>
      </c>
      <c s="36" t="s">
        <v>70</v>
      </c>
      <c s="37">
        <v>10</v>
      </c>
      <c s="36">
        <v>0</v>
      </c>
      <c s="36">
        <f>ROUND(G151*H151,6)</f>
      </c>
      <c r="L151" s="38">
        <v>0</v>
      </c>
      <c s="32">
        <f>ROUND(ROUND(L151,2)*ROUND(G151,3),2)</f>
      </c>
      <c s="36" t="s">
        <v>53</v>
      </c>
      <c>
        <f>(M151*21)/100</f>
      </c>
      <c t="s">
        <v>27</v>
      </c>
    </row>
    <row r="152" spans="1:5" ht="12.75">
      <c r="A152" s="35" t="s">
        <v>54</v>
      </c>
      <c r="E152" s="39" t="s">
        <v>5</v>
      </c>
    </row>
    <row r="153" spans="1:5" ht="12.75">
      <c r="A153" s="35" t="s">
        <v>55</v>
      </c>
      <c r="E153" s="40" t="s">
        <v>1370</v>
      </c>
    </row>
    <row r="154" spans="1:5" ht="38.25">
      <c r="A154" t="s">
        <v>56</v>
      </c>
      <c r="E154" s="39" t="s">
        <v>1397</v>
      </c>
    </row>
    <row r="155" spans="1:13" ht="12.75">
      <c r="A155" t="s">
        <v>46</v>
      </c>
      <c r="C155" s="31" t="s">
        <v>1177</v>
      </c>
      <c r="E155" s="33" t="s">
        <v>1178</v>
      </c>
      <c r="J155" s="32">
        <f>0</f>
      </c>
      <c s="32">
        <f>0</f>
      </c>
      <c s="32">
        <f>0+L156+L160+L164+L168+L172+L176+L180+L184+L188</f>
      </c>
      <c s="32">
        <f>0+M156+M160+M164+M168+M172+M176+M180+M184+M188</f>
      </c>
    </row>
    <row r="156" spans="1:16" ht="25.5">
      <c r="A156" t="s">
        <v>49</v>
      </c>
      <c s="34" t="s">
        <v>270</v>
      </c>
      <c s="34" t="s">
        <v>6345</v>
      </c>
      <c s="35" t="s">
        <v>5</v>
      </c>
      <c s="6" t="s">
        <v>6346</v>
      </c>
      <c s="36" t="s">
        <v>97</v>
      </c>
      <c s="37">
        <v>1</v>
      </c>
      <c s="36">
        <v>0</v>
      </c>
      <c s="36">
        <f>ROUND(G156*H156,6)</f>
      </c>
      <c r="L156" s="38">
        <v>0</v>
      </c>
      <c s="32">
        <f>ROUND(ROUND(L156,2)*ROUND(G156,3),2)</f>
      </c>
      <c s="36" t="s">
        <v>53</v>
      </c>
      <c>
        <f>(M156*21)/100</f>
      </c>
      <c t="s">
        <v>27</v>
      </c>
    </row>
    <row r="157" spans="1:5" ht="12.75">
      <c r="A157" s="35" t="s">
        <v>54</v>
      </c>
      <c r="E157" s="39" t="s">
        <v>5</v>
      </c>
    </row>
    <row r="158" spans="1:5" ht="12.75">
      <c r="A158" s="35" t="s">
        <v>55</v>
      </c>
      <c r="E158" s="40" t="s">
        <v>1370</v>
      </c>
    </row>
    <row r="159" spans="1:5" ht="25.5">
      <c r="A159" t="s">
        <v>56</v>
      </c>
      <c r="E159" s="39" t="s">
        <v>6347</v>
      </c>
    </row>
    <row r="160" spans="1:16" ht="12.75">
      <c r="A160" t="s">
        <v>49</v>
      </c>
      <c s="34" t="s">
        <v>271</v>
      </c>
      <c s="34" t="s">
        <v>6189</v>
      </c>
      <c s="35" t="s">
        <v>5</v>
      </c>
      <c s="6" t="s">
        <v>6190</v>
      </c>
      <c s="36" t="s">
        <v>70</v>
      </c>
      <c s="37">
        <v>20</v>
      </c>
      <c s="36">
        <v>0</v>
      </c>
      <c s="36">
        <f>ROUND(G160*H160,6)</f>
      </c>
      <c r="L160" s="38">
        <v>0</v>
      </c>
      <c s="32">
        <f>ROUND(ROUND(L160,2)*ROUND(G160,3),2)</f>
      </c>
      <c s="36" t="s">
        <v>53</v>
      </c>
      <c>
        <f>(M160*21)/100</f>
      </c>
      <c t="s">
        <v>27</v>
      </c>
    </row>
    <row r="161" spans="1:5" ht="12.75">
      <c r="A161" s="35" t="s">
        <v>54</v>
      </c>
      <c r="E161" s="39" t="s">
        <v>5</v>
      </c>
    </row>
    <row r="162" spans="1:5" ht="12.75">
      <c r="A162" s="35" t="s">
        <v>55</v>
      </c>
      <c r="E162" s="40" t="s">
        <v>1370</v>
      </c>
    </row>
    <row r="163" spans="1:5" ht="38.25">
      <c r="A163" t="s">
        <v>56</v>
      </c>
      <c r="E163" s="39" t="s">
        <v>6191</v>
      </c>
    </row>
    <row r="164" spans="1:16" ht="12.75">
      <c r="A164" t="s">
        <v>49</v>
      </c>
      <c s="34" t="s">
        <v>272</v>
      </c>
      <c s="34" t="s">
        <v>1504</v>
      </c>
      <c s="35" t="s">
        <v>5</v>
      </c>
      <c s="6" t="s">
        <v>1505</v>
      </c>
      <c s="36" t="s">
        <v>70</v>
      </c>
      <c s="37">
        <v>50</v>
      </c>
      <c s="36">
        <v>0</v>
      </c>
      <c s="36">
        <f>ROUND(G164*H164,6)</f>
      </c>
      <c r="L164" s="38">
        <v>0</v>
      </c>
      <c s="32">
        <f>ROUND(ROUND(L164,2)*ROUND(G164,3),2)</f>
      </c>
      <c s="36" t="s">
        <v>53</v>
      </c>
      <c>
        <f>(M164*21)/100</f>
      </c>
      <c t="s">
        <v>27</v>
      </c>
    </row>
    <row r="165" spans="1:5" ht="12.75">
      <c r="A165" s="35" t="s">
        <v>54</v>
      </c>
      <c r="E165" s="39" t="s">
        <v>5</v>
      </c>
    </row>
    <row r="166" spans="1:5" ht="12.75">
      <c r="A166" s="35" t="s">
        <v>55</v>
      </c>
      <c r="E166" s="40" t="s">
        <v>1370</v>
      </c>
    </row>
    <row r="167" spans="1:5" ht="51">
      <c r="A167" t="s">
        <v>56</v>
      </c>
      <c r="E167" s="39" t="s">
        <v>1506</v>
      </c>
    </row>
    <row r="168" spans="1:16" ht="12.75">
      <c r="A168" t="s">
        <v>49</v>
      </c>
      <c s="34" t="s">
        <v>273</v>
      </c>
      <c s="34" t="s">
        <v>6348</v>
      </c>
      <c s="35" t="s">
        <v>5</v>
      </c>
      <c s="6" t="s">
        <v>6349</v>
      </c>
      <c s="36" t="s">
        <v>97</v>
      </c>
      <c s="37">
        <v>5</v>
      </c>
      <c s="36">
        <v>0</v>
      </c>
      <c s="36">
        <f>ROUND(G168*H168,6)</f>
      </c>
      <c r="L168" s="38">
        <v>0</v>
      </c>
      <c s="32">
        <f>ROUND(ROUND(L168,2)*ROUND(G168,3),2)</f>
      </c>
      <c s="36" t="s">
        <v>53</v>
      </c>
      <c>
        <f>(M168*21)/100</f>
      </c>
      <c t="s">
        <v>27</v>
      </c>
    </row>
    <row r="169" spans="1:5" ht="12.75">
      <c r="A169" s="35" t="s">
        <v>54</v>
      </c>
      <c r="E169" s="39" t="s">
        <v>5</v>
      </c>
    </row>
    <row r="170" spans="1:5" ht="12.75">
      <c r="A170" s="35" t="s">
        <v>55</v>
      </c>
      <c r="E170" s="40" t="s">
        <v>1370</v>
      </c>
    </row>
    <row r="171" spans="1:5" ht="38.25">
      <c r="A171" t="s">
        <v>56</v>
      </c>
      <c r="E171" s="39" t="s">
        <v>6350</v>
      </c>
    </row>
    <row r="172" spans="1:16" ht="12.75">
      <c r="A172" t="s">
        <v>49</v>
      </c>
      <c s="34" t="s">
        <v>274</v>
      </c>
      <c s="34" t="s">
        <v>790</v>
      </c>
      <c s="35" t="s">
        <v>5</v>
      </c>
      <c s="6" t="s">
        <v>791</v>
      </c>
      <c s="36" t="s">
        <v>97</v>
      </c>
      <c s="37">
        <v>2</v>
      </c>
      <c s="36">
        <v>0</v>
      </c>
      <c s="36">
        <f>ROUND(G172*H172,6)</f>
      </c>
      <c r="L172" s="38">
        <v>0</v>
      </c>
      <c s="32">
        <f>ROUND(ROUND(L172,2)*ROUND(G172,3),2)</f>
      </c>
      <c s="36" t="s">
        <v>53</v>
      </c>
      <c>
        <f>(M172*21)/100</f>
      </c>
      <c t="s">
        <v>27</v>
      </c>
    </row>
    <row r="173" spans="1:5" ht="12.75">
      <c r="A173" s="35" t="s">
        <v>54</v>
      </c>
      <c r="E173" s="39" t="s">
        <v>5</v>
      </c>
    </row>
    <row r="174" spans="1:5" ht="12.75">
      <c r="A174" s="35" t="s">
        <v>55</v>
      </c>
      <c r="E174" s="40" t="s">
        <v>1370</v>
      </c>
    </row>
    <row r="175" spans="1:5" ht="38.25">
      <c r="A175" t="s">
        <v>56</v>
      </c>
      <c r="E175" s="39" t="s">
        <v>1397</v>
      </c>
    </row>
    <row r="176" spans="1:16" ht="12.75">
      <c r="A176" t="s">
        <v>49</v>
      </c>
      <c s="34" t="s">
        <v>278</v>
      </c>
      <c s="34" t="s">
        <v>6351</v>
      </c>
      <c s="35" t="s">
        <v>5</v>
      </c>
      <c s="6" t="s">
        <v>6352</v>
      </c>
      <c s="36" t="s">
        <v>97</v>
      </c>
      <c s="37">
        <v>1</v>
      </c>
      <c s="36">
        <v>0</v>
      </c>
      <c s="36">
        <f>ROUND(G176*H176,6)</f>
      </c>
      <c r="L176" s="38">
        <v>0</v>
      </c>
      <c s="32">
        <f>ROUND(ROUND(L176,2)*ROUND(G176,3),2)</f>
      </c>
      <c s="36" t="s">
        <v>53</v>
      </c>
      <c>
        <f>(M176*21)/100</f>
      </c>
      <c t="s">
        <v>27</v>
      </c>
    </row>
    <row r="177" spans="1:5" ht="12.75">
      <c r="A177" s="35" t="s">
        <v>54</v>
      </c>
      <c r="E177" s="39" t="s">
        <v>5</v>
      </c>
    </row>
    <row r="178" spans="1:5" ht="12.75">
      <c r="A178" s="35" t="s">
        <v>55</v>
      </c>
      <c r="E178" s="40" t="s">
        <v>1370</v>
      </c>
    </row>
    <row r="179" spans="1:5" ht="38.25">
      <c r="A179" t="s">
        <v>56</v>
      </c>
      <c r="E179" s="39" t="s">
        <v>6353</v>
      </c>
    </row>
    <row r="180" spans="1:16" ht="12.75">
      <c r="A180" t="s">
        <v>49</v>
      </c>
      <c s="34" t="s">
        <v>279</v>
      </c>
      <c s="34" t="s">
        <v>1509</v>
      </c>
      <c s="35" t="s">
        <v>5</v>
      </c>
      <c s="6" t="s">
        <v>1510</v>
      </c>
      <c s="36" t="s">
        <v>97</v>
      </c>
      <c s="37">
        <v>20</v>
      </c>
      <c s="36">
        <v>0</v>
      </c>
      <c s="36">
        <f>ROUND(G180*H180,6)</f>
      </c>
      <c r="L180" s="38">
        <v>0</v>
      </c>
      <c s="32">
        <f>ROUND(ROUND(L180,2)*ROUND(G180,3),2)</f>
      </c>
      <c s="36" t="s">
        <v>53</v>
      </c>
      <c>
        <f>(M180*21)/100</f>
      </c>
      <c t="s">
        <v>27</v>
      </c>
    </row>
    <row r="181" spans="1:5" ht="12.75">
      <c r="A181" s="35" t="s">
        <v>54</v>
      </c>
      <c r="E181" s="39" t="s">
        <v>5</v>
      </c>
    </row>
    <row r="182" spans="1:5" ht="12.75">
      <c r="A182" s="35" t="s">
        <v>55</v>
      </c>
      <c r="E182" s="40" t="s">
        <v>1370</v>
      </c>
    </row>
    <row r="183" spans="1:5" ht="38.25">
      <c r="A183" t="s">
        <v>56</v>
      </c>
      <c r="E183" s="39" t="s">
        <v>1511</v>
      </c>
    </row>
    <row r="184" spans="1:16" ht="12.75">
      <c r="A184" t="s">
        <v>49</v>
      </c>
      <c s="34" t="s">
        <v>280</v>
      </c>
      <c s="34" t="s">
        <v>1512</v>
      </c>
      <c s="35" t="s">
        <v>5</v>
      </c>
      <c s="6" t="s">
        <v>794</v>
      </c>
      <c s="36" t="s">
        <v>97</v>
      </c>
      <c s="37">
        <v>1</v>
      </c>
      <c s="36">
        <v>0</v>
      </c>
      <c s="36">
        <f>ROUND(G184*H184,6)</f>
      </c>
      <c r="L184" s="38">
        <v>0</v>
      </c>
      <c s="32">
        <f>ROUND(ROUND(L184,2)*ROUND(G184,3),2)</f>
      </c>
      <c s="36" t="s">
        <v>53</v>
      </c>
      <c>
        <f>(M184*21)/100</f>
      </c>
      <c t="s">
        <v>27</v>
      </c>
    </row>
    <row r="185" spans="1:5" ht="12.75">
      <c r="A185" s="35" t="s">
        <v>54</v>
      </c>
      <c r="E185" s="39" t="s">
        <v>5</v>
      </c>
    </row>
    <row r="186" spans="1:5" ht="12.75">
      <c r="A186" s="35" t="s">
        <v>55</v>
      </c>
      <c r="E186" s="40" t="s">
        <v>1370</v>
      </c>
    </row>
    <row r="187" spans="1:5" ht="51">
      <c r="A187" t="s">
        <v>56</v>
      </c>
      <c r="E187" s="39" t="s">
        <v>1513</v>
      </c>
    </row>
    <row r="188" spans="1:16" ht="12.75">
      <c r="A188" t="s">
        <v>49</v>
      </c>
      <c s="34" t="s">
        <v>284</v>
      </c>
      <c s="34" t="s">
        <v>6354</v>
      </c>
      <c s="35" t="s">
        <v>5</v>
      </c>
      <c s="6" t="s">
        <v>6355</v>
      </c>
      <c s="36" t="s">
        <v>97</v>
      </c>
      <c s="37">
        <v>1</v>
      </c>
      <c s="36">
        <v>0</v>
      </c>
      <c s="36">
        <f>ROUND(G188*H188,6)</f>
      </c>
      <c r="L188" s="38">
        <v>0</v>
      </c>
      <c s="32">
        <f>ROUND(ROUND(L188,2)*ROUND(G188,3),2)</f>
      </c>
      <c s="36" t="s">
        <v>1400</v>
      </c>
      <c>
        <f>(M188*21)/100</f>
      </c>
      <c t="s">
        <v>27</v>
      </c>
    </row>
    <row r="189" spans="1:5" ht="12.75">
      <c r="A189" s="35" t="s">
        <v>54</v>
      </c>
      <c r="E189" s="39" t="s">
        <v>5</v>
      </c>
    </row>
    <row r="190" spans="1:5" ht="12.75">
      <c r="A190" s="35" t="s">
        <v>55</v>
      </c>
      <c r="E190" s="40" t="s">
        <v>1370</v>
      </c>
    </row>
    <row r="191" spans="1:5" ht="102">
      <c r="A191" t="s">
        <v>56</v>
      </c>
      <c r="E191" s="39" t="s">
        <v>6356</v>
      </c>
    </row>
    <row r="192" spans="1:13" ht="12.75">
      <c r="A192" t="s">
        <v>46</v>
      </c>
      <c r="C192" s="31" t="s">
        <v>1402</v>
      </c>
      <c r="E192" s="33" t="s">
        <v>1403</v>
      </c>
      <c r="J192" s="32">
        <f>0</f>
      </c>
      <c s="32">
        <f>0</f>
      </c>
      <c s="32">
        <f>0+L193+L197+L201+L205+L209+L213+L217+L221+L225+L229+L233+L237+L241</f>
      </c>
      <c s="32">
        <f>0+M193+M197+M201+M205+M209+M213+M217+M221+M225+M229+M233+M237+M241</f>
      </c>
    </row>
    <row r="193" spans="1:16" ht="12.75">
      <c r="A193" t="s">
        <v>49</v>
      </c>
      <c s="34" t="s">
        <v>290</v>
      </c>
      <c s="34" t="s">
        <v>531</v>
      </c>
      <c s="35" t="s">
        <v>5</v>
      </c>
      <c s="6" t="s">
        <v>532</v>
      </c>
      <c s="36" t="s">
        <v>70</v>
      </c>
      <c s="37">
        <v>237</v>
      </c>
      <c s="36">
        <v>0</v>
      </c>
      <c s="36">
        <f>ROUND(G193*H193,6)</f>
      </c>
      <c r="L193" s="38">
        <v>0</v>
      </c>
      <c s="32">
        <f>ROUND(ROUND(L193,2)*ROUND(G193,3),2)</f>
      </c>
      <c s="36" t="s">
        <v>53</v>
      </c>
      <c>
        <f>(M193*21)/100</f>
      </c>
      <c t="s">
        <v>27</v>
      </c>
    </row>
    <row r="194" spans="1:5" ht="12.75">
      <c r="A194" s="35" t="s">
        <v>54</v>
      </c>
      <c r="E194" s="39" t="s">
        <v>5</v>
      </c>
    </row>
    <row r="195" spans="1:5" ht="12.75">
      <c r="A195" s="35" t="s">
        <v>55</v>
      </c>
      <c r="E195" s="40" t="s">
        <v>1370</v>
      </c>
    </row>
    <row r="196" spans="1:5" ht="38.25">
      <c r="A196" t="s">
        <v>56</v>
      </c>
      <c r="E196" s="39" t="s">
        <v>1406</v>
      </c>
    </row>
    <row r="197" spans="1:16" ht="12.75">
      <c r="A197" t="s">
        <v>49</v>
      </c>
      <c s="34" t="s">
        <v>297</v>
      </c>
      <c s="34" t="s">
        <v>1194</v>
      </c>
      <c s="35" t="s">
        <v>5</v>
      </c>
      <c s="6" t="s">
        <v>1195</v>
      </c>
      <c s="36" t="s">
        <v>70</v>
      </c>
      <c s="37">
        <v>84</v>
      </c>
      <c s="36">
        <v>0</v>
      </c>
      <c s="36">
        <f>ROUND(G197*H197,6)</f>
      </c>
      <c r="L197" s="38">
        <v>0</v>
      </c>
      <c s="32">
        <f>ROUND(ROUND(L197,2)*ROUND(G197,3),2)</f>
      </c>
      <c s="36" t="s">
        <v>53</v>
      </c>
      <c>
        <f>(M197*21)/100</f>
      </c>
      <c t="s">
        <v>27</v>
      </c>
    </row>
    <row r="198" spans="1:5" ht="12.75">
      <c r="A198" s="35" t="s">
        <v>54</v>
      </c>
      <c r="E198" s="39" t="s">
        <v>5</v>
      </c>
    </row>
    <row r="199" spans="1:5" ht="12.75">
      <c r="A199" s="35" t="s">
        <v>55</v>
      </c>
      <c r="E199" s="40" t="s">
        <v>1370</v>
      </c>
    </row>
    <row r="200" spans="1:5" ht="38.25">
      <c r="A200" t="s">
        <v>56</v>
      </c>
      <c r="E200" s="39" t="s">
        <v>1406</v>
      </c>
    </row>
    <row r="201" spans="1:16" ht="12.75">
      <c r="A201" t="s">
        <v>49</v>
      </c>
      <c s="34" t="s">
        <v>300</v>
      </c>
      <c s="34" t="s">
        <v>1407</v>
      </c>
      <c s="35" t="s">
        <v>5</v>
      </c>
      <c s="6" t="s">
        <v>1408</v>
      </c>
      <c s="36" t="s">
        <v>70</v>
      </c>
      <c s="37">
        <v>215</v>
      </c>
      <c s="36">
        <v>0</v>
      </c>
      <c s="36">
        <f>ROUND(G201*H201,6)</f>
      </c>
      <c r="L201" s="38">
        <v>0</v>
      </c>
      <c s="32">
        <f>ROUND(ROUND(L201,2)*ROUND(G201,3),2)</f>
      </c>
      <c s="36" t="s">
        <v>53</v>
      </c>
      <c>
        <f>(M201*21)/100</f>
      </c>
      <c t="s">
        <v>27</v>
      </c>
    </row>
    <row r="202" spans="1:5" ht="12.75">
      <c r="A202" s="35" t="s">
        <v>54</v>
      </c>
      <c r="E202" s="39" t="s">
        <v>5</v>
      </c>
    </row>
    <row r="203" spans="1:5" ht="12.75">
      <c r="A203" s="35" t="s">
        <v>55</v>
      </c>
      <c r="E203" s="40" t="s">
        <v>1370</v>
      </c>
    </row>
    <row r="204" spans="1:5" ht="38.25">
      <c r="A204" t="s">
        <v>56</v>
      </c>
      <c r="E204" s="39" t="s">
        <v>1406</v>
      </c>
    </row>
    <row r="205" spans="1:16" ht="12.75">
      <c r="A205" t="s">
        <v>49</v>
      </c>
      <c s="34" t="s">
        <v>304</v>
      </c>
      <c s="34" t="s">
        <v>1206</v>
      </c>
      <c s="35" t="s">
        <v>5</v>
      </c>
      <c s="6" t="s">
        <v>1207</v>
      </c>
      <c s="36" t="s">
        <v>70</v>
      </c>
      <c s="37">
        <v>5</v>
      </c>
      <c s="36">
        <v>0</v>
      </c>
      <c s="36">
        <f>ROUND(G205*H205,6)</f>
      </c>
      <c r="L205" s="38">
        <v>0</v>
      </c>
      <c s="32">
        <f>ROUND(ROUND(L205,2)*ROUND(G205,3),2)</f>
      </c>
      <c s="36" t="s">
        <v>53</v>
      </c>
      <c>
        <f>(M205*21)/100</f>
      </c>
      <c t="s">
        <v>27</v>
      </c>
    </row>
    <row r="206" spans="1:5" ht="12.75">
      <c r="A206" s="35" t="s">
        <v>54</v>
      </c>
      <c r="E206" s="39" t="s">
        <v>5</v>
      </c>
    </row>
    <row r="207" spans="1:5" ht="12.75">
      <c r="A207" s="35" t="s">
        <v>55</v>
      </c>
      <c r="E207" s="40" t="s">
        <v>1370</v>
      </c>
    </row>
    <row r="208" spans="1:5" ht="38.25">
      <c r="A208" t="s">
        <v>56</v>
      </c>
      <c r="E208" s="39" t="s">
        <v>1205</v>
      </c>
    </row>
    <row r="209" spans="1:16" ht="12.75">
      <c r="A209" t="s">
        <v>49</v>
      </c>
      <c s="34" t="s">
        <v>308</v>
      </c>
      <c s="34" t="s">
        <v>1208</v>
      </c>
      <c s="35" t="s">
        <v>5</v>
      </c>
      <c s="6" t="s">
        <v>1209</v>
      </c>
      <c s="36" t="s">
        <v>70</v>
      </c>
      <c s="37">
        <v>30</v>
      </c>
      <c s="36">
        <v>0</v>
      </c>
      <c s="36">
        <f>ROUND(G209*H209,6)</f>
      </c>
      <c r="L209" s="38">
        <v>0</v>
      </c>
      <c s="32">
        <f>ROUND(ROUND(L209,2)*ROUND(G209,3),2)</f>
      </c>
      <c s="36" t="s">
        <v>53</v>
      </c>
      <c>
        <f>(M209*21)/100</f>
      </c>
      <c t="s">
        <v>27</v>
      </c>
    </row>
    <row r="210" spans="1:5" ht="12.75">
      <c r="A210" s="35" t="s">
        <v>54</v>
      </c>
      <c r="E210" s="39" t="s">
        <v>5</v>
      </c>
    </row>
    <row r="211" spans="1:5" ht="12.75">
      <c r="A211" s="35" t="s">
        <v>55</v>
      </c>
      <c r="E211" s="40" t="s">
        <v>1370</v>
      </c>
    </row>
    <row r="212" spans="1:5" ht="38.25">
      <c r="A212" t="s">
        <v>56</v>
      </c>
      <c r="E212" s="39" t="s">
        <v>1205</v>
      </c>
    </row>
    <row r="213" spans="1:16" ht="25.5">
      <c r="A213" t="s">
        <v>49</v>
      </c>
      <c s="34" t="s">
        <v>714</v>
      </c>
      <c s="34" t="s">
        <v>1217</v>
      </c>
      <c s="35" t="s">
        <v>5</v>
      </c>
      <c s="6" t="s">
        <v>1218</v>
      </c>
      <c s="36" t="s">
        <v>97</v>
      </c>
      <c s="37">
        <v>18</v>
      </c>
      <c s="36">
        <v>0</v>
      </c>
      <c s="36">
        <f>ROUND(G213*H213,6)</f>
      </c>
      <c r="L213" s="38">
        <v>0</v>
      </c>
      <c s="32">
        <f>ROUND(ROUND(L213,2)*ROUND(G213,3),2)</f>
      </c>
      <c s="36" t="s">
        <v>53</v>
      </c>
      <c>
        <f>(M213*21)/100</f>
      </c>
      <c t="s">
        <v>27</v>
      </c>
    </row>
    <row r="214" spans="1:5" ht="12.75">
      <c r="A214" s="35" t="s">
        <v>54</v>
      </c>
      <c r="E214" s="39" t="s">
        <v>5</v>
      </c>
    </row>
    <row r="215" spans="1:5" ht="12.75">
      <c r="A215" s="35" t="s">
        <v>55</v>
      </c>
      <c r="E215" s="40" t="s">
        <v>1370</v>
      </c>
    </row>
    <row r="216" spans="1:5" ht="38.25">
      <c r="A216" t="s">
        <v>56</v>
      </c>
      <c r="E216" s="39" t="s">
        <v>1411</v>
      </c>
    </row>
    <row r="217" spans="1:16" ht="25.5">
      <c r="A217" t="s">
        <v>49</v>
      </c>
      <c s="34" t="s">
        <v>715</v>
      </c>
      <c s="34" t="s">
        <v>1220</v>
      </c>
      <c s="35" t="s">
        <v>5</v>
      </c>
      <c s="6" t="s">
        <v>1221</v>
      </c>
      <c s="36" t="s">
        <v>97</v>
      </c>
      <c s="37">
        <v>20</v>
      </c>
      <c s="36">
        <v>0</v>
      </c>
      <c s="36">
        <f>ROUND(G217*H217,6)</f>
      </c>
      <c r="L217" s="38">
        <v>0</v>
      </c>
      <c s="32">
        <f>ROUND(ROUND(L217,2)*ROUND(G217,3),2)</f>
      </c>
      <c s="36" t="s">
        <v>53</v>
      </c>
      <c>
        <f>(M217*21)/100</f>
      </c>
      <c t="s">
        <v>27</v>
      </c>
    </row>
    <row r="218" spans="1:5" ht="12.75">
      <c r="A218" s="35" t="s">
        <v>54</v>
      </c>
      <c r="E218" s="39" t="s">
        <v>5</v>
      </c>
    </row>
    <row r="219" spans="1:5" ht="12.75">
      <c r="A219" s="35" t="s">
        <v>55</v>
      </c>
      <c r="E219" s="40" t="s">
        <v>1370</v>
      </c>
    </row>
    <row r="220" spans="1:5" ht="38.25">
      <c r="A220" t="s">
        <v>56</v>
      </c>
      <c r="E220" s="39" t="s">
        <v>1411</v>
      </c>
    </row>
    <row r="221" spans="1:16" ht="25.5">
      <c r="A221" t="s">
        <v>49</v>
      </c>
      <c s="34" t="s">
        <v>716</v>
      </c>
      <c s="34" t="s">
        <v>6205</v>
      </c>
      <c s="35" t="s">
        <v>5</v>
      </c>
      <c s="6" t="s">
        <v>6206</v>
      </c>
      <c s="36" t="s">
        <v>97</v>
      </c>
      <c s="37">
        <v>1</v>
      </c>
      <c s="36">
        <v>0</v>
      </c>
      <c s="36">
        <f>ROUND(G221*H221,6)</f>
      </c>
      <c r="L221" s="38">
        <v>0</v>
      </c>
      <c s="32">
        <f>ROUND(ROUND(L221,2)*ROUND(G221,3),2)</f>
      </c>
      <c s="36" t="s">
        <v>53</v>
      </c>
      <c>
        <f>(M221*21)/100</f>
      </c>
      <c t="s">
        <v>27</v>
      </c>
    </row>
    <row r="222" spans="1:5" ht="12.75">
      <c r="A222" s="35" t="s">
        <v>54</v>
      </c>
      <c r="E222" s="39" t="s">
        <v>5</v>
      </c>
    </row>
    <row r="223" spans="1:5" ht="12.75">
      <c r="A223" s="35" t="s">
        <v>55</v>
      </c>
      <c r="E223" s="40" t="s">
        <v>1370</v>
      </c>
    </row>
    <row r="224" spans="1:5" ht="38.25">
      <c r="A224" t="s">
        <v>56</v>
      </c>
      <c r="E224" s="39" t="s">
        <v>1411</v>
      </c>
    </row>
    <row r="225" spans="1:16" ht="25.5">
      <c r="A225" t="s">
        <v>49</v>
      </c>
      <c s="34" t="s">
        <v>719</v>
      </c>
      <c s="34" t="s">
        <v>6209</v>
      </c>
      <c s="35" t="s">
        <v>5</v>
      </c>
      <c s="6" t="s">
        <v>6210</v>
      </c>
      <c s="36" t="s">
        <v>97</v>
      </c>
      <c s="37">
        <v>2</v>
      </c>
      <c s="36">
        <v>0</v>
      </c>
      <c s="36">
        <f>ROUND(G225*H225,6)</f>
      </c>
      <c r="L225" s="38">
        <v>0</v>
      </c>
      <c s="32">
        <f>ROUND(ROUND(L225,2)*ROUND(G225,3),2)</f>
      </c>
      <c s="36" t="s">
        <v>53</v>
      </c>
      <c>
        <f>(M225*21)/100</f>
      </c>
      <c t="s">
        <v>27</v>
      </c>
    </row>
    <row r="226" spans="1:5" ht="12.75">
      <c r="A226" s="35" t="s">
        <v>54</v>
      </c>
      <c r="E226" s="39" t="s">
        <v>5</v>
      </c>
    </row>
    <row r="227" spans="1:5" ht="12.75">
      <c r="A227" s="35" t="s">
        <v>55</v>
      </c>
      <c r="E227" s="40" t="s">
        <v>1370</v>
      </c>
    </row>
    <row r="228" spans="1:5" ht="38.25">
      <c r="A228" t="s">
        <v>56</v>
      </c>
      <c r="E228" s="39" t="s">
        <v>1411</v>
      </c>
    </row>
    <row r="229" spans="1:16" ht="12.75">
      <c r="A229" t="s">
        <v>49</v>
      </c>
      <c s="34" t="s">
        <v>723</v>
      </c>
      <c s="34" t="s">
        <v>1412</v>
      </c>
      <c s="35" t="s">
        <v>5</v>
      </c>
      <c s="6" t="s">
        <v>1413</v>
      </c>
      <c s="36" t="s">
        <v>70</v>
      </c>
      <c s="37">
        <v>8</v>
      </c>
      <c s="36">
        <v>0</v>
      </c>
      <c s="36">
        <f>ROUND(G229*H229,6)</f>
      </c>
      <c r="L229" s="38">
        <v>0</v>
      </c>
      <c s="32">
        <f>ROUND(ROUND(L229,2)*ROUND(G229,3),2)</f>
      </c>
      <c s="36" t="s">
        <v>53</v>
      </c>
      <c>
        <f>(M229*21)/100</f>
      </c>
      <c t="s">
        <v>27</v>
      </c>
    </row>
    <row r="230" spans="1:5" ht="12.75">
      <c r="A230" s="35" t="s">
        <v>54</v>
      </c>
      <c r="E230" s="39" t="s">
        <v>5</v>
      </c>
    </row>
    <row r="231" spans="1:5" ht="12.75">
      <c r="A231" s="35" t="s">
        <v>55</v>
      </c>
      <c r="E231" s="40" t="s">
        <v>1370</v>
      </c>
    </row>
    <row r="232" spans="1:5" ht="25.5">
      <c r="A232" t="s">
        <v>56</v>
      </c>
      <c r="E232" s="39" t="s">
        <v>1414</v>
      </c>
    </row>
    <row r="233" spans="1:16" ht="12.75">
      <c r="A233" t="s">
        <v>49</v>
      </c>
      <c s="34" t="s">
        <v>726</v>
      </c>
      <c s="34" t="s">
        <v>1222</v>
      </c>
      <c s="35" t="s">
        <v>5</v>
      </c>
      <c s="6" t="s">
        <v>1223</v>
      </c>
      <c s="36" t="s">
        <v>97</v>
      </c>
      <c s="37">
        <v>50</v>
      </c>
      <c s="36">
        <v>0</v>
      </c>
      <c s="36">
        <f>ROUND(G233*H233,6)</f>
      </c>
      <c r="L233" s="38">
        <v>0</v>
      </c>
      <c s="32">
        <f>ROUND(ROUND(L233,2)*ROUND(G233,3),2)</f>
      </c>
      <c s="36" t="s">
        <v>53</v>
      </c>
      <c>
        <f>(M233*21)/100</f>
      </c>
      <c t="s">
        <v>27</v>
      </c>
    </row>
    <row r="234" spans="1:5" ht="12.75">
      <c r="A234" s="35" t="s">
        <v>54</v>
      </c>
      <c r="E234" s="39" t="s">
        <v>5</v>
      </c>
    </row>
    <row r="235" spans="1:5" ht="12.75">
      <c r="A235" s="35" t="s">
        <v>55</v>
      </c>
      <c r="E235" s="40" t="s">
        <v>1370</v>
      </c>
    </row>
    <row r="236" spans="1:5" ht="25.5">
      <c r="A236" t="s">
        <v>56</v>
      </c>
      <c r="E236" s="39" t="s">
        <v>1415</v>
      </c>
    </row>
    <row r="237" spans="1:16" ht="12.75">
      <c r="A237" t="s">
        <v>49</v>
      </c>
      <c s="34" t="s">
        <v>730</v>
      </c>
      <c s="34" t="s">
        <v>6357</v>
      </c>
      <c s="35" t="s">
        <v>5</v>
      </c>
      <c s="6" t="s">
        <v>6358</v>
      </c>
      <c s="36" t="s">
        <v>97</v>
      </c>
      <c s="37">
        <v>1</v>
      </c>
      <c s="36">
        <v>0</v>
      </c>
      <c s="36">
        <f>ROUND(G237*H237,6)</f>
      </c>
      <c r="L237" s="38">
        <v>0</v>
      </c>
      <c s="32">
        <f>ROUND(ROUND(L237,2)*ROUND(G237,3),2)</f>
      </c>
      <c s="36" t="s">
        <v>53</v>
      </c>
      <c>
        <f>(M237*21)/100</f>
      </c>
      <c t="s">
        <v>27</v>
      </c>
    </row>
    <row r="238" spans="1:5" ht="12.75">
      <c r="A238" s="35" t="s">
        <v>54</v>
      </c>
      <c r="E238" s="39" t="s">
        <v>5</v>
      </c>
    </row>
    <row r="239" spans="1:5" ht="12.75">
      <c r="A239" s="35" t="s">
        <v>55</v>
      </c>
      <c r="E239" s="40" t="s">
        <v>1370</v>
      </c>
    </row>
    <row r="240" spans="1:5" ht="38.25">
      <c r="A240" t="s">
        <v>56</v>
      </c>
      <c r="E240" s="39" t="s">
        <v>6359</v>
      </c>
    </row>
    <row r="241" spans="1:16" ht="12.75">
      <c r="A241" t="s">
        <v>49</v>
      </c>
      <c s="34" t="s">
        <v>860</v>
      </c>
      <c s="34" t="s">
        <v>1419</v>
      </c>
      <c s="35" t="s">
        <v>5</v>
      </c>
      <c s="6" t="s">
        <v>1420</v>
      </c>
      <c s="36" t="s">
        <v>70</v>
      </c>
      <c s="37">
        <v>160</v>
      </c>
      <c s="36">
        <v>0</v>
      </c>
      <c s="36">
        <f>ROUND(G241*H241,6)</f>
      </c>
      <c r="L241" s="38">
        <v>0</v>
      </c>
      <c s="32">
        <f>ROUND(ROUND(L241,2)*ROUND(G241,3),2)</f>
      </c>
      <c s="36" t="s">
        <v>53</v>
      </c>
      <c>
        <f>(M241*21)/100</f>
      </c>
      <c t="s">
        <v>27</v>
      </c>
    </row>
    <row r="242" spans="1:5" ht="12.75">
      <c r="A242" s="35" t="s">
        <v>54</v>
      </c>
      <c r="E242" s="39" t="s">
        <v>5</v>
      </c>
    </row>
    <row r="243" spans="1:5" ht="12.75">
      <c r="A243" s="35" t="s">
        <v>55</v>
      </c>
      <c r="E243" s="40" t="s">
        <v>1370</v>
      </c>
    </row>
    <row r="244" spans="1:5" ht="63.75">
      <c r="A244" t="s">
        <v>56</v>
      </c>
      <c r="E244" s="39" t="s">
        <v>1421</v>
      </c>
    </row>
    <row r="245" spans="1:13" ht="12.75">
      <c r="A245" t="s">
        <v>46</v>
      </c>
      <c r="C245" s="31" t="s">
        <v>6211</v>
      </c>
      <c r="E245" s="33" t="s">
        <v>6212</v>
      </c>
      <c r="J245" s="32">
        <f>0</f>
      </c>
      <c s="32">
        <f>0</f>
      </c>
      <c s="32">
        <f>0+L246+L250+L254+L258+L262+L266</f>
      </c>
      <c s="32">
        <f>0+M246+M250+M254+M258+M262+M266</f>
      </c>
    </row>
    <row r="246" spans="1:16" ht="25.5">
      <c r="A246" t="s">
        <v>49</v>
      </c>
      <c s="34" t="s">
        <v>863</v>
      </c>
      <c s="34" t="s">
        <v>6360</v>
      </c>
      <c s="35" t="s">
        <v>5</v>
      </c>
      <c s="6" t="s">
        <v>6361</v>
      </c>
      <c s="36" t="s">
        <v>97</v>
      </c>
      <c s="37">
        <v>1</v>
      </c>
      <c s="36">
        <v>0</v>
      </c>
      <c s="36">
        <f>ROUND(G246*H246,6)</f>
      </c>
      <c r="L246" s="38">
        <v>0</v>
      </c>
      <c s="32">
        <f>ROUND(ROUND(L246,2)*ROUND(G246,3),2)</f>
      </c>
      <c s="36" t="s">
        <v>53</v>
      </c>
      <c>
        <f>(M246*21)/100</f>
      </c>
      <c t="s">
        <v>27</v>
      </c>
    </row>
    <row r="247" spans="1:5" ht="12.75">
      <c r="A247" s="35" t="s">
        <v>54</v>
      </c>
      <c r="E247" s="39" t="s">
        <v>5</v>
      </c>
    </row>
    <row r="248" spans="1:5" ht="12.75">
      <c r="A248" s="35" t="s">
        <v>55</v>
      </c>
      <c r="E248" s="40" t="s">
        <v>1370</v>
      </c>
    </row>
    <row r="249" spans="1:5" ht="38.25">
      <c r="A249" t="s">
        <v>56</v>
      </c>
      <c r="E249" s="39" t="s">
        <v>6215</v>
      </c>
    </row>
    <row r="250" spans="1:16" ht="25.5">
      <c r="A250" t="s">
        <v>49</v>
      </c>
      <c s="34" t="s">
        <v>867</v>
      </c>
      <c s="34" t="s">
        <v>6216</v>
      </c>
      <c s="35" t="s">
        <v>5</v>
      </c>
      <c s="6" t="s">
        <v>6217</v>
      </c>
      <c s="36" t="s">
        <v>97</v>
      </c>
      <c s="37">
        <v>2</v>
      </c>
      <c s="36">
        <v>0</v>
      </c>
      <c s="36">
        <f>ROUND(G250*H250,6)</f>
      </c>
      <c r="L250" s="38">
        <v>0</v>
      </c>
      <c s="32">
        <f>ROUND(ROUND(L250,2)*ROUND(G250,3),2)</f>
      </c>
      <c s="36" t="s">
        <v>53</v>
      </c>
      <c>
        <f>(M250*21)/100</f>
      </c>
      <c t="s">
        <v>27</v>
      </c>
    </row>
    <row r="251" spans="1:5" ht="12.75">
      <c r="A251" s="35" t="s">
        <v>54</v>
      </c>
      <c r="E251" s="39" t="s">
        <v>5</v>
      </c>
    </row>
    <row r="252" spans="1:5" ht="12.75">
      <c r="A252" s="35" t="s">
        <v>55</v>
      </c>
      <c r="E252" s="40" t="s">
        <v>1370</v>
      </c>
    </row>
    <row r="253" spans="1:5" ht="38.25">
      <c r="A253" t="s">
        <v>56</v>
      </c>
      <c r="E253" s="39" t="s">
        <v>6215</v>
      </c>
    </row>
    <row r="254" spans="1:16" ht="25.5">
      <c r="A254" t="s">
        <v>49</v>
      </c>
      <c s="34" t="s">
        <v>872</v>
      </c>
      <c s="34" t="s">
        <v>6362</v>
      </c>
      <c s="35" t="s">
        <v>5</v>
      </c>
      <c s="6" t="s">
        <v>6363</v>
      </c>
      <c s="36" t="s">
        <v>97</v>
      </c>
      <c s="37">
        <v>1</v>
      </c>
      <c s="36">
        <v>0</v>
      </c>
      <c s="36">
        <f>ROUND(G254*H254,6)</f>
      </c>
      <c r="L254" s="38">
        <v>0</v>
      </c>
      <c s="32">
        <f>ROUND(ROUND(L254,2)*ROUND(G254,3),2)</f>
      </c>
      <c s="36" t="s">
        <v>53</v>
      </c>
      <c>
        <f>(M254*21)/100</f>
      </c>
      <c t="s">
        <v>27</v>
      </c>
    </row>
    <row r="255" spans="1:5" ht="12.75">
      <c r="A255" s="35" t="s">
        <v>54</v>
      </c>
      <c r="E255" s="39" t="s">
        <v>5</v>
      </c>
    </row>
    <row r="256" spans="1:5" ht="12.75">
      <c r="A256" s="35" t="s">
        <v>55</v>
      </c>
      <c r="E256" s="40" t="s">
        <v>1370</v>
      </c>
    </row>
    <row r="257" spans="1:5" ht="38.25">
      <c r="A257" t="s">
        <v>56</v>
      </c>
      <c r="E257" s="39" t="s">
        <v>6215</v>
      </c>
    </row>
    <row r="258" spans="1:16" ht="12.75">
      <c r="A258" t="s">
        <v>49</v>
      </c>
      <c s="34" t="s">
        <v>877</v>
      </c>
      <c s="34" t="s">
        <v>6364</v>
      </c>
      <c s="35" t="s">
        <v>5</v>
      </c>
      <c s="6" t="s">
        <v>6365</v>
      </c>
      <c s="36" t="s">
        <v>97</v>
      </c>
      <c s="37">
        <v>6</v>
      </c>
      <c s="36">
        <v>0</v>
      </c>
      <c s="36">
        <f>ROUND(G258*H258,6)</f>
      </c>
      <c r="L258" s="38">
        <v>0</v>
      </c>
      <c s="32">
        <f>ROUND(ROUND(L258,2)*ROUND(G258,3),2)</f>
      </c>
      <c s="36" t="s">
        <v>53</v>
      </c>
      <c>
        <f>(M258*21)/100</f>
      </c>
      <c t="s">
        <v>27</v>
      </c>
    </row>
    <row r="259" spans="1:5" ht="12.75">
      <c r="A259" s="35" t="s">
        <v>54</v>
      </c>
      <c r="E259" s="39" t="s">
        <v>5</v>
      </c>
    </row>
    <row r="260" spans="1:5" ht="12.75">
      <c r="A260" s="35" t="s">
        <v>55</v>
      </c>
      <c r="E260" s="40" t="s">
        <v>1370</v>
      </c>
    </row>
    <row r="261" spans="1:5" ht="63.75">
      <c r="A261" t="s">
        <v>56</v>
      </c>
      <c r="E261" s="39" t="s">
        <v>1518</v>
      </c>
    </row>
    <row r="262" spans="1:16" ht="12.75">
      <c r="A262" t="s">
        <v>49</v>
      </c>
      <c s="34" t="s">
        <v>880</v>
      </c>
      <c s="34" t="s">
        <v>6366</v>
      </c>
      <c s="35" t="s">
        <v>5</v>
      </c>
      <c s="6" t="s">
        <v>6367</v>
      </c>
      <c s="36" t="s">
        <v>97</v>
      </c>
      <c s="37">
        <v>2</v>
      </c>
      <c s="36">
        <v>0</v>
      </c>
      <c s="36">
        <f>ROUND(G262*H262,6)</f>
      </c>
      <c r="L262" s="38">
        <v>0</v>
      </c>
      <c s="32">
        <f>ROUND(ROUND(L262,2)*ROUND(G262,3),2)</f>
      </c>
      <c s="36" t="s">
        <v>53</v>
      </c>
      <c>
        <f>(M262*21)/100</f>
      </c>
      <c t="s">
        <v>27</v>
      </c>
    </row>
    <row r="263" spans="1:5" ht="12.75">
      <c r="A263" s="35" t="s">
        <v>54</v>
      </c>
      <c r="E263" s="39" t="s">
        <v>5</v>
      </c>
    </row>
    <row r="264" spans="1:5" ht="12.75">
      <c r="A264" s="35" t="s">
        <v>55</v>
      </c>
      <c r="E264" s="40" t="s">
        <v>1370</v>
      </c>
    </row>
    <row r="265" spans="1:5" ht="63.75">
      <c r="A265" t="s">
        <v>56</v>
      </c>
      <c r="E265" s="39" t="s">
        <v>1518</v>
      </c>
    </row>
    <row r="266" spans="1:16" ht="12.75">
      <c r="A266" t="s">
        <v>49</v>
      </c>
      <c s="34" t="s">
        <v>885</v>
      </c>
      <c s="34" t="s">
        <v>6368</v>
      </c>
      <c s="35" t="s">
        <v>5</v>
      </c>
      <c s="6" t="s">
        <v>6369</v>
      </c>
      <c s="36" t="s">
        <v>97</v>
      </c>
      <c s="37">
        <v>1</v>
      </c>
      <c s="36">
        <v>0</v>
      </c>
      <c s="36">
        <f>ROUND(G266*H266,6)</f>
      </c>
      <c r="L266" s="38">
        <v>0</v>
      </c>
      <c s="32">
        <f>ROUND(ROUND(L266,2)*ROUND(G266,3),2)</f>
      </c>
      <c s="36" t="s">
        <v>1400</v>
      </c>
      <c>
        <f>(M266*21)/100</f>
      </c>
      <c t="s">
        <v>27</v>
      </c>
    </row>
    <row r="267" spans="1:5" ht="12.75">
      <c r="A267" s="35" t="s">
        <v>54</v>
      </c>
      <c r="E267" s="39" t="s">
        <v>5</v>
      </c>
    </row>
    <row r="268" spans="1:5" ht="12.75">
      <c r="A268" s="35" t="s">
        <v>55</v>
      </c>
      <c r="E268" s="40" t="s">
        <v>1370</v>
      </c>
    </row>
    <row r="269" spans="1:5" ht="38.25">
      <c r="A269" t="s">
        <v>56</v>
      </c>
      <c r="E269" s="39" t="s">
        <v>6370</v>
      </c>
    </row>
    <row r="270" spans="1:13" ht="12.75">
      <c r="A270" t="s">
        <v>46</v>
      </c>
      <c r="C270" s="31" t="s">
        <v>1228</v>
      </c>
      <c r="E270" s="33" t="s">
        <v>1229</v>
      </c>
      <c r="J270" s="32">
        <f>0</f>
      </c>
      <c s="32">
        <f>0</f>
      </c>
      <c s="32">
        <f>0+L271+L275+L279+L283+L287+L291</f>
      </c>
      <c s="32">
        <f>0+M271+M275+M279+M283+M287+M291</f>
      </c>
    </row>
    <row r="271" spans="1:16" ht="12.75">
      <c r="A271" t="s">
        <v>49</v>
      </c>
      <c s="34" t="s">
        <v>889</v>
      </c>
      <c s="34" t="s">
        <v>6371</v>
      </c>
      <c s="35" t="s">
        <v>5</v>
      </c>
      <c s="6" t="s">
        <v>6372</v>
      </c>
      <c s="36" t="s">
        <v>97</v>
      </c>
      <c s="37">
        <v>2</v>
      </c>
      <c s="36">
        <v>0</v>
      </c>
      <c s="36">
        <f>ROUND(G271*H271,6)</f>
      </c>
      <c r="L271" s="38">
        <v>0</v>
      </c>
      <c s="32">
        <f>ROUND(ROUND(L271,2)*ROUND(G271,3),2)</f>
      </c>
      <c s="36" t="s">
        <v>53</v>
      </c>
      <c>
        <f>(M271*21)/100</f>
      </c>
      <c t="s">
        <v>27</v>
      </c>
    </row>
    <row r="272" spans="1:5" ht="12.75">
      <c r="A272" s="35" t="s">
        <v>54</v>
      </c>
      <c r="E272" s="39" t="s">
        <v>5</v>
      </c>
    </row>
    <row r="273" spans="1:5" ht="12.75">
      <c r="A273" s="35" t="s">
        <v>55</v>
      </c>
      <c r="E273" s="40" t="s">
        <v>1370</v>
      </c>
    </row>
    <row r="274" spans="1:5" ht="63.75">
      <c r="A274" t="s">
        <v>56</v>
      </c>
      <c r="E274" s="39" t="s">
        <v>1518</v>
      </c>
    </row>
    <row r="275" spans="1:16" ht="12.75">
      <c r="A275" t="s">
        <v>49</v>
      </c>
      <c s="34" t="s">
        <v>894</v>
      </c>
      <c s="34" t="s">
        <v>6373</v>
      </c>
      <c s="35" t="s">
        <v>5</v>
      </c>
      <c s="6" t="s">
        <v>6374</v>
      </c>
      <c s="36" t="s">
        <v>97</v>
      </c>
      <c s="37">
        <v>1</v>
      </c>
      <c s="36">
        <v>0</v>
      </c>
      <c s="36">
        <f>ROUND(G275*H275,6)</f>
      </c>
      <c r="L275" s="38">
        <v>0</v>
      </c>
      <c s="32">
        <f>ROUND(ROUND(L275,2)*ROUND(G275,3),2)</f>
      </c>
      <c s="36" t="s">
        <v>1400</v>
      </c>
      <c>
        <f>(M275*21)/100</f>
      </c>
      <c t="s">
        <v>27</v>
      </c>
    </row>
    <row r="276" spans="1:5" ht="12.75">
      <c r="A276" s="35" t="s">
        <v>54</v>
      </c>
      <c r="E276" s="39" t="s">
        <v>5</v>
      </c>
    </row>
    <row r="277" spans="1:5" ht="12.75">
      <c r="A277" s="35" t="s">
        <v>55</v>
      </c>
      <c r="E277" s="40" t="s">
        <v>1370</v>
      </c>
    </row>
    <row r="278" spans="1:5" ht="76.5">
      <c r="A278" t="s">
        <v>56</v>
      </c>
      <c r="E278" s="39" t="s">
        <v>6375</v>
      </c>
    </row>
    <row r="279" spans="1:16" ht="12.75">
      <c r="A279" t="s">
        <v>49</v>
      </c>
      <c s="34" t="s">
        <v>898</v>
      </c>
      <c s="34" t="s">
        <v>6376</v>
      </c>
      <c s="35" t="s">
        <v>5</v>
      </c>
      <c s="6" t="s">
        <v>6377</v>
      </c>
      <c s="36" t="s">
        <v>97</v>
      </c>
      <c s="37">
        <v>1</v>
      </c>
      <c s="36">
        <v>0</v>
      </c>
      <c s="36">
        <f>ROUND(G279*H279,6)</f>
      </c>
      <c r="L279" s="38">
        <v>0</v>
      </c>
      <c s="32">
        <f>ROUND(ROUND(L279,2)*ROUND(G279,3),2)</f>
      </c>
      <c s="36" t="s">
        <v>1400</v>
      </c>
      <c>
        <f>(M279*21)/100</f>
      </c>
      <c t="s">
        <v>27</v>
      </c>
    </row>
    <row r="280" spans="1:5" ht="12.75">
      <c r="A280" s="35" t="s">
        <v>54</v>
      </c>
      <c r="E280" s="39" t="s">
        <v>5</v>
      </c>
    </row>
    <row r="281" spans="1:5" ht="12.75">
      <c r="A281" s="35" t="s">
        <v>55</v>
      </c>
      <c r="E281" s="40" t="s">
        <v>1370</v>
      </c>
    </row>
    <row r="282" spans="1:5" ht="76.5">
      <c r="A282" t="s">
        <v>56</v>
      </c>
      <c r="E282" s="39" t="s">
        <v>6375</v>
      </c>
    </row>
    <row r="283" spans="1:16" ht="12.75">
      <c r="A283" t="s">
        <v>49</v>
      </c>
      <c s="34" t="s">
        <v>902</v>
      </c>
      <c s="34" t="s">
        <v>6378</v>
      </c>
      <c s="35" t="s">
        <v>5</v>
      </c>
      <c s="6" t="s">
        <v>6379</v>
      </c>
      <c s="36" t="s">
        <v>97</v>
      </c>
      <c s="37">
        <v>1</v>
      </c>
      <c s="36">
        <v>0</v>
      </c>
      <c s="36">
        <f>ROUND(G283*H283,6)</f>
      </c>
      <c r="L283" s="38">
        <v>0</v>
      </c>
      <c s="32">
        <f>ROUND(ROUND(L283,2)*ROUND(G283,3),2)</f>
      </c>
      <c s="36" t="s">
        <v>1400</v>
      </c>
      <c>
        <f>(M283*21)/100</f>
      </c>
      <c t="s">
        <v>27</v>
      </c>
    </row>
    <row r="284" spans="1:5" ht="12.75">
      <c r="A284" s="35" t="s">
        <v>54</v>
      </c>
      <c r="E284" s="39" t="s">
        <v>5</v>
      </c>
    </row>
    <row r="285" spans="1:5" ht="12.75">
      <c r="A285" s="35" t="s">
        <v>55</v>
      </c>
      <c r="E285" s="40" t="s">
        <v>1370</v>
      </c>
    </row>
    <row r="286" spans="1:5" ht="76.5">
      <c r="A286" t="s">
        <v>56</v>
      </c>
      <c r="E286" s="39" t="s">
        <v>6375</v>
      </c>
    </row>
    <row r="287" spans="1:16" ht="12.75">
      <c r="A287" t="s">
        <v>49</v>
      </c>
      <c s="34" t="s">
        <v>905</v>
      </c>
      <c s="34" t="s">
        <v>6380</v>
      </c>
      <c s="35" t="s">
        <v>5</v>
      </c>
      <c s="6" t="s">
        <v>6381</v>
      </c>
      <c s="36" t="s">
        <v>97</v>
      </c>
      <c s="37">
        <v>1</v>
      </c>
      <c s="36">
        <v>0</v>
      </c>
      <c s="36">
        <f>ROUND(G287*H287,6)</f>
      </c>
      <c r="L287" s="38">
        <v>0</v>
      </c>
      <c s="32">
        <f>ROUND(ROUND(L287,2)*ROUND(G287,3),2)</f>
      </c>
      <c s="36" t="s">
        <v>1400</v>
      </c>
      <c>
        <f>(M287*21)/100</f>
      </c>
      <c t="s">
        <v>27</v>
      </c>
    </row>
    <row r="288" spans="1:5" ht="12.75">
      <c r="A288" s="35" t="s">
        <v>54</v>
      </c>
      <c r="E288" s="39" t="s">
        <v>5</v>
      </c>
    </row>
    <row r="289" spans="1:5" ht="12.75">
      <c r="A289" s="35" t="s">
        <v>55</v>
      </c>
      <c r="E289" s="40" t="s">
        <v>1370</v>
      </c>
    </row>
    <row r="290" spans="1:5" ht="76.5">
      <c r="A290" t="s">
        <v>56</v>
      </c>
      <c r="E290" s="39" t="s">
        <v>6375</v>
      </c>
    </row>
    <row r="291" spans="1:16" ht="12.75">
      <c r="A291" t="s">
        <v>49</v>
      </c>
      <c s="34" t="s">
        <v>909</v>
      </c>
      <c s="34" t="s">
        <v>6222</v>
      </c>
      <c s="35" t="s">
        <v>5</v>
      </c>
      <c s="6" t="s">
        <v>6382</v>
      </c>
      <c s="36" t="s">
        <v>97</v>
      </c>
      <c s="37">
        <v>1</v>
      </c>
      <c s="36">
        <v>0</v>
      </c>
      <c s="36">
        <f>ROUND(G291*H291,6)</f>
      </c>
      <c r="L291" s="38">
        <v>0</v>
      </c>
      <c s="32">
        <f>ROUND(ROUND(L291,2)*ROUND(G291,3),2)</f>
      </c>
      <c s="36" t="s">
        <v>1400</v>
      </c>
      <c>
        <f>(M291*21)/100</f>
      </c>
      <c t="s">
        <v>27</v>
      </c>
    </row>
    <row r="292" spans="1:5" ht="12.75">
      <c r="A292" s="35" t="s">
        <v>54</v>
      </c>
      <c r="E292" s="39" t="s">
        <v>5</v>
      </c>
    </row>
    <row r="293" spans="1:5" ht="12.75">
      <c r="A293" s="35" t="s">
        <v>55</v>
      </c>
      <c r="E293" s="40" t="s">
        <v>1370</v>
      </c>
    </row>
    <row r="294" spans="1:5" ht="76.5">
      <c r="A294" t="s">
        <v>56</v>
      </c>
      <c r="E294" s="39" t="s">
        <v>6383</v>
      </c>
    </row>
    <row r="295" spans="1:13" ht="12.75">
      <c r="A295" t="s">
        <v>46</v>
      </c>
      <c r="C295" s="31" t="s">
        <v>1329</v>
      </c>
      <c r="E295" s="33" t="s">
        <v>1330</v>
      </c>
      <c r="J295" s="32">
        <f>0</f>
      </c>
      <c s="32">
        <f>0</f>
      </c>
      <c s="32">
        <f>0+L296+L300+L304+L308+L312+L316+L320+L324+L328+L332+L336+L340+L344+L348+L352+L356</f>
      </c>
      <c s="32">
        <f>0+M296+M300+M304+M308+M312+M316+M320+M324+M328+M332+M336+M340+M344+M348+M352+M356</f>
      </c>
    </row>
    <row r="296" spans="1:16" ht="12.75">
      <c r="A296" t="s">
        <v>49</v>
      </c>
      <c s="34" t="s">
        <v>913</v>
      </c>
      <c s="34" t="s">
        <v>1432</v>
      </c>
      <c s="35" t="s">
        <v>5</v>
      </c>
      <c s="6" t="s">
        <v>1433</v>
      </c>
      <c s="36" t="s">
        <v>97</v>
      </c>
      <c s="37">
        <v>10</v>
      </c>
      <c s="36">
        <v>0</v>
      </c>
      <c s="36">
        <f>ROUND(G296*H296,6)</f>
      </c>
      <c r="L296" s="38">
        <v>0</v>
      </c>
      <c s="32">
        <f>ROUND(ROUND(L296,2)*ROUND(G296,3),2)</f>
      </c>
      <c s="36" t="s">
        <v>53</v>
      </c>
      <c>
        <f>(M296*21)/100</f>
      </c>
      <c t="s">
        <v>27</v>
      </c>
    </row>
    <row r="297" spans="1:5" ht="12.75">
      <c r="A297" s="35" t="s">
        <v>54</v>
      </c>
      <c r="E297" s="39" t="s">
        <v>5</v>
      </c>
    </row>
    <row r="298" spans="1:5" ht="12.75">
      <c r="A298" s="35" t="s">
        <v>55</v>
      </c>
      <c r="E298" s="40" t="s">
        <v>1370</v>
      </c>
    </row>
    <row r="299" spans="1:5" ht="51">
      <c r="A299" t="s">
        <v>56</v>
      </c>
      <c r="E299" s="39" t="s">
        <v>1434</v>
      </c>
    </row>
    <row r="300" spans="1:16" ht="25.5">
      <c r="A300" t="s">
        <v>49</v>
      </c>
      <c s="34" t="s">
        <v>917</v>
      </c>
      <c s="34" t="s">
        <v>1331</v>
      </c>
      <c s="35" t="s">
        <v>5</v>
      </c>
      <c s="6" t="s">
        <v>1332</v>
      </c>
      <c s="36" t="s">
        <v>97</v>
      </c>
      <c s="37">
        <v>1</v>
      </c>
      <c s="36">
        <v>0</v>
      </c>
      <c s="36">
        <f>ROUND(G300*H300,6)</f>
      </c>
      <c r="L300" s="38">
        <v>0</v>
      </c>
      <c s="32">
        <f>ROUND(ROUND(L300,2)*ROUND(G300,3),2)</f>
      </c>
      <c s="36" t="s">
        <v>53</v>
      </c>
      <c>
        <f>(M300*21)/100</f>
      </c>
      <c t="s">
        <v>27</v>
      </c>
    </row>
    <row r="301" spans="1:5" ht="12.75">
      <c r="A301" s="35" t="s">
        <v>54</v>
      </c>
      <c r="E301" s="39" t="s">
        <v>5</v>
      </c>
    </row>
    <row r="302" spans="1:5" ht="12.75">
      <c r="A302" s="35" t="s">
        <v>55</v>
      </c>
      <c r="E302" s="40" t="s">
        <v>1370</v>
      </c>
    </row>
    <row r="303" spans="1:5" ht="63.75">
      <c r="A303" t="s">
        <v>56</v>
      </c>
      <c r="E303" s="39" t="s">
        <v>1338</v>
      </c>
    </row>
    <row r="304" spans="1:16" ht="38.25">
      <c r="A304" t="s">
        <v>49</v>
      </c>
      <c s="34" t="s">
        <v>921</v>
      </c>
      <c s="34" t="s">
        <v>1335</v>
      </c>
      <c s="35" t="s">
        <v>5</v>
      </c>
      <c s="6" t="s">
        <v>1336</v>
      </c>
      <c s="36" t="s">
        <v>97</v>
      </c>
      <c s="37">
        <v>1</v>
      </c>
      <c s="36">
        <v>0</v>
      </c>
      <c s="36">
        <f>ROUND(G304*H304,6)</f>
      </c>
      <c r="L304" s="38">
        <v>0</v>
      </c>
      <c s="32">
        <f>ROUND(ROUND(L304,2)*ROUND(G304,3),2)</f>
      </c>
      <c s="36" t="s">
        <v>53</v>
      </c>
      <c>
        <f>(M304*21)/100</f>
      </c>
      <c t="s">
        <v>27</v>
      </c>
    </row>
    <row r="305" spans="1:5" ht="12.75">
      <c r="A305" s="35" t="s">
        <v>54</v>
      </c>
      <c r="E305" s="39" t="s">
        <v>5</v>
      </c>
    </row>
    <row r="306" spans="1:5" ht="12.75">
      <c r="A306" s="35" t="s">
        <v>55</v>
      </c>
      <c r="E306" s="40" t="s">
        <v>1370</v>
      </c>
    </row>
    <row r="307" spans="1:5" ht="63.75">
      <c r="A307" t="s">
        <v>56</v>
      </c>
      <c r="E307" s="39" t="s">
        <v>1338</v>
      </c>
    </row>
    <row r="308" spans="1:16" ht="25.5">
      <c r="A308" t="s">
        <v>49</v>
      </c>
      <c s="34" t="s">
        <v>926</v>
      </c>
      <c s="34" t="s">
        <v>1339</v>
      </c>
      <c s="35" t="s">
        <v>5</v>
      </c>
      <c s="6" t="s">
        <v>1340</v>
      </c>
      <c s="36" t="s">
        <v>97</v>
      </c>
      <c s="37">
        <v>1</v>
      </c>
      <c s="36">
        <v>0</v>
      </c>
      <c s="36">
        <f>ROUND(G308*H308,6)</f>
      </c>
      <c r="L308" s="38">
        <v>0</v>
      </c>
      <c s="32">
        <f>ROUND(ROUND(L308,2)*ROUND(G308,3),2)</f>
      </c>
      <c s="36" t="s">
        <v>53</v>
      </c>
      <c>
        <f>(M308*21)/100</f>
      </c>
      <c t="s">
        <v>27</v>
      </c>
    </row>
    <row r="309" spans="1:5" ht="12.75">
      <c r="A309" s="35" t="s">
        <v>54</v>
      </c>
      <c r="E309" s="39" t="s">
        <v>5</v>
      </c>
    </row>
    <row r="310" spans="1:5" ht="12.75">
      <c r="A310" s="35" t="s">
        <v>55</v>
      </c>
      <c r="E310" s="40" t="s">
        <v>1370</v>
      </c>
    </row>
    <row r="311" spans="1:5" ht="38.25">
      <c r="A311" t="s">
        <v>56</v>
      </c>
      <c r="E311" s="39" t="s">
        <v>1439</v>
      </c>
    </row>
    <row r="312" spans="1:16" ht="12.75">
      <c r="A312" t="s">
        <v>49</v>
      </c>
      <c s="34" t="s">
        <v>929</v>
      </c>
      <c s="34" t="s">
        <v>1440</v>
      </c>
      <c s="35" t="s">
        <v>5</v>
      </c>
      <c s="6" t="s">
        <v>1441</v>
      </c>
      <c s="36" t="s">
        <v>97</v>
      </c>
      <c s="37">
        <v>1</v>
      </c>
      <c s="36">
        <v>0</v>
      </c>
      <c s="36">
        <f>ROUND(G312*H312,6)</f>
      </c>
      <c r="L312" s="38">
        <v>0</v>
      </c>
      <c s="32">
        <f>ROUND(ROUND(L312,2)*ROUND(G312,3),2)</f>
      </c>
      <c s="36" t="s">
        <v>53</v>
      </c>
      <c>
        <f>(M312*21)/100</f>
      </c>
      <c t="s">
        <v>27</v>
      </c>
    </row>
    <row r="313" spans="1:5" ht="12.75">
      <c r="A313" s="35" t="s">
        <v>54</v>
      </c>
      <c r="E313" s="39" t="s">
        <v>5</v>
      </c>
    </row>
    <row r="314" spans="1:5" ht="12.75">
      <c r="A314" s="35" t="s">
        <v>55</v>
      </c>
      <c r="E314" s="40" t="s">
        <v>1370</v>
      </c>
    </row>
    <row r="315" spans="1:5" ht="38.25">
      <c r="A315" t="s">
        <v>56</v>
      </c>
      <c r="E315" s="39" t="s">
        <v>1442</v>
      </c>
    </row>
    <row r="316" spans="1:16" ht="12.75">
      <c r="A316" t="s">
        <v>49</v>
      </c>
      <c s="34" t="s">
        <v>1348</v>
      </c>
      <c s="34" t="s">
        <v>6384</v>
      </c>
      <c s="35" t="s">
        <v>5</v>
      </c>
      <c s="6" t="s">
        <v>6385</v>
      </c>
      <c s="36" t="s">
        <v>97</v>
      </c>
      <c s="37">
        <v>1</v>
      </c>
      <c s="36">
        <v>0</v>
      </c>
      <c s="36">
        <f>ROUND(G316*H316,6)</f>
      </c>
      <c r="L316" s="38">
        <v>0</v>
      </c>
      <c s="32">
        <f>ROUND(ROUND(L316,2)*ROUND(G316,3),2)</f>
      </c>
      <c s="36" t="s">
        <v>53</v>
      </c>
      <c>
        <f>(M316*21)/100</f>
      </c>
      <c t="s">
        <v>27</v>
      </c>
    </row>
    <row r="317" spans="1:5" ht="12.75">
      <c r="A317" s="35" t="s">
        <v>54</v>
      </c>
      <c r="E317" s="39" t="s">
        <v>5</v>
      </c>
    </row>
    <row r="318" spans="1:5" ht="12.75">
      <c r="A318" s="35" t="s">
        <v>55</v>
      </c>
      <c r="E318" s="40" t="s">
        <v>1370</v>
      </c>
    </row>
    <row r="319" spans="1:5" ht="38.25">
      <c r="A319" t="s">
        <v>56</v>
      </c>
      <c r="E319" s="39" t="s">
        <v>1528</v>
      </c>
    </row>
    <row r="320" spans="1:16" ht="12.75">
      <c r="A320" t="s">
        <v>49</v>
      </c>
      <c s="34" t="s">
        <v>1960</v>
      </c>
      <c s="34" t="s">
        <v>1526</v>
      </c>
      <c s="35" t="s">
        <v>5</v>
      </c>
      <c s="6" t="s">
        <v>1527</v>
      </c>
      <c s="36" t="s">
        <v>97</v>
      </c>
      <c s="37">
        <v>1</v>
      </c>
      <c s="36">
        <v>0</v>
      </c>
      <c s="36">
        <f>ROUND(G320*H320,6)</f>
      </c>
      <c r="L320" s="38">
        <v>0</v>
      </c>
      <c s="32">
        <f>ROUND(ROUND(L320,2)*ROUND(G320,3),2)</f>
      </c>
      <c s="36" t="s">
        <v>53</v>
      </c>
      <c>
        <f>(M320*21)/100</f>
      </c>
      <c t="s">
        <v>27</v>
      </c>
    </row>
    <row r="321" spans="1:5" ht="12.75">
      <c r="A321" s="35" t="s">
        <v>54</v>
      </c>
      <c r="E321" s="39" t="s">
        <v>5</v>
      </c>
    </row>
    <row r="322" spans="1:5" ht="12.75">
      <c r="A322" s="35" t="s">
        <v>55</v>
      </c>
      <c r="E322" s="40" t="s">
        <v>1370</v>
      </c>
    </row>
    <row r="323" spans="1:5" ht="38.25">
      <c r="A323" t="s">
        <v>56</v>
      </c>
      <c r="E323" s="39" t="s">
        <v>1528</v>
      </c>
    </row>
    <row r="324" spans="1:16" ht="12.75">
      <c r="A324" t="s">
        <v>49</v>
      </c>
      <c s="34" t="s">
        <v>1961</v>
      </c>
      <c s="34" t="s">
        <v>6386</v>
      </c>
      <c s="35" t="s">
        <v>5</v>
      </c>
      <c s="6" t="s">
        <v>6387</v>
      </c>
      <c s="36" t="s">
        <v>97</v>
      </c>
      <c s="37">
        <v>1</v>
      </c>
      <c s="36">
        <v>0</v>
      </c>
      <c s="36">
        <f>ROUND(G324*H324,6)</f>
      </c>
      <c r="L324" s="38">
        <v>0</v>
      </c>
      <c s="32">
        <f>ROUND(ROUND(L324,2)*ROUND(G324,3),2)</f>
      </c>
      <c s="36" t="s">
        <v>53</v>
      </c>
      <c>
        <f>(M324*21)/100</f>
      </c>
      <c t="s">
        <v>27</v>
      </c>
    </row>
    <row r="325" spans="1:5" ht="12.75">
      <c r="A325" s="35" t="s">
        <v>54</v>
      </c>
      <c r="E325" s="39" t="s">
        <v>5</v>
      </c>
    </row>
    <row r="326" spans="1:5" ht="12.75">
      <c r="A326" s="35" t="s">
        <v>55</v>
      </c>
      <c r="E326" s="40" t="s">
        <v>1370</v>
      </c>
    </row>
    <row r="327" spans="1:5" ht="38.25">
      <c r="A327" t="s">
        <v>56</v>
      </c>
      <c r="E327" s="39" t="s">
        <v>1528</v>
      </c>
    </row>
    <row r="328" spans="1:16" ht="25.5">
      <c r="A328" t="s">
        <v>49</v>
      </c>
      <c s="34" t="s">
        <v>1963</v>
      </c>
      <c s="34" t="s">
        <v>6388</v>
      </c>
      <c s="35" t="s">
        <v>5</v>
      </c>
      <c s="6" t="s">
        <v>6389</v>
      </c>
      <c s="36" t="s">
        <v>97</v>
      </c>
      <c s="37">
        <v>1</v>
      </c>
      <c s="36">
        <v>0</v>
      </c>
      <c s="36">
        <f>ROUND(G328*H328,6)</f>
      </c>
      <c r="L328" s="38">
        <v>0</v>
      </c>
      <c s="32">
        <f>ROUND(ROUND(L328,2)*ROUND(G328,3),2)</f>
      </c>
      <c s="36" t="s">
        <v>53</v>
      </c>
      <c>
        <f>(M328*21)/100</f>
      </c>
      <c t="s">
        <v>27</v>
      </c>
    </row>
    <row r="329" spans="1:5" ht="12.75">
      <c r="A329" s="35" t="s">
        <v>54</v>
      </c>
      <c r="E329" s="39" t="s">
        <v>5</v>
      </c>
    </row>
    <row r="330" spans="1:5" ht="12.75">
      <c r="A330" s="35" t="s">
        <v>55</v>
      </c>
      <c r="E330" s="40" t="s">
        <v>1370</v>
      </c>
    </row>
    <row r="331" spans="1:5" ht="38.25">
      <c r="A331" t="s">
        <v>56</v>
      </c>
      <c r="E331" s="39" t="s">
        <v>1528</v>
      </c>
    </row>
    <row r="332" spans="1:16" ht="12.75">
      <c r="A332" t="s">
        <v>49</v>
      </c>
      <c s="34" t="s">
        <v>1966</v>
      </c>
      <c s="34" t="s">
        <v>1443</v>
      </c>
      <c s="35" t="s">
        <v>5</v>
      </c>
      <c s="6" t="s">
        <v>1444</v>
      </c>
      <c s="36" t="s">
        <v>97</v>
      </c>
      <c s="37">
        <v>21</v>
      </c>
      <c s="36">
        <v>0</v>
      </c>
      <c s="36">
        <f>ROUND(G332*H332,6)</f>
      </c>
      <c r="L332" s="38">
        <v>0</v>
      </c>
      <c s="32">
        <f>ROUND(ROUND(L332,2)*ROUND(G332,3),2)</f>
      </c>
      <c s="36" t="s">
        <v>53</v>
      </c>
      <c>
        <f>(M332*21)/100</f>
      </c>
      <c t="s">
        <v>27</v>
      </c>
    </row>
    <row r="333" spans="1:5" ht="12.75">
      <c r="A333" s="35" t="s">
        <v>54</v>
      </c>
      <c r="E333" s="39" t="s">
        <v>5</v>
      </c>
    </row>
    <row r="334" spans="1:5" ht="12.75">
      <c r="A334" s="35" t="s">
        <v>55</v>
      </c>
      <c r="E334" s="40" t="s">
        <v>1370</v>
      </c>
    </row>
    <row r="335" spans="1:5" ht="38.25">
      <c r="A335" t="s">
        <v>56</v>
      </c>
      <c r="E335" s="39" t="s">
        <v>1445</v>
      </c>
    </row>
    <row r="336" spans="1:16" ht="12.75">
      <c r="A336" t="s">
        <v>49</v>
      </c>
      <c s="34" t="s">
        <v>4930</v>
      </c>
      <c s="34" t="s">
        <v>6227</v>
      </c>
      <c s="35" t="s">
        <v>5</v>
      </c>
      <c s="6" t="s">
        <v>6228</v>
      </c>
      <c s="36" t="s">
        <v>97</v>
      </c>
      <c s="37">
        <v>1</v>
      </c>
      <c s="36">
        <v>0</v>
      </c>
      <c s="36">
        <f>ROUND(G336*H336,6)</f>
      </c>
      <c r="L336" s="38">
        <v>0</v>
      </c>
      <c s="32">
        <f>ROUND(ROUND(L336,2)*ROUND(G336,3),2)</f>
      </c>
      <c s="36" t="s">
        <v>53</v>
      </c>
      <c>
        <f>(M336*21)/100</f>
      </c>
      <c t="s">
        <v>27</v>
      </c>
    </row>
    <row r="337" spans="1:5" ht="12.75">
      <c r="A337" s="35" t="s">
        <v>54</v>
      </c>
      <c r="E337" s="39" t="s">
        <v>5</v>
      </c>
    </row>
    <row r="338" spans="1:5" ht="12.75">
      <c r="A338" s="35" t="s">
        <v>55</v>
      </c>
      <c r="E338" s="40" t="s">
        <v>1370</v>
      </c>
    </row>
    <row r="339" spans="1:5" ht="38.25">
      <c r="A339" t="s">
        <v>56</v>
      </c>
      <c r="E339" s="39" t="s">
        <v>1445</v>
      </c>
    </row>
    <row r="340" spans="1:16" ht="12.75">
      <c r="A340" t="s">
        <v>49</v>
      </c>
      <c s="34" t="s">
        <v>4933</v>
      </c>
      <c s="34" t="s">
        <v>6231</v>
      </c>
      <c s="35" t="s">
        <v>5</v>
      </c>
      <c s="6" t="s">
        <v>6232</v>
      </c>
      <c s="36" t="s">
        <v>97</v>
      </c>
      <c s="37">
        <v>1</v>
      </c>
      <c s="36">
        <v>0</v>
      </c>
      <c s="36">
        <f>ROUND(G340*H340,6)</f>
      </c>
      <c r="L340" s="38">
        <v>0</v>
      </c>
      <c s="32">
        <f>ROUND(ROUND(L340,2)*ROUND(G340,3),2)</f>
      </c>
      <c s="36" t="s">
        <v>53</v>
      </c>
      <c>
        <f>(M340*21)/100</f>
      </c>
      <c t="s">
        <v>27</v>
      </c>
    </row>
    <row r="341" spans="1:5" ht="12.75">
      <c r="A341" s="35" t="s">
        <v>54</v>
      </c>
      <c r="E341" s="39" t="s">
        <v>5</v>
      </c>
    </row>
    <row r="342" spans="1:5" ht="12.75">
      <c r="A342" s="35" t="s">
        <v>55</v>
      </c>
      <c r="E342" s="40" t="s">
        <v>1370</v>
      </c>
    </row>
    <row r="343" spans="1:5" ht="38.25">
      <c r="A343" t="s">
        <v>56</v>
      </c>
      <c r="E343" s="39" t="s">
        <v>1445</v>
      </c>
    </row>
    <row r="344" spans="1:16" ht="12.75">
      <c r="A344" t="s">
        <v>49</v>
      </c>
      <c s="34" t="s">
        <v>4938</v>
      </c>
      <c s="34" t="s">
        <v>1342</v>
      </c>
      <c s="35" t="s">
        <v>5</v>
      </c>
      <c s="6" t="s">
        <v>1343</v>
      </c>
      <c s="36" t="s">
        <v>165</v>
      </c>
      <c s="37">
        <v>24</v>
      </c>
      <c s="36">
        <v>0</v>
      </c>
      <c s="36">
        <f>ROUND(G344*H344,6)</f>
      </c>
      <c r="L344" s="38">
        <v>0</v>
      </c>
      <c s="32">
        <f>ROUND(ROUND(L344,2)*ROUND(G344,3),2)</f>
      </c>
      <c s="36" t="s">
        <v>53</v>
      </c>
      <c>
        <f>(M344*21)/100</f>
      </c>
      <c t="s">
        <v>27</v>
      </c>
    </row>
    <row r="345" spans="1:5" ht="12.75">
      <c r="A345" s="35" t="s">
        <v>54</v>
      </c>
      <c r="E345" s="39" t="s">
        <v>5</v>
      </c>
    </row>
    <row r="346" spans="1:5" ht="12.75">
      <c r="A346" s="35" t="s">
        <v>55</v>
      </c>
      <c r="E346" s="40" t="s">
        <v>1370</v>
      </c>
    </row>
    <row r="347" spans="1:5" ht="38.25">
      <c r="A347" t="s">
        <v>56</v>
      </c>
      <c r="E347" s="39" t="s">
        <v>1446</v>
      </c>
    </row>
    <row r="348" spans="1:16" ht="12.75">
      <c r="A348" t="s">
        <v>49</v>
      </c>
      <c s="34" t="s">
        <v>4941</v>
      </c>
      <c s="34" t="s">
        <v>350</v>
      </c>
      <c s="35" t="s">
        <v>5</v>
      </c>
      <c s="6" t="s">
        <v>351</v>
      </c>
      <c s="36" t="s">
        <v>165</v>
      </c>
      <c s="37">
        <v>24</v>
      </c>
      <c s="36">
        <v>0</v>
      </c>
      <c s="36">
        <f>ROUND(G348*H348,6)</f>
      </c>
      <c r="L348" s="38">
        <v>0</v>
      </c>
      <c s="32">
        <f>ROUND(ROUND(L348,2)*ROUND(G348,3),2)</f>
      </c>
      <c s="36" t="s">
        <v>53</v>
      </c>
      <c>
        <f>(M348*21)/100</f>
      </c>
      <c t="s">
        <v>27</v>
      </c>
    </row>
    <row r="349" spans="1:5" ht="12.75">
      <c r="A349" s="35" t="s">
        <v>54</v>
      </c>
      <c r="E349" s="39" t="s">
        <v>5</v>
      </c>
    </row>
    <row r="350" spans="1:5" ht="12.75">
      <c r="A350" s="35" t="s">
        <v>55</v>
      </c>
      <c r="E350" s="40" t="s">
        <v>1370</v>
      </c>
    </row>
    <row r="351" spans="1:5" ht="38.25">
      <c r="A351" t="s">
        <v>56</v>
      </c>
      <c r="E351" s="39" t="s">
        <v>1450</v>
      </c>
    </row>
    <row r="352" spans="1:16" ht="12.75">
      <c r="A352" t="s">
        <v>49</v>
      </c>
      <c s="34" t="s">
        <v>4944</v>
      </c>
      <c s="34" t="s">
        <v>1451</v>
      </c>
      <c s="35" t="s">
        <v>5</v>
      </c>
      <c s="6" t="s">
        <v>1452</v>
      </c>
      <c s="36" t="s">
        <v>165</v>
      </c>
      <c s="37">
        <v>12</v>
      </c>
      <c s="36">
        <v>0</v>
      </c>
      <c s="36">
        <f>ROUND(G352*H352,6)</f>
      </c>
      <c r="L352" s="38">
        <v>0</v>
      </c>
      <c s="32">
        <f>ROUND(ROUND(L352,2)*ROUND(G352,3),2)</f>
      </c>
      <c s="36" t="s">
        <v>53</v>
      </c>
      <c>
        <f>(M352*21)/100</f>
      </c>
      <c t="s">
        <v>27</v>
      </c>
    </row>
    <row r="353" spans="1:5" ht="12.75">
      <c r="A353" s="35" t="s">
        <v>54</v>
      </c>
      <c r="E353" s="39" t="s">
        <v>5</v>
      </c>
    </row>
    <row r="354" spans="1:5" ht="12.75">
      <c r="A354" s="35" t="s">
        <v>55</v>
      </c>
      <c r="E354" s="40" t="s">
        <v>1370</v>
      </c>
    </row>
    <row r="355" spans="1:5" ht="38.25">
      <c r="A355" t="s">
        <v>56</v>
      </c>
      <c r="E355" s="39" t="s">
        <v>1453</v>
      </c>
    </row>
    <row r="356" spans="1:16" ht="12.75">
      <c r="A356" t="s">
        <v>49</v>
      </c>
      <c s="34" t="s">
        <v>4947</v>
      </c>
      <c s="34" t="s">
        <v>6233</v>
      </c>
      <c s="35" t="s">
        <v>5</v>
      </c>
      <c s="6" t="s">
        <v>6234</v>
      </c>
      <c s="36" t="s">
        <v>165</v>
      </c>
      <c s="37">
        <v>8</v>
      </c>
      <c s="36">
        <v>0</v>
      </c>
      <c s="36">
        <f>ROUND(G356*H356,6)</f>
      </c>
      <c r="L356" s="38">
        <v>0</v>
      </c>
      <c s="32">
        <f>ROUND(ROUND(L356,2)*ROUND(G356,3),2)</f>
      </c>
      <c s="36" t="s">
        <v>53</v>
      </c>
      <c>
        <f>(M356*21)/100</f>
      </c>
      <c t="s">
        <v>27</v>
      </c>
    </row>
    <row r="357" spans="1:5" ht="12.75">
      <c r="A357" s="35" t="s">
        <v>54</v>
      </c>
      <c r="E357" s="39" t="s">
        <v>5</v>
      </c>
    </row>
    <row r="358" spans="1:5" ht="12.75">
      <c r="A358" s="35" t="s">
        <v>55</v>
      </c>
      <c r="E358" s="40" t="s">
        <v>1370</v>
      </c>
    </row>
    <row r="359" spans="1:5" ht="38.25">
      <c r="A359" t="s">
        <v>56</v>
      </c>
      <c r="E359" s="39" t="s">
        <v>6235</v>
      </c>
    </row>
    <row r="360" spans="1:13" ht="12.75">
      <c r="A360" t="s">
        <v>46</v>
      </c>
      <c r="C360" s="31" t="s">
        <v>86</v>
      </c>
      <c r="E360" s="33" t="s">
        <v>1472</v>
      </c>
      <c r="J360" s="32">
        <f>0</f>
      </c>
      <c s="32">
        <f>0</f>
      </c>
      <c s="32">
        <f>0+L361</f>
      </c>
      <c s="32">
        <f>0+M361</f>
      </c>
    </row>
    <row r="361" spans="1:16" ht="12.75">
      <c r="A361" t="s">
        <v>49</v>
      </c>
      <c s="34" t="s">
        <v>4950</v>
      </c>
      <c s="34" t="s">
        <v>6390</v>
      </c>
      <c s="35" t="s">
        <v>5</v>
      </c>
      <c s="6" t="s">
        <v>6391</v>
      </c>
      <c s="36" t="s">
        <v>52</v>
      </c>
      <c s="37">
        <v>0.2</v>
      </c>
      <c s="36">
        <v>0</v>
      </c>
      <c s="36">
        <f>ROUND(G361*H361,6)</f>
      </c>
      <c r="L361" s="38">
        <v>0</v>
      </c>
      <c s="32">
        <f>ROUND(ROUND(L361,2)*ROUND(G361,3),2)</f>
      </c>
      <c s="36" t="s">
        <v>53</v>
      </c>
      <c>
        <f>(M361*21)/100</f>
      </c>
      <c t="s">
        <v>27</v>
      </c>
    </row>
    <row r="362" spans="1:5" ht="12.75">
      <c r="A362" s="35" t="s">
        <v>54</v>
      </c>
      <c r="E362" s="39" t="s">
        <v>5</v>
      </c>
    </row>
    <row r="363" spans="1:5" ht="12.75">
      <c r="A363" s="35" t="s">
        <v>55</v>
      </c>
      <c r="E363" s="40" t="s">
        <v>1370</v>
      </c>
    </row>
    <row r="364" spans="1:5" ht="76.5">
      <c r="A364" t="s">
        <v>56</v>
      </c>
      <c r="E364" s="39" t="s">
        <v>6246</v>
      </c>
    </row>
    <row r="365" spans="1:13" ht="12.75">
      <c r="A365" t="s">
        <v>46</v>
      </c>
      <c r="C365" s="31" t="s">
        <v>288</v>
      </c>
      <c r="E365" s="33" t="s">
        <v>289</v>
      </c>
      <c r="J365" s="32">
        <f>0</f>
      </c>
      <c s="32">
        <f>0</f>
      </c>
      <c s="32">
        <f>0+L366+L370+L374+L378+L382</f>
      </c>
      <c s="32">
        <f>0+M366+M370+M374+M378+M382</f>
      </c>
    </row>
    <row r="366" spans="1:16" ht="38.25">
      <c r="A366" t="s">
        <v>49</v>
      </c>
      <c s="34" t="s">
        <v>4953</v>
      </c>
      <c s="34" t="s">
        <v>1479</v>
      </c>
      <c s="35" t="s">
        <v>292</v>
      </c>
      <c s="6" t="s">
        <v>1480</v>
      </c>
      <c s="36" t="s">
        <v>294</v>
      </c>
      <c s="37">
        <v>10</v>
      </c>
      <c s="36">
        <v>0</v>
      </c>
      <c s="36">
        <f>ROUND(G366*H366,6)</f>
      </c>
      <c r="L366" s="38">
        <v>0</v>
      </c>
      <c s="32">
        <f>ROUND(ROUND(L366,2)*ROUND(G366,3),2)</f>
      </c>
      <c s="36" t="s">
        <v>1400</v>
      </c>
      <c>
        <f>(M366*21)/100</f>
      </c>
      <c t="s">
        <v>27</v>
      </c>
    </row>
    <row r="367" spans="1:5" ht="12.75">
      <c r="A367" s="35" t="s">
        <v>54</v>
      </c>
      <c r="E367" s="39" t="s">
        <v>295</v>
      </c>
    </row>
    <row r="368" spans="1:5" ht="12.75">
      <c r="A368" s="35" t="s">
        <v>55</v>
      </c>
      <c r="E368" s="40" t="s">
        <v>5</v>
      </c>
    </row>
    <row r="369" spans="1:5" ht="165.75">
      <c r="A369" t="s">
        <v>56</v>
      </c>
      <c r="E369" s="39" t="s">
        <v>296</v>
      </c>
    </row>
    <row r="370" spans="1:16" ht="25.5">
      <c r="A370" t="s">
        <v>49</v>
      </c>
      <c s="34" t="s">
        <v>4956</v>
      </c>
      <c s="34" t="s">
        <v>3932</v>
      </c>
      <c s="35" t="s">
        <v>292</v>
      </c>
      <c s="6" t="s">
        <v>3933</v>
      </c>
      <c s="36" t="s">
        <v>294</v>
      </c>
      <c s="37">
        <v>1</v>
      </c>
      <c s="36">
        <v>0</v>
      </c>
      <c s="36">
        <f>ROUND(G370*H370,6)</f>
      </c>
      <c r="L370" s="38">
        <v>0</v>
      </c>
      <c s="32">
        <f>ROUND(ROUND(L370,2)*ROUND(G370,3),2)</f>
      </c>
      <c s="36" t="s">
        <v>1400</v>
      </c>
      <c>
        <f>(M370*21)/100</f>
      </c>
      <c t="s">
        <v>27</v>
      </c>
    </row>
    <row r="371" spans="1:5" ht="12.75">
      <c r="A371" s="35" t="s">
        <v>54</v>
      </c>
      <c r="E371" s="39" t="s">
        <v>295</v>
      </c>
    </row>
    <row r="372" spans="1:5" ht="12.75">
      <c r="A372" s="35" t="s">
        <v>55</v>
      </c>
      <c r="E372" s="40" t="s">
        <v>5</v>
      </c>
    </row>
    <row r="373" spans="1:5" ht="165.75">
      <c r="A373" t="s">
        <v>56</v>
      </c>
      <c r="E373" s="39" t="s">
        <v>296</v>
      </c>
    </row>
    <row r="374" spans="1:16" ht="25.5">
      <c r="A374" t="s">
        <v>49</v>
      </c>
      <c s="34" t="s">
        <v>4960</v>
      </c>
      <c s="34" t="s">
        <v>1156</v>
      </c>
      <c s="35" t="s">
        <v>292</v>
      </c>
      <c s="6" t="s">
        <v>1157</v>
      </c>
      <c s="36" t="s">
        <v>294</v>
      </c>
      <c s="37">
        <v>0.1</v>
      </c>
      <c s="36">
        <v>0</v>
      </c>
      <c s="36">
        <f>ROUND(G374*H374,6)</f>
      </c>
      <c r="L374" s="38">
        <v>0</v>
      </c>
      <c s="32">
        <f>ROUND(ROUND(L374,2)*ROUND(G374,3),2)</f>
      </c>
      <c s="36" t="s">
        <v>1400</v>
      </c>
      <c>
        <f>(M374*21)/100</f>
      </c>
      <c t="s">
        <v>27</v>
      </c>
    </row>
    <row r="375" spans="1:5" ht="12.75">
      <c r="A375" s="35" t="s">
        <v>54</v>
      </c>
      <c r="E375" s="39" t="s">
        <v>295</v>
      </c>
    </row>
    <row r="376" spans="1:5" ht="12.75">
      <c r="A376" s="35" t="s">
        <v>55</v>
      </c>
      <c r="E376" s="40" t="s">
        <v>5</v>
      </c>
    </row>
    <row r="377" spans="1:5" ht="165.75">
      <c r="A377" t="s">
        <v>56</v>
      </c>
      <c r="E377" s="39" t="s">
        <v>296</v>
      </c>
    </row>
    <row r="378" spans="1:16" ht="38.25">
      <c r="A378" t="s">
        <v>49</v>
      </c>
      <c s="34" t="s">
        <v>4964</v>
      </c>
      <c s="34" t="s">
        <v>512</v>
      </c>
      <c s="35" t="s">
        <v>292</v>
      </c>
      <c s="6" t="s">
        <v>513</v>
      </c>
      <c s="36" t="s">
        <v>294</v>
      </c>
      <c s="37">
        <v>0.5</v>
      </c>
      <c s="36">
        <v>0</v>
      </c>
      <c s="36">
        <f>ROUND(G378*H378,6)</f>
      </c>
      <c r="L378" s="38">
        <v>0</v>
      </c>
      <c s="32">
        <f>ROUND(ROUND(L378,2)*ROUND(G378,3),2)</f>
      </c>
      <c s="36" t="s">
        <v>1400</v>
      </c>
      <c>
        <f>(M378*21)/100</f>
      </c>
      <c t="s">
        <v>27</v>
      </c>
    </row>
    <row r="379" spans="1:5" ht="25.5">
      <c r="A379" s="35" t="s">
        <v>54</v>
      </c>
      <c r="E379" s="39" t="s">
        <v>303</v>
      </c>
    </row>
    <row r="380" spans="1:5" ht="12.75">
      <c r="A380" s="35" t="s">
        <v>55</v>
      </c>
      <c r="E380" s="40" t="s">
        <v>5</v>
      </c>
    </row>
    <row r="381" spans="1:5" ht="165.75">
      <c r="A381" t="s">
        <v>56</v>
      </c>
      <c r="E381" s="39" t="s">
        <v>296</v>
      </c>
    </row>
    <row r="382" spans="1:16" ht="38.25">
      <c r="A382" t="s">
        <v>49</v>
      </c>
      <c s="34" t="s">
        <v>4967</v>
      </c>
      <c s="34" t="s">
        <v>517</v>
      </c>
      <c s="35" t="s">
        <v>292</v>
      </c>
      <c s="6" t="s">
        <v>518</v>
      </c>
      <c s="36" t="s">
        <v>294</v>
      </c>
      <c s="37">
        <v>0.1</v>
      </c>
      <c s="36">
        <v>0</v>
      </c>
      <c s="36">
        <f>ROUND(G382*H382,6)</f>
      </c>
      <c r="L382" s="38">
        <v>0</v>
      </c>
      <c s="32">
        <f>ROUND(ROUND(L382,2)*ROUND(G382,3),2)</f>
      </c>
      <c s="36" t="s">
        <v>1400</v>
      </c>
      <c>
        <f>(M382*21)/100</f>
      </c>
      <c t="s">
        <v>27</v>
      </c>
    </row>
    <row r="383" spans="1:5" ht="25.5">
      <c r="A383" s="35" t="s">
        <v>54</v>
      </c>
      <c r="E383" s="39" t="s">
        <v>516</v>
      </c>
    </row>
    <row r="384" spans="1:5" ht="12.75">
      <c r="A384" s="35" t="s">
        <v>55</v>
      </c>
      <c r="E384" s="40" t="s">
        <v>5</v>
      </c>
    </row>
    <row r="385" spans="1:5" ht="165.75">
      <c r="A385" t="s">
        <v>56</v>
      </c>
      <c r="E38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1.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6394</v>
      </c>
      <c r="E8" s="30" t="s">
        <v>6393</v>
      </c>
      <c r="J8" s="29">
        <f>0+J9+J30+J35+J40+J97+J118+J159+J236+J285+J290</f>
      </c>
      <c s="29">
        <f>0+K9+K30+K35+K40+K97+K118+K159+K236+K285+K290</f>
      </c>
      <c s="29">
        <f>0+L9+L30+L35+L40+L97+L118+L159+L236+L285+L290</f>
      </c>
      <c s="29">
        <f>0+M9+M30+M35+M40+M97+M118+M159+M236+M285+M290</f>
      </c>
    </row>
    <row r="9" spans="1:13" ht="12.75">
      <c r="A9" t="s">
        <v>46</v>
      </c>
      <c r="C9" s="31" t="s">
        <v>47</v>
      </c>
      <c r="E9" s="33" t="s">
        <v>48</v>
      </c>
      <c r="J9" s="32">
        <f>0</f>
      </c>
      <c s="32">
        <f>0</f>
      </c>
      <c s="32">
        <f>0+L10+L14+L18+L22+L26</f>
      </c>
      <c s="32">
        <f>0+M10+M14+M18+M22+M26</f>
      </c>
    </row>
    <row r="10" spans="1:16" ht="12.75">
      <c r="A10" t="s">
        <v>49</v>
      </c>
      <c s="34" t="s">
        <v>47</v>
      </c>
      <c s="34" t="s">
        <v>1368</v>
      </c>
      <c s="35" t="s">
        <v>5</v>
      </c>
      <c s="6" t="s">
        <v>1369</v>
      </c>
      <c s="36" t="s">
        <v>63</v>
      </c>
      <c s="37">
        <v>300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1048</v>
      </c>
      <c s="35" t="s">
        <v>5</v>
      </c>
      <c s="6" t="s">
        <v>1049</v>
      </c>
      <c s="36" t="s">
        <v>52</v>
      </c>
      <c s="37">
        <v>29</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216.75">
      <c r="A17" t="s">
        <v>56</v>
      </c>
      <c r="E17" s="39" t="s">
        <v>6158</v>
      </c>
    </row>
    <row r="18" spans="1:16" ht="12.75">
      <c r="A18" t="s">
        <v>49</v>
      </c>
      <c s="34" t="s">
        <v>26</v>
      </c>
      <c s="34" t="s">
        <v>412</v>
      </c>
      <c s="35" t="s">
        <v>5</v>
      </c>
      <c s="6" t="s">
        <v>413</v>
      </c>
      <c s="36" t="s">
        <v>52</v>
      </c>
      <c s="37">
        <v>66</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216.75">
      <c r="A21" t="s">
        <v>56</v>
      </c>
      <c r="E21" s="39" t="s">
        <v>6158</v>
      </c>
    </row>
    <row r="22" spans="1:16" ht="12.75">
      <c r="A22" t="s">
        <v>49</v>
      </c>
      <c s="34" t="s">
        <v>67</v>
      </c>
      <c s="34" t="s">
        <v>58</v>
      </c>
      <c s="35" t="s">
        <v>5</v>
      </c>
      <c s="6" t="s">
        <v>59</v>
      </c>
      <c s="36" t="s">
        <v>52</v>
      </c>
      <c s="37">
        <v>57</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153">
      <c r="A25" t="s">
        <v>56</v>
      </c>
      <c r="E25" s="39" t="s">
        <v>1375</v>
      </c>
    </row>
    <row r="26" spans="1:16" ht="12.75">
      <c r="A26" t="s">
        <v>49</v>
      </c>
      <c s="34" t="s">
        <v>72</v>
      </c>
      <c s="34" t="s">
        <v>1376</v>
      </c>
      <c s="35" t="s">
        <v>5</v>
      </c>
      <c s="6" t="s">
        <v>1377</v>
      </c>
      <c s="36" t="s">
        <v>63</v>
      </c>
      <c s="37">
        <v>300</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38.25">
      <c r="A29" t="s">
        <v>56</v>
      </c>
      <c r="E29" s="39" t="s">
        <v>1378</v>
      </c>
    </row>
    <row r="30" spans="1:13" ht="12.75">
      <c r="A30" t="s">
        <v>46</v>
      </c>
      <c r="C30" s="31" t="s">
        <v>27</v>
      </c>
      <c r="E30" s="33" t="s">
        <v>610</v>
      </c>
      <c r="J30" s="32">
        <f>0</f>
      </c>
      <c s="32">
        <f>0</f>
      </c>
      <c s="32">
        <f>0+L31</f>
      </c>
      <c s="32">
        <f>0+M31</f>
      </c>
    </row>
    <row r="31" spans="1:16" ht="12.75">
      <c r="A31" t="s">
        <v>49</v>
      </c>
      <c s="34" t="s">
        <v>77</v>
      </c>
      <c s="34" t="s">
        <v>611</v>
      </c>
      <c s="35" t="s">
        <v>5</v>
      </c>
      <c s="6" t="s">
        <v>612</v>
      </c>
      <c s="36" t="s">
        <v>52</v>
      </c>
      <c s="37">
        <v>10</v>
      </c>
      <c s="36">
        <v>0</v>
      </c>
      <c s="36">
        <f>ROUND(G31*H31,6)</f>
      </c>
      <c r="L31" s="38">
        <v>0</v>
      </c>
      <c s="32">
        <f>ROUND(ROUND(L31,2)*ROUND(G31,3),2)</f>
      </c>
      <c s="36" t="s">
        <v>53</v>
      </c>
      <c>
        <f>(M31*21)/100</f>
      </c>
      <c t="s">
        <v>27</v>
      </c>
    </row>
    <row r="32" spans="1:5" ht="12.75">
      <c r="A32" s="35" t="s">
        <v>54</v>
      </c>
      <c r="E32" s="39" t="s">
        <v>5</v>
      </c>
    </row>
    <row r="33" spans="1:5" ht="12.75">
      <c r="A33" s="35" t="s">
        <v>55</v>
      </c>
      <c r="E33" s="40" t="s">
        <v>1370</v>
      </c>
    </row>
    <row r="34" spans="1:5" ht="267.75">
      <c r="A34" t="s">
        <v>56</v>
      </c>
      <c r="E34" s="39" t="s">
        <v>6266</v>
      </c>
    </row>
    <row r="35" spans="1:13" ht="12.75">
      <c r="A35" t="s">
        <v>46</v>
      </c>
      <c r="C35" s="31" t="s">
        <v>67</v>
      </c>
      <c r="E35" s="33" t="s">
        <v>1829</v>
      </c>
      <c r="J35" s="32">
        <f>0</f>
      </c>
      <c s="32">
        <f>0</f>
      </c>
      <c s="32">
        <f>0+L36</f>
      </c>
      <c s="32">
        <f>0+M36</f>
      </c>
    </row>
    <row r="36" spans="1:16" ht="12.75">
      <c r="A36" t="s">
        <v>49</v>
      </c>
      <c s="34" t="s">
        <v>65</v>
      </c>
      <c s="34" t="s">
        <v>3183</v>
      </c>
      <c s="35" t="s">
        <v>5</v>
      </c>
      <c s="6" t="s">
        <v>3184</v>
      </c>
      <c s="36" t="s">
        <v>52</v>
      </c>
      <c s="37">
        <v>6</v>
      </c>
      <c s="36">
        <v>0</v>
      </c>
      <c s="36">
        <f>ROUND(G36*H36,6)</f>
      </c>
      <c r="L36" s="38">
        <v>0</v>
      </c>
      <c s="32">
        <f>ROUND(ROUND(L36,2)*ROUND(G36,3),2)</f>
      </c>
      <c s="36" t="s">
        <v>53</v>
      </c>
      <c>
        <f>(M36*21)/100</f>
      </c>
      <c t="s">
        <v>27</v>
      </c>
    </row>
    <row r="37" spans="1:5" ht="12.75">
      <c r="A37" s="35" t="s">
        <v>54</v>
      </c>
      <c r="E37" s="39" t="s">
        <v>5</v>
      </c>
    </row>
    <row r="38" spans="1:5" ht="12.75">
      <c r="A38" s="35" t="s">
        <v>55</v>
      </c>
      <c r="E38" s="40" t="s">
        <v>1370</v>
      </c>
    </row>
    <row r="39" spans="1:5" ht="38.25">
      <c r="A39" t="s">
        <v>56</v>
      </c>
      <c r="E39" s="39" t="s">
        <v>6159</v>
      </c>
    </row>
    <row r="40" spans="1:13" ht="12.75">
      <c r="A40" t="s">
        <v>46</v>
      </c>
      <c r="C40" s="31" t="s">
        <v>913</v>
      </c>
      <c r="E40" s="33" t="s">
        <v>1164</v>
      </c>
      <c r="J40" s="32">
        <f>0</f>
      </c>
      <c s="32">
        <f>0</f>
      </c>
      <c s="32">
        <f>0+L41+L45+L49+L53+L57+L61+L65+L69+L73+L77+L81+L85+L89+L93</f>
      </c>
      <c s="32">
        <f>0+M41+M45+M49+M53+M57+M61+M65+M69+M73+M77+M81+M85+M89+M93</f>
      </c>
    </row>
    <row r="41" spans="1:16" ht="25.5">
      <c r="A41" t="s">
        <v>49</v>
      </c>
      <c s="34" t="s">
        <v>82</v>
      </c>
      <c s="34" t="s">
        <v>6166</v>
      </c>
      <c s="35" t="s">
        <v>5</v>
      </c>
      <c s="6" t="s">
        <v>6167</v>
      </c>
      <c s="36" t="s">
        <v>97</v>
      </c>
      <c s="37">
        <v>58</v>
      </c>
      <c s="36">
        <v>0</v>
      </c>
      <c s="36">
        <f>ROUND(G41*H41,6)</f>
      </c>
      <c r="L41" s="38">
        <v>0</v>
      </c>
      <c s="32">
        <f>ROUND(ROUND(L41,2)*ROUND(G41,3),2)</f>
      </c>
      <c s="36" t="s">
        <v>53</v>
      </c>
      <c>
        <f>(M41*21)/100</f>
      </c>
      <c t="s">
        <v>27</v>
      </c>
    </row>
    <row r="42" spans="1:5" ht="12.75">
      <c r="A42" s="35" t="s">
        <v>54</v>
      </c>
      <c r="E42" s="39" t="s">
        <v>5</v>
      </c>
    </row>
    <row r="43" spans="1:5" ht="12.75">
      <c r="A43" s="35" t="s">
        <v>55</v>
      </c>
      <c r="E43" s="40" t="s">
        <v>1370</v>
      </c>
    </row>
    <row r="44" spans="1:5" ht="25.5">
      <c r="A44" t="s">
        <v>56</v>
      </c>
      <c r="E44" s="39" t="s">
        <v>6168</v>
      </c>
    </row>
    <row r="45" spans="1:16" ht="12.75">
      <c r="A45" t="s">
        <v>49</v>
      </c>
      <c s="34" t="s">
        <v>86</v>
      </c>
      <c s="34" t="s">
        <v>1379</v>
      </c>
      <c s="35" t="s">
        <v>5</v>
      </c>
      <c s="6" t="s">
        <v>1380</v>
      </c>
      <c s="36" t="s">
        <v>97</v>
      </c>
      <c s="37">
        <v>5</v>
      </c>
      <c s="36">
        <v>0</v>
      </c>
      <c s="36">
        <f>ROUND(G45*H45,6)</f>
      </c>
      <c r="L45" s="38">
        <v>0</v>
      </c>
      <c s="32">
        <f>ROUND(ROUND(L45,2)*ROUND(G45,3),2)</f>
      </c>
      <c s="36" t="s">
        <v>53</v>
      </c>
      <c>
        <f>(M45*21)/100</f>
      </c>
      <c t="s">
        <v>27</v>
      </c>
    </row>
    <row r="46" spans="1:5" ht="12.75">
      <c r="A46" s="35" t="s">
        <v>54</v>
      </c>
      <c r="E46" s="39" t="s">
        <v>5</v>
      </c>
    </row>
    <row r="47" spans="1:5" ht="12.75">
      <c r="A47" s="35" t="s">
        <v>55</v>
      </c>
      <c r="E47" s="40" t="s">
        <v>1370</v>
      </c>
    </row>
    <row r="48" spans="1:5" ht="51">
      <c r="A48" t="s">
        <v>56</v>
      </c>
      <c r="E48" s="39" t="s">
        <v>1381</v>
      </c>
    </row>
    <row r="49" spans="1:16" ht="12.75">
      <c r="A49" t="s">
        <v>49</v>
      </c>
      <c s="34" t="s">
        <v>90</v>
      </c>
      <c s="34" t="s">
        <v>417</v>
      </c>
      <c s="35" t="s">
        <v>5</v>
      </c>
      <c s="6" t="s">
        <v>418</v>
      </c>
      <c s="36" t="s">
        <v>70</v>
      </c>
      <c s="37">
        <v>300</v>
      </c>
      <c s="36">
        <v>0</v>
      </c>
      <c s="36">
        <f>ROUND(G49*H49,6)</f>
      </c>
      <c r="L49" s="38">
        <v>0</v>
      </c>
      <c s="32">
        <f>ROUND(ROUND(L49,2)*ROUND(G49,3),2)</f>
      </c>
      <c s="36" t="s">
        <v>53</v>
      </c>
      <c>
        <f>(M49*21)/100</f>
      </c>
      <c t="s">
        <v>27</v>
      </c>
    </row>
    <row r="50" spans="1:5" ht="12.75">
      <c r="A50" s="35" t="s">
        <v>54</v>
      </c>
      <c r="E50" s="39" t="s">
        <v>5</v>
      </c>
    </row>
    <row r="51" spans="1:5" ht="12.75">
      <c r="A51" s="35" t="s">
        <v>55</v>
      </c>
      <c r="E51" s="40" t="s">
        <v>1370</v>
      </c>
    </row>
    <row r="52" spans="1:5" ht="51">
      <c r="A52" t="s">
        <v>56</v>
      </c>
      <c r="E52" s="39" t="s">
        <v>1382</v>
      </c>
    </row>
    <row r="53" spans="1:16" ht="12.75">
      <c r="A53" t="s">
        <v>49</v>
      </c>
      <c s="34" t="s">
        <v>94</v>
      </c>
      <c s="34" t="s">
        <v>1383</v>
      </c>
      <c s="35" t="s">
        <v>5</v>
      </c>
      <c s="6" t="s">
        <v>1384</v>
      </c>
      <c s="36" t="s">
        <v>70</v>
      </c>
      <c s="37">
        <v>40</v>
      </c>
      <c s="36">
        <v>0</v>
      </c>
      <c s="36">
        <f>ROUND(G53*H53,6)</f>
      </c>
      <c r="L53" s="38">
        <v>0</v>
      </c>
      <c s="32">
        <f>ROUND(ROUND(L53,2)*ROUND(G53,3),2)</f>
      </c>
      <c s="36" t="s">
        <v>53</v>
      </c>
      <c>
        <f>(M53*21)/100</f>
      </c>
      <c t="s">
        <v>27</v>
      </c>
    </row>
    <row r="54" spans="1:5" ht="12.75">
      <c r="A54" s="35" t="s">
        <v>54</v>
      </c>
      <c r="E54" s="39" t="s">
        <v>5</v>
      </c>
    </row>
    <row r="55" spans="1:5" ht="12.75">
      <c r="A55" s="35" t="s">
        <v>55</v>
      </c>
      <c r="E55" s="40" t="s">
        <v>1370</v>
      </c>
    </row>
    <row r="56" spans="1:5" ht="51">
      <c r="A56" t="s">
        <v>56</v>
      </c>
      <c r="E56" s="39" t="s">
        <v>1385</v>
      </c>
    </row>
    <row r="57" spans="1:16" ht="12.75">
      <c r="A57" t="s">
        <v>49</v>
      </c>
      <c s="34" t="s">
        <v>99</v>
      </c>
      <c s="34" t="s">
        <v>1386</v>
      </c>
      <c s="35" t="s">
        <v>5</v>
      </c>
      <c s="6" t="s">
        <v>1387</v>
      </c>
      <c s="36" t="s">
        <v>70</v>
      </c>
      <c s="37">
        <v>300</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76.5">
      <c r="A60" t="s">
        <v>56</v>
      </c>
      <c r="E60" s="39" t="s">
        <v>1388</v>
      </c>
    </row>
    <row r="61" spans="1:16" ht="25.5">
      <c r="A61" t="s">
        <v>49</v>
      </c>
      <c s="34" t="s">
        <v>102</v>
      </c>
      <c s="34" t="s">
        <v>6329</v>
      </c>
      <c s="35" t="s">
        <v>5</v>
      </c>
      <c s="6" t="s">
        <v>6330</v>
      </c>
      <c s="36" t="s">
        <v>97</v>
      </c>
      <c s="37">
        <v>4</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63.75">
      <c r="A64" t="s">
        <v>56</v>
      </c>
      <c r="E64" s="39" t="s">
        <v>6179</v>
      </c>
    </row>
    <row r="65" spans="1:16" ht="25.5">
      <c r="A65" t="s">
        <v>49</v>
      </c>
      <c s="34" t="s">
        <v>106</v>
      </c>
      <c s="34" t="s">
        <v>6395</v>
      </c>
      <c s="35" t="s">
        <v>5</v>
      </c>
      <c s="6" t="s">
        <v>6396</v>
      </c>
      <c s="36" t="s">
        <v>70</v>
      </c>
      <c s="37">
        <v>10</v>
      </c>
      <c s="36">
        <v>0</v>
      </c>
      <c s="36">
        <f>ROUND(G65*H65,6)</f>
      </c>
      <c r="L65" s="38">
        <v>0</v>
      </c>
      <c s="32">
        <f>ROUND(ROUND(L65,2)*ROUND(G65,3),2)</f>
      </c>
      <c s="36" t="s">
        <v>53</v>
      </c>
      <c>
        <f>(M65*21)/100</f>
      </c>
      <c t="s">
        <v>27</v>
      </c>
    </row>
    <row r="66" spans="1:5" ht="12.75">
      <c r="A66" s="35" t="s">
        <v>54</v>
      </c>
      <c r="E66" s="39" t="s">
        <v>5</v>
      </c>
    </row>
    <row r="67" spans="1:5" ht="12.75">
      <c r="A67" s="35" t="s">
        <v>55</v>
      </c>
      <c r="E67" s="40" t="s">
        <v>1370</v>
      </c>
    </row>
    <row r="68" spans="1:5" ht="38.25">
      <c r="A68" t="s">
        <v>56</v>
      </c>
      <c r="E68" s="39" t="s">
        <v>6397</v>
      </c>
    </row>
    <row r="69" spans="1:16" ht="25.5">
      <c r="A69" t="s">
        <v>49</v>
      </c>
      <c s="34" t="s">
        <v>110</v>
      </c>
      <c s="34" t="s">
        <v>6180</v>
      </c>
      <c s="35" t="s">
        <v>5</v>
      </c>
      <c s="6" t="s">
        <v>6181</v>
      </c>
      <c s="36" t="s">
        <v>70</v>
      </c>
      <c s="37">
        <v>208</v>
      </c>
      <c s="36">
        <v>0</v>
      </c>
      <c s="36">
        <f>ROUND(G69*H69,6)</f>
      </c>
      <c r="L69" s="38">
        <v>0</v>
      </c>
      <c s="32">
        <f>ROUND(ROUND(L69,2)*ROUND(G69,3),2)</f>
      </c>
      <c s="36" t="s">
        <v>53</v>
      </c>
      <c>
        <f>(M69*21)/100</f>
      </c>
      <c t="s">
        <v>27</v>
      </c>
    </row>
    <row r="70" spans="1:5" ht="12.75">
      <c r="A70" s="35" t="s">
        <v>54</v>
      </c>
      <c r="E70" s="39" t="s">
        <v>5</v>
      </c>
    </row>
    <row r="71" spans="1:5" ht="12.75">
      <c r="A71" s="35" t="s">
        <v>55</v>
      </c>
      <c r="E71" s="40" t="s">
        <v>1370</v>
      </c>
    </row>
    <row r="72" spans="1:5" ht="25.5">
      <c r="A72" t="s">
        <v>56</v>
      </c>
      <c r="E72" s="39" t="s">
        <v>1389</v>
      </c>
    </row>
    <row r="73" spans="1:16" ht="25.5">
      <c r="A73" t="s">
        <v>49</v>
      </c>
      <c s="34" t="s">
        <v>114</v>
      </c>
      <c s="34" t="s">
        <v>1099</v>
      </c>
      <c s="35" t="s">
        <v>5</v>
      </c>
      <c s="6" t="s">
        <v>1100</v>
      </c>
      <c s="36" t="s">
        <v>97</v>
      </c>
      <c s="37">
        <v>4</v>
      </c>
      <c s="36">
        <v>0</v>
      </c>
      <c s="36">
        <f>ROUND(G73*H73,6)</f>
      </c>
      <c r="L73" s="38">
        <v>0</v>
      </c>
      <c s="32">
        <f>ROUND(ROUND(L73,2)*ROUND(G73,3),2)</f>
      </c>
      <c s="36" t="s">
        <v>53</v>
      </c>
      <c>
        <f>(M73*21)/100</f>
      </c>
      <c t="s">
        <v>27</v>
      </c>
    </row>
    <row r="74" spans="1:5" ht="12.75">
      <c r="A74" s="35" t="s">
        <v>54</v>
      </c>
      <c r="E74" s="39" t="s">
        <v>5</v>
      </c>
    </row>
    <row r="75" spans="1:5" ht="12.75">
      <c r="A75" s="35" t="s">
        <v>55</v>
      </c>
      <c r="E75" s="40" t="s">
        <v>1370</v>
      </c>
    </row>
    <row r="76" spans="1:5" ht="38.25">
      <c r="A76" t="s">
        <v>56</v>
      </c>
      <c r="E76" s="39" t="s">
        <v>1101</v>
      </c>
    </row>
    <row r="77" spans="1:16" ht="12.75">
      <c r="A77" t="s">
        <v>49</v>
      </c>
      <c s="34" t="s">
        <v>118</v>
      </c>
      <c s="34" t="s">
        <v>1175</v>
      </c>
      <c s="35" t="s">
        <v>5</v>
      </c>
      <c s="6" t="s">
        <v>1176</v>
      </c>
      <c s="36" t="s">
        <v>97</v>
      </c>
      <c s="37">
        <v>4</v>
      </c>
      <c s="36">
        <v>0</v>
      </c>
      <c s="36">
        <f>ROUND(G77*H77,6)</f>
      </c>
      <c r="L77" s="38">
        <v>0</v>
      </c>
      <c s="32">
        <f>ROUND(ROUND(L77,2)*ROUND(G77,3),2)</f>
      </c>
      <c s="36" t="s">
        <v>53</v>
      </c>
      <c>
        <f>(M77*21)/100</f>
      </c>
      <c t="s">
        <v>27</v>
      </c>
    </row>
    <row r="78" spans="1:5" ht="12.75">
      <c r="A78" s="35" t="s">
        <v>54</v>
      </c>
      <c r="E78" s="39" t="s">
        <v>5</v>
      </c>
    </row>
    <row r="79" spans="1:5" ht="12.75">
      <c r="A79" s="35" t="s">
        <v>55</v>
      </c>
      <c r="E79" s="40" t="s">
        <v>1370</v>
      </c>
    </row>
    <row r="80" spans="1:5" ht="38.25">
      <c r="A80" t="s">
        <v>56</v>
      </c>
      <c r="E80" s="39" t="s">
        <v>1101</v>
      </c>
    </row>
    <row r="81" spans="1:16" ht="25.5">
      <c r="A81" t="s">
        <v>49</v>
      </c>
      <c s="34" t="s">
        <v>122</v>
      </c>
      <c s="34" t="s">
        <v>774</v>
      </c>
      <c s="35" t="s">
        <v>5</v>
      </c>
      <c s="6" t="s">
        <v>775</v>
      </c>
      <c s="36" t="s">
        <v>97</v>
      </c>
      <c s="37">
        <v>2</v>
      </c>
      <c s="36">
        <v>0</v>
      </c>
      <c s="36">
        <f>ROUND(G81*H81,6)</f>
      </c>
      <c r="L81" s="38">
        <v>0</v>
      </c>
      <c s="32">
        <f>ROUND(ROUND(L81,2)*ROUND(G81,3),2)</f>
      </c>
      <c s="36" t="s">
        <v>53</v>
      </c>
      <c>
        <f>(M81*21)/100</f>
      </c>
      <c t="s">
        <v>27</v>
      </c>
    </row>
    <row r="82" spans="1:5" ht="12.75">
      <c r="A82" s="35" t="s">
        <v>54</v>
      </c>
      <c r="E82" s="39" t="s">
        <v>5</v>
      </c>
    </row>
    <row r="83" spans="1:5" ht="12.75">
      <c r="A83" s="35" t="s">
        <v>55</v>
      </c>
      <c r="E83" s="40" t="s">
        <v>1370</v>
      </c>
    </row>
    <row r="84" spans="1:5" ht="38.25">
      <c r="A84" t="s">
        <v>56</v>
      </c>
      <c r="E84" s="39" t="s">
        <v>776</v>
      </c>
    </row>
    <row r="85" spans="1:16" ht="12.75">
      <c r="A85" t="s">
        <v>49</v>
      </c>
      <c s="34" t="s">
        <v>126</v>
      </c>
      <c s="34" t="s">
        <v>1390</v>
      </c>
      <c s="35" t="s">
        <v>5</v>
      </c>
      <c s="6" t="s">
        <v>1391</v>
      </c>
      <c s="36" t="s">
        <v>97</v>
      </c>
      <c s="37">
        <v>10</v>
      </c>
      <c s="36">
        <v>0</v>
      </c>
      <c s="36">
        <f>ROUND(G85*H85,6)</f>
      </c>
      <c r="L85" s="38">
        <v>0</v>
      </c>
      <c s="32">
        <f>ROUND(ROUND(L85,2)*ROUND(G85,3),2)</f>
      </c>
      <c s="36" t="s">
        <v>53</v>
      </c>
      <c>
        <f>(M85*21)/100</f>
      </c>
      <c t="s">
        <v>27</v>
      </c>
    </row>
    <row r="86" spans="1:5" ht="12.75">
      <c r="A86" s="35" t="s">
        <v>54</v>
      </c>
      <c r="E86" s="39" t="s">
        <v>5</v>
      </c>
    </row>
    <row r="87" spans="1:5" ht="12.75">
      <c r="A87" s="35" t="s">
        <v>55</v>
      </c>
      <c r="E87" s="40" t="s">
        <v>1370</v>
      </c>
    </row>
    <row r="88" spans="1:5" ht="51">
      <c r="A88" t="s">
        <v>56</v>
      </c>
      <c r="E88" s="39" t="s">
        <v>1392</v>
      </c>
    </row>
    <row r="89" spans="1:16" ht="12.75">
      <c r="A89" t="s">
        <v>49</v>
      </c>
      <c s="34" t="s">
        <v>130</v>
      </c>
      <c s="34" t="s">
        <v>6186</v>
      </c>
      <c s="35" t="s">
        <v>5</v>
      </c>
      <c s="6" t="s">
        <v>6187</v>
      </c>
      <c s="36" t="s">
        <v>70</v>
      </c>
      <c s="37">
        <v>340</v>
      </c>
      <c s="36">
        <v>0</v>
      </c>
      <c s="36">
        <f>ROUND(G89*H89,6)</f>
      </c>
      <c r="L89" s="38">
        <v>0</v>
      </c>
      <c s="32">
        <f>ROUND(ROUND(L89,2)*ROUND(G89,3),2)</f>
      </c>
      <c s="36" t="s">
        <v>53</v>
      </c>
      <c>
        <f>(M89*21)/100</f>
      </c>
      <c t="s">
        <v>27</v>
      </c>
    </row>
    <row r="90" spans="1:5" ht="12.75">
      <c r="A90" s="35" t="s">
        <v>54</v>
      </c>
      <c r="E90" s="39" t="s">
        <v>5</v>
      </c>
    </row>
    <row r="91" spans="1:5" ht="12.75">
      <c r="A91" s="35" t="s">
        <v>55</v>
      </c>
      <c r="E91" s="40" t="s">
        <v>1370</v>
      </c>
    </row>
    <row r="92" spans="1:5" ht="63.75">
      <c r="A92" t="s">
        <v>56</v>
      </c>
      <c r="E92" s="39" t="s">
        <v>6188</v>
      </c>
    </row>
    <row r="93" spans="1:16" ht="12.75">
      <c r="A93" t="s">
        <v>49</v>
      </c>
      <c s="34" t="s">
        <v>134</v>
      </c>
      <c s="34" t="s">
        <v>6398</v>
      </c>
      <c s="35" t="s">
        <v>5</v>
      </c>
      <c s="6" t="s">
        <v>6399</v>
      </c>
      <c s="36" t="s">
        <v>70</v>
      </c>
      <c s="37">
        <v>52</v>
      </c>
      <c s="36">
        <v>0</v>
      </c>
      <c s="36">
        <f>ROUND(G93*H93,6)</f>
      </c>
      <c r="L93" s="38">
        <v>0</v>
      </c>
      <c s="32">
        <f>ROUND(ROUND(L93,2)*ROUND(G93,3),2)</f>
      </c>
      <c s="36" t="s">
        <v>1400</v>
      </c>
      <c>
        <f>(M93*21)/100</f>
      </c>
      <c t="s">
        <v>27</v>
      </c>
    </row>
    <row r="94" spans="1:5" ht="12.75">
      <c r="A94" s="35" t="s">
        <v>54</v>
      </c>
      <c r="E94" s="39" t="s">
        <v>5</v>
      </c>
    </row>
    <row r="95" spans="1:5" ht="12.75">
      <c r="A95" s="35" t="s">
        <v>55</v>
      </c>
      <c r="E95" s="40" t="s">
        <v>1370</v>
      </c>
    </row>
    <row r="96" spans="1:5" ht="63.75">
      <c r="A96" t="s">
        <v>56</v>
      </c>
      <c r="E96" s="39" t="s">
        <v>6179</v>
      </c>
    </row>
    <row r="97" spans="1:13" ht="12.75">
      <c r="A97" t="s">
        <v>46</v>
      </c>
      <c r="C97" s="31" t="s">
        <v>1177</v>
      </c>
      <c r="E97" s="33" t="s">
        <v>1178</v>
      </c>
      <c r="J97" s="32">
        <f>0</f>
      </c>
      <c s="32">
        <f>0</f>
      </c>
      <c s="32">
        <f>0+L98+L102+L106+L110+L114</f>
      </c>
      <c s="32">
        <f>0+M98+M102+M106+M110+M114</f>
      </c>
    </row>
    <row r="98" spans="1:16" ht="25.5">
      <c r="A98" t="s">
        <v>49</v>
      </c>
      <c s="34" t="s">
        <v>138</v>
      </c>
      <c s="34" t="s">
        <v>6400</v>
      </c>
      <c s="35" t="s">
        <v>5</v>
      </c>
      <c s="6" t="s">
        <v>6401</v>
      </c>
      <c s="36" t="s">
        <v>97</v>
      </c>
      <c s="37">
        <v>3</v>
      </c>
      <c s="36">
        <v>0</v>
      </c>
      <c s="36">
        <f>ROUND(G98*H98,6)</f>
      </c>
      <c r="L98" s="38">
        <v>0</v>
      </c>
      <c s="32">
        <f>ROUND(ROUND(L98,2)*ROUND(G98,3),2)</f>
      </c>
      <c s="36" t="s">
        <v>53</v>
      </c>
      <c>
        <f>(M98*21)/100</f>
      </c>
      <c t="s">
        <v>27</v>
      </c>
    </row>
    <row r="99" spans="1:5" ht="12.75">
      <c r="A99" s="35" t="s">
        <v>54</v>
      </c>
      <c r="E99" s="39" t="s">
        <v>5</v>
      </c>
    </row>
    <row r="100" spans="1:5" ht="12.75">
      <c r="A100" s="35" t="s">
        <v>55</v>
      </c>
      <c r="E100" s="40" t="s">
        <v>1370</v>
      </c>
    </row>
    <row r="101" spans="1:5" ht="38.25">
      <c r="A101" t="s">
        <v>56</v>
      </c>
      <c r="E101" s="39" t="s">
        <v>6252</v>
      </c>
    </row>
    <row r="102" spans="1:16" ht="12.75">
      <c r="A102" t="s">
        <v>49</v>
      </c>
      <c s="34" t="s">
        <v>142</v>
      </c>
      <c s="34" t="s">
        <v>1504</v>
      </c>
      <c s="35" t="s">
        <v>5</v>
      </c>
      <c s="6" t="s">
        <v>1505</v>
      </c>
      <c s="36" t="s">
        <v>70</v>
      </c>
      <c s="37">
        <v>397</v>
      </c>
      <c s="36">
        <v>0</v>
      </c>
      <c s="36">
        <f>ROUND(G102*H102,6)</f>
      </c>
      <c r="L102" s="38">
        <v>0</v>
      </c>
      <c s="32">
        <f>ROUND(ROUND(L102,2)*ROUND(G102,3),2)</f>
      </c>
      <c s="36" t="s">
        <v>53</v>
      </c>
      <c>
        <f>(M102*21)/100</f>
      </c>
      <c t="s">
        <v>27</v>
      </c>
    </row>
    <row r="103" spans="1:5" ht="12.75">
      <c r="A103" s="35" t="s">
        <v>54</v>
      </c>
      <c r="E103" s="39" t="s">
        <v>5</v>
      </c>
    </row>
    <row r="104" spans="1:5" ht="12.75">
      <c r="A104" s="35" t="s">
        <v>55</v>
      </c>
      <c r="E104" s="40" t="s">
        <v>1370</v>
      </c>
    </row>
    <row r="105" spans="1:5" ht="51">
      <c r="A105" t="s">
        <v>56</v>
      </c>
      <c r="E105" s="39" t="s">
        <v>1506</v>
      </c>
    </row>
    <row r="106" spans="1:16" ht="12.75">
      <c r="A106" t="s">
        <v>49</v>
      </c>
      <c s="34" t="s">
        <v>146</v>
      </c>
      <c s="34" t="s">
        <v>221</v>
      </c>
      <c s="35" t="s">
        <v>5</v>
      </c>
      <c s="6" t="s">
        <v>222</v>
      </c>
      <c s="36" t="s">
        <v>97</v>
      </c>
      <c s="37">
        <v>19</v>
      </c>
      <c s="36">
        <v>0</v>
      </c>
      <c s="36">
        <f>ROUND(G106*H106,6)</f>
      </c>
      <c r="L106" s="38">
        <v>0</v>
      </c>
      <c s="32">
        <f>ROUND(ROUND(L106,2)*ROUND(G106,3),2)</f>
      </c>
      <c s="36" t="s">
        <v>53</v>
      </c>
      <c>
        <f>(M106*21)/100</f>
      </c>
      <c t="s">
        <v>27</v>
      </c>
    </row>
    <row r="107" spans="1:5" ht="12.75">
      <c r="A107" s="35" t="s">
        <v>54</v>
      </c>
      <c r="E107" s="39" t="s">
        <v>5</v>
      </c>
    </row>
    <row r="108" spans="1:5" ht="12.75">
      <c r="A108" s="35" t="s">
        <v>55</v>
      </c>
      <c r="E108" s="40" t="s">
        <v>1370</v>
      </c>
    </row>
    <row r="109" spans="1:5" ht="25.5">
      <c r="A109" t="s">
        <v>56</v>
      </c>
      <c r="E109" s="39" t="s">
        <v>1507</v>
      </c>
    </row>
    <row r="110" spans="1:16" ht="12.75">
      <c r="A110" t="s">
        <v>49</v>
      </c>
      <c s="34" t="s">
        <v>150</v>
      </c>
      <c s="34" t="s">
        <v>1509</v>
      </c>
      <c s="35" t="s">
        <v>5</v>
      </c>
      <c s="6" t="s">
        <v>1510</v>
      </c>
      <c s="36" t="s">
        <v>97</v>
      </c>
      <c s="37">
        <v>13</v>
      </c>
      <c s="36">
        <v>0</v>
      </c>
      <c s="36">
        <f>ROUND(G110*H110,6)</f>
      </c>
      <c r="L110" s="38">
        <v>0</v>
      </c>
      <c s="32">
        <f>ROUND(ROUND(L110,2)*ROUND(G110,3),2)</f>
      </c>
      <c s="36" t="s">
        <v>53</v>
      </c>
      <c>
        <f>(M110*21)/100</f>
      </c>
      <c t="s">
        <v>27</v>
      </c>
    </row>
    <row r="111" spans="1:5" ht="12.75">
      <c r="A111" s="35" t="s">
        <v>54</v>
      </c>
      <c r="E111" s="39" t="s">
        <v>5</v>
      </c>
    </row>
    <row r="112" spans="1:5" ht="12.75">
      <c r="A112" s="35" t="s">
        <v>55</v>
      </c>
      <c r="E112" s="40" t="s">
        <v>1370</v>
      </c>
    </row>
    <row r="113" spans="1:5" ht="38.25">
      <c r="A113" t="s">
        <v>56</v>
      </c>
      <c r="E113" s="39" t="s">
        <v>1511</v>
      </c>
    </row>
    <row r="114" spans="1:16" ht="12.75">
      <c r="A114" t="s">
        <v>49</v>
      </c>
      <c s="34" t="s">
        <v>154</v>
      </c>
      <c s="34" t="s">
        <v>1512</v>
      </c>
      <c s="35" t="s">
        <v>5</v>
      </c>
      <c s="6" t="s">
        <v>794</v>
      </c>
      <c s="36" t="s">
        <v>97</v>
      </c>
      <c s="37">
        <v>19</v>
      </c>
      <c s="36">
        <v>0</v>
      </c>
      <c s="36">
        <f>ROUND(G114*H114,6)</f>
      </c>
      <c r="L114" s="38">
        <v>0</v>
      </c>
      <c s="32">
        <f>ROUND(ROUND(L114,2)*ROUND(G114,3),2)</f>
      </c>
      <c s="36" t="s">
        <v>53</v>
      </c>
      <c>
        <f>(M114*21)/100</f>
      </c>
      <c t="s">
        <v>27</v>
      </c>
    </row>
    <row r="115" spans="1:5" ht="12.75">
      <c r="A115" s="35" t="s">
        <v>54</v>
      </c>
      <c r="E115" s="39" t="s">
        <v>5</v>
      </c>
    </row>
    <row r="116" spans="1:5" ht="12.75">
      <c r="A116" s="35" t="s">
        <v>55</v>
      </c>
      <c r="E116" s="40" t="s">
        <v>1370</v>
      </c>
    </row>
    <row r="117" spans="1:5" ht="51">
      <c r="A117" t="s">
        <v>56</v>
      </c>
      <c r="E117" s="39" t="s">
        <v>1513</v>
      </c>
    </row>
    <row r="118" spans="1:13" ht="12.75">
      <c r="A118" t="s">
        <v>46</v>
      </c>
      <c r="C118" s="31" t="s">
        <v>1402</v>
      </c>
      <c r="E118" s="33" t="s">
        <v>1403</v>
      </c>
      <c r="J118" s="32">
        <f>0</f>
      </c>
      <c s="32">
        <f>0</f>
      </c>
      <c s="32">
        <f>0+L119+L123+L127+L131+L135+L139+L143+L147+L151+L155</f>
      </c>
      <c s="32">
        <f>0+M119+M123+M127+M131+M135+M139+M143+M147+M151+M155</f>
      </c>
    </row>
    <row r="119" spans="1:16" ht="12.75">
      <c r="A119" t="s">
        <v>49</v>
      </c>
      <c s="34" t="s">
        <v>158</v>
      </c>
      <c s="34" t="s">
        <v>531</v>
      </c>
      <c s="35" t="s">
        <v>5</v>
      </c>
      <c s="6" t="s">
        <v>532</v>
      </c>
      <c s="36" t="s">
        <v>70</v>
      </c>
      <c s="37">
        <v>169</v>
      </c>
      <c s="36">
        <v>0</v>
      </c>
      <c s="36">
        <f>ROUND(G119*H119,6)</f>
      </c>
      <c r="L119" s="38">
        <v>0</v>
      </c>
      <c s="32">
        <f>ROUND(ROUND(L119,2)*ROUND(G119,3),2)</f>
      </c>
      <c s="36" t="s">
        <v>53</v>
      </c>
      <c>
        <f>(M119*21)/100</f>
      </c>
      <c t="s">
        <v>27</v>
      </c>
    </row>
    <row r="120" spans="1:5" ht="12.75">
      <c r="A120" s="35" t="s">
        <v>54</v>
      </c>
      <c r="E120" s="39" t="s">
        <v>5</v>
      </c>
    </row>
    <row r="121" spans="1:5" ht="12.75">
      <c r="A121" s="35" t="s">
        <v>55</v>
      </c>
      <c r="E121" s="40" t="s">
        <v>1370</v>
      </c>
    </row>
    <row r="122" spans="1:5" ht="38.25">
      <c r="A122" t="s">
        <v>56</v>
      </c>
      <c r="E122" s="39" t="s">
        <v>1406</v>
      </c>
    </row>
    <row r="123" spans="1:16" ht="12.75">
      <c r="A123" t="s">
        <v>49</v>
      </c>
      <c s="34" t="s">
        <v>162</v>
      </c>
      <c s="34" t="s">
        <v>1407</v>
      </c>
      <c s="35" t="s">
        <v>5</v>
      </c>
      <c s="6" t="s">
        <v>1408</v>
      </c>
      <c s="36" t="s">
        <v>70</v>
      </c>
      <c s="37">
        <v>978</v>
      </c>
      <c s="36">
        <v>0</v>
      </c>
      <c s="36">
        <f>ROUND(G123*H123,6)</f>
      </c>
      <c r="L123" s="38">
        <v>0</v>
      </c>
      <c s="32">
        <f>ROUND(ROUND(L123,2)*ROUND(G123,3),2)</f>
      </c>
      <c s="36" t="s">
        <v>53</v>
      </c>
      <c>
        <f>(M123*21)/100</f>
      </c>
      <c t="s">
        <v>27</v>
      </c>
    </row>
    <row r="124" spans="1:5" ht="12.75">
      <c r="A124" s="35" t="s">
        <v>54</v>
      </c>
      <c r="E124" s="39" t="s">
        <v>5</v>
      </c>
    </row>
    <row r="125" spans="1:5" ht="12.75">
      <c r="A125" s="35" t="s">
        <v>55</v>
      </c>
      <c r="E125" s="40" t="s">
        <v>1370</v>
      </c>
    </row>
    <row r="126" spans="1:5" ht="38.25">
      <c r="A126" t="s">
        <v>56</v>
      </c>
      <c r="E126" s="39" t="s">
        <v>1406</v>
      </c>
    </row>
    <row r="127" spans="1:16" ht="12.75">
      <c r="A127" t="s">
        <v>49</v>
      </c>
      <c s="34" t="s">
        <v>167</v>
      </c>
      <c s="34" t="s">
        <v>1202</v>
      </c>
      <c s="35" t="s">
        <v>5</v>
      </c>
      <c s="6" t="s">
        <v>1203</v>
      </c>
      <c s="36" t="s">
        <v>70</v>
      </c>
      <c s="37">
        <v>40</v>
      </c>
      <c s="36">
        <v>0</v>
      </c>
      <c s="36">
        <f>ROUND(G127*H127,6)</f>
      </c>
      <c r="L127" s="38">
        <v>0</v>
      </c>
      <c s="32">
        <f>ROUND(ROUND(L127,2)*ROUND(G127,3),2)</f>
      </c>
      <c s="36" t="s">
        <v>53</v>
      </c>
      <c>
        <f>(M127*21)/100</f>
      </c>
      <c t="s">
        <v>27</v>
      </c>
    </row>
    <row r="128" spans="1:5" ht="12.75">
      <c r="A128" s="35" t="s">
        <v>54</v>
      </c>
      <c r="E128" s="39" t="s">
        <v>5</v>
      </c>
    </row>
    <row r="129" spans="1:5" ht="12.75">
      <c r="A129" s="35" t="s">
        <v>55</v>
      </c>
      <c r="E129" s="40" t="s">
        <v>1370</v>
      </c>
    </row>
    <row r="130" spans="1:5" ht="38.25">
      <c r="A130" t="s">
        <v>56</v>
      </c>
      <c r="E130" s="39" t="s">
        <v>1205</v>
      </c>
    </row>
    <row r="131" spans="1:16" ht="12.75">
      <c r="A131" t="s">
        <v>49</v>
      </c>
      <c s="34" t="s">
        <v>171</v>
      </c>
      <c s="34" t="s">
        <v>1208</v>
      </c>
      <c s="35" t="s">
        <v>5</v>
      </c>
      <c s="6" t="s">
        <v>1209</v>
      </c>
      <c s="36" t="s">
        <v>70</v>
      </c>
      <c s="37">
        <v>20</v>
      </c>
      <c s="36">
        <v>0</v>
      </c>
      <c s="36">
        <f>ROUND(G131*H131,6)</f>
      </c>
      <c r="L131" s="38">
        <v>0</v>
      </c>
      <c s="32">
        <f>ROUND(ROUND(L131,2)*ROUND(G131,3),2)</f>
      </c>
      <c s="36" t="s">
        <v>53</v>
      </c>
      <c>
        <f>(M131*21)/100</f>
      </c>
      <c t="s">
        <v>27</v>
      </c>
    </row>
    <row r="132" spans="1:5" ht="12.75">
      <c r="A132" s="35" t="s">
        <v>54</v>
      </c>
      <c r="E132" s="39" t="s">
        <v>5</v>
      </c>
    </row>
    <row r="133" spans="1:5" ht="12.75">
      <c r="A133" s="35" t="s">
        <v>55</v>
      </c>
      <c r="E133" s="40" t="s">
        <v>1370</v>
      </c>
    </row>
    <row r="134" spans="1:5" ht="38.25">
      <c r="A134" t="s">
        <v>56</v>
      </c>
      <c r="E134" s="39" t="s">
        <v>1205</v>
      </c>
    </row>
    <row r="135" spans="1:16" ht="25.5">
      <c r="A135" t="s">
        <v>49</v>
      </c>
      <c s="34" t="s">
        <v>175</v>
      </c>
      <c s="34" t="s">
        <v>1217</v>
      </c>
      <c s="35" t="s">
        <v>5</v>
      </c>
      <c s="6" t="s">
        <v>1218</v>
      </c>
      <c s="36" t="s">
        <v>97</v>
      </c>
      <c s="37">
        <v>60</v>
      </c>
      <c s="36">
        <v>0</v>
      </c>
      <c s="36">
        <f>ROUND(G135*H135,6)</f>
      </c>
      <c r="L135" s="38">
        <v>0</v>
      </c>
      <c s="32">
        <f>ROUND(ROUND(L135,2)*ROUND(G135,3),2)</f>
      </c>
      <c s="36" t="s">
        <v>53</v>
      </c>
      <c>
        <f>(M135*21)/100</f>
      </c>
      <c t="s">
        <v>27</v>
      </c>
    </row>
    <row r="136" spans="1:5" ht="12.75">
      <c r="A136" s="35" t="s">
        <v>54</v>
      </c>
      <c r="E136" s="39" t="s">
        <v>5</v>
      </c>
    </row>
    <row r="137" spans="1:5" ht="12.75">
      <c r="A137" s="35" t="s">
        <v>55</v>
      </c>
      <c r="E137" s="40" t="s">
        <v>1370</v>
      </c>
    </row>
    <row r="138" spans="1:5" ht="38.25">
      <c r="A138" t="s">
        <v>56</v>
      </c>
      <c r="E138" s="39" t="s">
        <v>1411</v>
      </c>
    </row>
    <row r="139" spans="1:16" ht="25.5">
      <c r="A139" t="s">
        <v>49</v>
      </c>
      <c s="34" t="s">
        <v>179</v>
      </c>
      <c s="34" t="s">
        <v>1220</v>
      </c>
      <c s="35" t="s">
        <v>5</v>
      </c>
      <c s="6" t="s">
        <v>1221</v>
      </c>
      <c s="36" t="s">
        <v>97</v>
      </c>
      <c s="37">
        <v>199</v>
      </c>
      <c s="36">
        <v>0</v>
      </c>
      <c s="36">
        <f>ROUND(G139*H139,6)</f>
      </c>
      <c r="L139" s="38">
        <v>0</v>
      </c>
      <c s="32">
        <f>ROUND(ROUND(L139,2)*ROUND(G139,3),2)</f>
      </c>
      <c s="36" t="s">
        <v>53</v>
      </c>
      <c>
        <f>(M139*21)/100</f>
      </c>
      <c t="s">
        <v>27</v>
      </c>
    </row>
    <row r="140" spans="1:5" ht="12.75">
      <c r="A140" s="35" t="s">
        <v>54</v>
      </c>
      <c r="E140" s="39" t="s">
        <v>5</v>
      </c>
    </row>
    <row r="141" spans="1:5" ht="12.75">
      <c r="A141" s="35" t="s">
        <v>55</v>
      </c>
      <c r="E141" s="40" t="s">
        <v>1370</v>
      </c>
    </row>
    <row r="142" spans="1:5" ht="38.25">
      <c r="A142" t="s">
        <v>56</v>
      </c>
      <c r="E142" s="39" t="s">
        <v>1411</v>
      </c>
    </row>
    <row r="143" spans="1:16" ht="25.5">
      <c r="A143" t="s">
        <v>49</v>
      </c>
      <c s="34" t="s">
        <v>183</v>
      </c>
      <c s="34" t="s">
        <v>6207</v>
      </c>
      <c s="35" t="s">
        <v>5</v>
      </c>
      <c s="6" t="s">
        <v>6208</v>
      </c>
      <c s="36" t="s">
        <v>97</v>
      </c>
      <c s="37">
        <v>4</v>
      </c>
      <c s="36">
        <v>0</v>
      </c>
      <c s="36">
        <f>ROUND(G143*H143,6)</f>
      </c>
      <c r="L143" s="38">
        <v>0</v>
      </c>
      <c s="32">
        <f>ROUND(ROUND(L143,2)*ROUND(G143,3),2)</f>
      </c>
      <c s="36" t="s">
        <v>53</v>
      </c>
      <c>
        <f>(M143*21)/100</f>
      </c>
      <c t="s">
        <v>27</v>
      </c>
    </row>
    <row r="144" spans="1:5" ht="12.75">
      <c r="A144" s="35" t="s">
        <v>54</v>
      </c>
      <c r="E144" s="39" t="s">
        <v>5</v>
      </c>
    </row>
    <row r="145" spans="1:5" ht="12.75">
      <c r="A145" s="35" t="s">
        <v>55</v>
      </c>
      <c r="E145" s="40" t="s">
        <v>1370</v>
      </c>
    </row>
    <row r="146" spans="1:5" ht="38.25">
      <c r="A146" t="s">
        <v>56</v>
      </c>
      <c r="E146" s="39" t="s">
        <v>1411</v>
      </c>
    </row>
    <row r="147" spans="1:16" ht="12.75">
      <c r="A147" t="s">
        <v>49</v>
      </c>
      <c s="34" t="s">
        <v>187</v>
      </c>
      <c s="34" t="s">
        <v>1412</v>
      </c>
      <c s="35" t="s">
        <v>5</v>
      </c>
      <c s="6" t="s">
        <v>1413</v>
      </c>
      <c s="36" t="s">
        <v>70</v>
      </c>
      <c s="37">
        <v>340</v>
      </c>
      <c s="36">
        <v>0</v>
      </c>
      <c s="36">
        <f>ROUND(G147*H147,6)</f>
      </c>
      <c r="L147" s="38">
        <v>0</v>
      </c>
      <c s="32">
        <f>ROUND(ROUND(L147,2)*ROUND(G147,3),2)</f>
      </c>
      <c s="36" t="s">
        <v>53</v>
      </c>
      <c>
        <f>(M147*21)/100</f>
      </c>
      <c t="s">
        <v>27</v>
      </c>
    </row>
    <row r="148" spans="1:5" ht="12.75">
      <c r="A148" s="35" t="s">
        <v>54</v>
      </c>
      <c r="E148" s="39" t="s">
        <v>5</v>
      </c>
    </row>
    <row r="149" spans="1:5" ht="12.75">
      <c r="A149" s="35" t="s">
        <v>55</v>
      </c>
      <c r="E149" s="40" t="s">
        <v>1370</v>
      </c>
    </row>
    <row r="150" spans="1:5" ht="25.5">
      <c r="A150" t="s">
        <v>56</v>
      </c>
      <c r="E150" s="39" t="s">
        <v>1414</v>
      </c>
    </row>
    <row r="151" spans="1:16" ht="12.75">
      <c r="A151" t="s">
        <v>49</v>
      </c>
      <c s="34" t="s">
        <v>193</v>
      </c>
      <c s="34" t="s">
        <v>1222</v>
      </c>
      <c s="35" t="s">
        <v>5</v>
      </c>
      <c s="6" t="s">
        <v>1223</v>
      </c>
      <c s="36" t="s">
        <v>97</v>
      </c>
      <c s="37">
        <v>53</v>
      </c>
      <c s="36">
        <v>0</v>
      </c>
      <c s="36">
        <f>ROUND(G151*H151,6)</f>
      </c>
      <c r="L151" s="38">
        <v>0</v>
      </c>
      <c s="32">
        <f>ROUND(ROUND(L151,2)*ROUND(G151,3),2)</f>
      </c>
      <c s="36" t="s">
        <v>53</v>
      </c>
      <c>
        <f>(M151*21)/100</f>
      </c>
      <c t="s">
        <v>27</v>
      </c>
    </row>
    <row r="152" spans="1:5" ht="12.75">
      <c r="A152" s="35" t="s">
        <v>54</v>
      </c>
      <c r="E152" s="39" t="s">
        <v>5</v>
      </c>
    </row>
    <row r="153" spans="1:5" ht="12.75">
      <c r="A153" s="35" t="s">
        <v>55</v>
      </c>
      <c r="E153" s="40" t="s">
        <v>1370</v>
      </c>
    </row>
    <row r="154" spans="1:5" ht="25.5">
      <c r="A154" t="s">
        <v>56</v>
      </c>
      <c r="E154" s="39" t="s">
        <v>1415</v>
      </c>
    </row>
    <row r="155" spans="1:16" ht="12.75">
      <c r="A155" t="s">
        <v>49</v>
      </c>
      <c s="34" t="s">
        <v>270</v>
      </c>
      <c s="34" t="s">
        <v>1419</v>
      </c>
      <c s="35" t="s">
        <v>5</v>
      </c>
      <c s="6" t="s">
        <v>1420</v>
      </c>
      <c s="36" t="s">
        <v>70</v>
      </c>
      <c s="37">
        <v>589</v>
      </c>
      <c s="36">
        <v>0</v>
      </c>
      <c s="36">
        <f>ROUND(G155*H155,6)</f>
      </c>
      <c r="L155" s="38">
        <v>0</v>
      </c>
      <c s="32">
        <f>ROUND(ROUND(L155,2)*ROUND(G155,3),2)</f>
      </c>
      <c s="36" t="s">
        <v>53</v>
      </c>
      <c>
        <f>(M155*21)/100</f>
      </c>
      <c t="s">
        <v>27</v>
      </c>
    </row>
    <row r="156" spans="1:5" ht="12.75">
      <c r="A156" s="35" t="s">
        <v>54</v>
      </c>
      <c r="E156" s="39" t="s">
        <v>5</v>
      </c>
    </row>
    <row r="157" spans="1:5" ht="12.75">
      <c r="A157" s="35" t="s">
        <v>55</v>
      </c>
      <c r="E157" s="40" t="s">
        <v>1370</v>
      </c>
    </row>
    <row r="158" spans="1:5" ht="63.75">
      <c r="A158" t="s">
        <v>56</v>
      </c>
      <c r="E158" s="39" t="s">
        <v>1421</v>
      </c>
    </row>
    <row r="159" spans="1:13" ht="12.75">
      <c r="A159" t="s">
        <v>46</v>
      </c>
      <c r="C159" s="31" t="s">
        <v>6211</v>
      </c>
      <c r="E159" s="33" t="s">
        <v>6212</v>
      </c>
      <c r="J159" s="32">
        <f>0</f>
      </c>
      <c s="32">
        <f>0</f>
      </c>
      <c s="32">
        <f>0+L160+L164+L168+L172+L176+L180+L184+L188+L192+L196+L200+L204+L208+L212+L216+L220+L224+L228+L232</f>
      </c>
      <c s="32">
        <f>0+M160+M164+M168+M172+M176+M180+M184+M188+M192+M196+M200+M204+M208+M212+M216+M220+M224+M228+M232</f>
      </c>
    </row>
    <row r="160" spans="1:16" ht="12.75">
      <c r="A160" t="s">
        <v>49</v>
      </c>
      <c s="34" t="s">
        <v>271</v>
      </c>
      <c s="34" t="s">
        <v>6267</v>
      </c>
      <c s="35" t="s">
        <v>5</v>
      </c>
      <c s="6" t="s">
        <v>6268</v>
      </c>
      <c s="36" t="s">
        <v>97</v>
      </c>
      <c s="37">
        <v>19</v>
      </c>
      <c s="36">
        <v>0</v>
      </c>
      <c s="36">
        <f>ROUND(G160*H160,6)</f>
      </c>
      <c r="L160" s="38">
        <v>0</v>
      </c>
      <c s="32">
        <f>ROUND(ROUND(L160,2)*ROUND(G160,3),2)</f>
      </c>
      <c s="36" t="s">
        <v>53</v>
      </c>
      <c>
        <f>(M160*21)/100</f>
      </c>
      <c t="s">
        <v>27</v>
      </c>
    </row>
    <row r="161" spans="1:5" ht="12.75">
      <c r="A161" s="35" t="s">
        <v>54</v>
      </c>
      <c r="E161" s="39" t="s">
        <v>5</v>
      </c>
    </row>
    <row r="162" spans="1:5" ht="12.75">
      <c r="A162" s="35" t="s">
        <v>55</v>
      </c>
      <c r="E162" s="40" t="s">
        <v>1370</v>
      </c>
    </row>
    <row r="163" spans="1:5" ht="63.75">
      <c r="A163" t="s">
        <v>56</v>
      </c>
      <c r="E163" s="39" t="s">
        <v>6269</v>
      </c>
    </row>
    <row r="164" spans="1:16" ht="12.75">
      <c r="A164" t="s">
        <v>49</v>
      </c>
      <c s="34" t="s">
        <v>272</v>
      </c>
      <c s="34" t="s">
        <v>6270</v>
      </c>
      <c s="35" t="s">
        <v>5</v>
      </c>
      <c s="6" t="s">
        <v>6271</v>
      </c>
      <c s="36" t="s">
        <v>97</v>
      </c>
      <c s="37">
        <v>19</v>
      </c>
      <c s="36">
        <v>0</v>
      </c>
      <c s="36">
        <f>ROUND(G164*H164,6)</f>
      </c>
      <c r="L164" s="38">
        <v>0</v>
      </c>
      <c s="32">
        <f>ROUND(ROUND(L164,2)*ROUND(G164,3),2)</f>
      </c>
      <c s="36" t="s">
        <v>53</v>
      </c>
      <c>
        <f>(M164*21)/100</f>
      </c>
      <c t="s">
        <v>27</v>
      </c>
    </row>
    <row r="165" spans="1:5" ht="12.75">
      <c r="A165" s="35" t="s">
        <v>54</v>
      </c>
      <c r="E165" s="39" t="s">
        <v>5</v>
      </c>
    </row>
    <row r="166" spans="1:5" ht="12.75">
      <c r="A166" s="35" t="s">
        <v>55</v>
      </c>
      <c r="E166" s="40" t="s">
        <v>1370</v>
      </c>
    </row>
    <row r="167" spans="1:5" ht="38.25">
      <c r="A167" t="s">
        <v>56</v>
      </c>
      <c r="E167" s="39" t="s">
        <v>6272</v>
      </c>
    </row>
    <row r="168" spans="1:16" ht="25.5">
      <c r="A168" t="s">
        <v>49</v>
      </c>
      <c s="34" t="s">
        <v>273</v>
      </c>
      <c s="34" t="s">
        <v>6273</v>
      </c>
      <c s="35" t="s">
        <v>5</v>
      </c>
      <c s="6" t="s">
        <v>6274</v>
      </c>
      <c s="36" t="s">
        <v>97</v>
      </c>
      <c s="37">
        <v>11</v>
      </c>
      <c s="36">
        <v>0</v>
      </c>
      <c s="36">
        <f>ROUND(G168*H168,6)</f>
      </c>
      <c r="L168" s="38">
        <v>0</v>
      </c>
      <c s="32">
        <f>ROUND(ROUND(L168,2)*ROUND(G168,3),2)</f>
      </c>
      <c s="36" t="s">
        <v>53</v>
      </c>
      <c>
        <f>(M168*21)/100</f>
      </c>
      <c t="s">
        <v>27</v>
      </c>
    </row>
    <row r="169" spans="1:5" ht="12.75">
      <c r="A169" s="35" t="s">
        <v>54</v>
      </c>
      <c r="E169" s="39" t="s">
        <v>5</v>
      </c>
    </row>
    <row r="170" spans="1:5" ht="12.75">
      <c r="A170" s="35" t="s">
        <v>55</v>
      </c>
      <c r="E170" s="40" t="s">
        <v>1370</v>
      </c>
    </row>
    <row r="171" spans="1:5" ht="38.25">
      <c r="A171" t="s">
        <v>56</v>
      </c>
      <c r="E171" s="39" t="s">
        <v>6272</v>
      </c>
    </row>
    <row r="172" spans="1:16" ht="12.75">
      <c r="A172" t="s">
        <v>49</v>
      </c>
      <c s="34" t="s">
        <v>274</v>
      </c>
      <c s="34" t="s">
        <v>6275</v>
      </c>
      <c s="35" t="s">
        <v>5</v>
      </c>
      <c s="6" t="s">
        <v>6276</v>
      </c>
      <c s="36" t="s">
        <v>97</v>
      </c>
      <c s="37">
        <v>1</v>
      </c>
      <c s="36">
        <v>0</v>
      </c>
      <c s="36">
        <f>ROUND(G172*H172,6)</f>
      </c>
      <c r="L172" s="38">
        <v>0</v>
      </c>
      <c s="32">
        <f>ROUND(ROUND(L172,2)*ROUND(G172,3),2)</f>
      </c>
      <c s="36" t="s">
        <v>53</v>
      </c>
      <c>
        <f>(M172*21)/100</f>
      </c>
      <c t="s">
        <v>27</v>
      </c>
    </row>
    <row r="173" spans="1:5" ht="12.75">
      <c r="A173" s="35" t="s">
        <v>54</v>
      </c>
      <c r="E173" s="39" t="s">
        <v>5</v>
      </c>
    </row>
    <row r="174" spans="1:5" ht="12.75">
      <c r="A174" s="35" t="s">
        <v>55</v>
      </c>
      <c r="E174" s="40" t="s">
        <v>1370</v>
      </c>
    </row>
    <row r="175" spans="1:5" ht="38.25">
      <c r="A175" t="s">
        <v>56</v>
      </c>
      <c r="E175" s="39" t="s">
        <v>6277</v>
      </c>
    </row>
    <row r="176" spans="1:16" ht="25.5">
      <c r="A176" t="s">
        <v>49</v>
      </c>
      <c s="34" t="s">
        <v>278</v>
      </c>
      <c s="34" t="s">
        <v>6402</v>
      </c>
      <c s="35" t="s">
        <v>5</v>
      </c>
      <c s="6" t="s">
        <v>6403</v>
      </c>
      <c s="36" t="s">
        <v>97</v>
      </c>
      <c s="37">
        <v>1</v>
      </c>
      <c s="36">
        <v>0</v>
      </c>
      <c s="36">
        <f>ROUND(G176*H176,6)</f>
      </c>
      <c r="L176" s="38">
        <v>0</v>
      </c>
      <c s="32">
        <f>ROUND(ROUND(L176,2)*ROUND(G176,3),2)</f>
      </c>
      <c s="36" t="s">
        <v>53</v>
      </c>
      <c>
        <f>(M176*21)/100</f>
      </c>
      <c t="s">
        <v>27</v>
      </c>
    </row>
    <row r="177" spans="1:5" ht="12.75">
      <c r="A177" s="35" t="s">
        <v>54</v>
      </c>
      <c r="E177" s="39" t="s">
        <v>5</v>
      </c>
    </row>
    <row r="178" spans="1:5" ht="12.75">
      <c r="A178" s="35" t="s">
        <v>55</v>
      </c>
      <c r="E178" s="40" t="s">
        <v>1370</v>
      </c>
    </row>
    <row r="179" spans="1:5" ht="38.25">
      <c r="A179" t="s">
        <v>56</v>
      </c>
      <c r="E179" s="39" t="s">
        <v>6257</v>
      </c>
    </row>
    <row r="180" spans="1:16" ht="25.5">
      <c r="A180" t="s">
        <v>49</v>
      </c>
      <c s="34" t="s">
        <v>279</v>
      </c>
      <c s="34" t="s">
        <v>6280</v>
      </c>
      <c s="35" t="s">
        <v>5</v>
      </c>
      <c s="6" t="s">
        <v>6281</v>
      </c>
      <c s="36" t="s">
        <v>97</v>
      </c>
      <c s="37">
        <v>18</v>
      </c>
      <c s="36">
        <v>0</v>
      </c>
      <c s="36">
        <f>ROUND(G180*H180,6)</f>
      </c>
      <c r="L180" s="38">
        <v>0</v>
      </c>
      <c s="32">
        <f>ROUND(ROUND(L180,2)*ROUND(G180,3),2)</f>
      </c>
      <c s="36" t="s">
        <v>53</v>
      </c>
      <c>
        <f>(M180*21)/100</f>
      </c>
      <c t="s">
        <v>27</v>
      </c>
    </row>
    <row r="181" spans="1:5" ht="12.75">
      <c r="A181" s="35" t="s">
        <v>54</v>
      </c>
      <c r="E181" s="39" t="s">
        <v>5</v>
      </c>
    </row>
    <row r="182" spans="1:5" ht="12.75">
      <c r="A182" s="35" t="s">
        <v>55</v>
      </c>
      <c r="E182" s="40" t="s">
        <v>1370</v>
      </c>
    </row>
    <row r="183" spans="1:5" ht="38.25">
      <c r="A183" t="s">
        <v>56</v>
      </c>
      <c r="E183" s="39" t="s">
        <v>6257</v>
      </c>
    </row>
    <row r="184" spans="1:16" ht="25.5">
      <c r="A184" t="s">
        <v>49</v>
      </c>
      <c s="34" t="s">
        <v>280</v>
      </c>
      <c s="34" t="s">
        <v>6404</v>
      </c>
      <c s="35" t="s">
        <v>5</v>
      </c>
      <c s="6" t="s">
        <v>6405</v>
      </c>
      <c s="36" t="s">
        <v>97</v>
      </c>
      <c s="37">
        <v>19</v>
      </c>
      <c s="36">
        <v>0</v>
      </c>
      <c s="36">
        <f>ROUND(G184*H184,6)</f>
      </c>
      <c r="L184" s="38">
        <v>0</v>
      </c>
      <c s="32">
        <f>ROUND(ROUND(L184,2)*ROUND(G184,3),2)</f>
      </c>
      <c s="36" t="s">
        <v>53</v>
      </c>
      <c>
        <f>(M184*21)/100</f>
      </c>
      <c t="s">
        <v>27</v>
      </c>
    </row>
    <row r="185" spans="1:5" ht="12.75">
      <c r="A185" s="35" t="s">
        <v>54</v>
      </c>
      <c r="E185" s="39" t="s">
        <v>5</v>
      </c>
    </row>
    <row r="186" spans="1:5" ht="12.75">
      <c r="A186" s="35" t="s">
        <v>55</v>
      </c>
      <c r="E186" s="40" t="s">
        <v>1370</v>
      </c>
    </row>
    <row r="187" spans="1:5" ht="25.5">
      <c r="A187" t="s">
        <v>56</v>
      </c>
      <c r="E187" s="39" t="s">
        <v>6406</v>
      </c>
    </row>
    <row r="188" spans="1:16" ht="25.5">
      <c r="A188" t="s">
        <v>49</v>
      </c>
      <c s="34" t="s">
        <v>284</v>
      </c>
      <c s="34" t="s">
        <v>6255</v>
      </c>
      <c s="35" t="s">
        <v>5</v>
      </c>
      <c s="6" t="s">
        <v>6256</v>
      </c>
      <c s="36" t="s">
        <v>97</v>
      </c>
      <c s="37">
        <v>6</v>
      </c>
      <c s="36">
        <v>0</v>
      </c>
      <c s="36">
        <f>ROUND(G188*H188,6)</f>
      </c>
      <c r="L188" s="38">
        <v>0</v>
      </c>
      <c s="32">
        <f>ROUND(ROUND(L188,2)*ROUND(G188,3),2)</f>
      </c>
      <c s="36" t="s">
        <v>53</v>
      </c>
      <c>
        <f>(M188*21)/100</f>
      </c>
      <c t="s">
        <v>27</v>
      </c>
    </row>
    <row r="189" spans="1:5" ht="12.75">
      <c r="A189" s="35" t="s">
        <v>54</v>
      </c>
      <c r="E189" s="39" t="s">
        <v>5</v>
      </c>
    </row>
    <row r="190" spans="1:5" ht="12.75">
      <c r="A190" s="35" t="s">
        <v>55</v>
      </c>
      <c r="E190" s="40" t="s">
        <v>1370</v>
      </c>
    </row>
    <row r="191" spans="1:5" ht="38.25">
      <c r="A191" t="s">
        <v>56</v>
      </c>
      <c r="E191" s="39" t="s">
        <v>6257</v>
      </c>
    </row>
    <row r="192" spans="1:16" ht="25.5">
      <c r="A192" t="s">
        <v>49</v>
      </c>
      <c s="34" t="s">
        <v>290</v>
      </c>
      <c s="34" t="s">
        <v>6258</v>
      </c>
      <c s="35" t="s">
        <v>5</v>
      </c>
      <c s="6" t="s">
        <v>6259</v>
      </c>
      <c s="36" t="s">
        <v>97</v>
      </c>
      <c s="37">
        <v>32</v>
      </c>
      <c s="36">
        <v>0</v>
      </c>
      <c s="36">
        <f>ROUND(G192*H192,6)</f>
      </c>
      <c r="L192" s="38">
        <v>0</v>
      </c>
      <c s="32">
        <f>ROUND(ROUND(L192,2)*ROUND(G192,3),2)</f>
      </c>
      <c s="36" t="s">
        <v>53</v>
      </c>
      <c>
        <f>(M192*21)/100</f>
      </c>
      <c t="s">
        <v>27</v>
      </c>
    </row>
    <row r="193" spans="1:5" ht="12.75">
      <c r="A193" s="35" t="s">
        <v>54</v>
      </c>
      <c r="E193" s="39" t="s">
        <v>5</v>
      </c>
    </row>
    <row r="194" spans="1:5" ht="12.75">
      <c r="A194" s="35" t="s">
        <v>55</v>
      </c>
      <c r="E194" s="40" t="s">
        <v>1370</v>
      </c>
    </row>
    <row r="195" spans="1:5" ht="38.25">
      <c r="A195" t="s">
        <v>56</v>
      </c>
      <c r="E195" s="39" t="s">
        <v>6257</v>
      </c>
    </row>
    <row r="196" spans="1:16" ht="25.5">
      <c r="A196" t="s">
        <v>49</v>
      </c>
      <c s="34" t="s">
        <v>297</v>
      </c>
      <c s="34" t="s">
        <v>6407</v>
      </c>
      <c s="35" t="s">
        <v>5</v>
      </c>
      <c s="6" t="s">
        <v>6408</v>
      </c>
      <c s="36" t="s">
        <v>97</v>
      </c>
      <c s="37">
        <v>12</v>
      </c>
      <c s="36">
        <v>0</v>
      </c>
      <c s="36">
        <f>ROUND(G196*H196,6)</f>
      </c>
      <c r="L196" s="38">
        <v>0</v>
      </c>
      <c s="32">
        <f>ROUND(ROUND(L196,2)*ROUND(G196,3),2)</f>
      </c>
      <c s="36" t="s">
        <v>53</v>
      </c>
      <c>
        <f>(M196*21)/100</f>
      </c>
      <c t="s">
        <v>27</v>
      </c>
    </row>
    <row r="197" spans="1:5" ht="12.75">
      <c r="A197" s="35" t="s">
        <v>54</v>
      </c>
      <c r="E197" s="39" t="s">
        <v>5</v>
      </c>
    </row>
    <row r="198" spans="1:5" ht="12.75">
      <c r="A198" s="35" t="s">
        <v>55</v>
      </c>
      <c r="E198" s="40" t="s">
        <v>1370</v>
      </c>
    </row>
    <row r="199" spans="1:5" ht="38.25">
      <c r="A199" t="s">
        <v>56</v>
      </c>
      <c r="E199" s="39" t="s">
        <v>6257</v>
      </c>
    </row>
    <row r="200" spans="1:16" ht="25.5">
      <c r="A200" t="s">
        <v>49</v>
      </c>
      <c s="34" t="s">
        <v>300</v>
      </c>
      <c s="34" t="s">
        <v>6409</v>
      </c>
      <c s="35" t="s">
        <v>5</v>
      </c>
      <c s="6" t="s">
        <v>6410</v>
      </c>
      <c s="36" t="s">
        <v>97</v>
      </c>
      <c s="37">
        <v>1</v>
      </c>
      <c s="36">
        <v>0</v>
      </c>
      <c s="36">
        <f>ROUND(G200*H200,6)</f>
      </c>
      <c r="L200" s="38">
        <v>0</v>
      </c>
      <c s="32">
        <f>ROUND(ROUND(L200,2)*ROUND(G200,3),2)</f>
      </c>
      <c s="36" t="s">
        <v>53</v>
      </c>
      <c>
        <f>(M200*21)/100</f>
      </c>
      <c t="s">
        <v>27</v>
      </c>
    </row>
    <row r="201" spans="1:5" ht="12.75">
      <c r="A201" s="35" t="s">
        <v>54</v>
      </c>
      <c r="E201" s="39" t="s">
        <v>5</v>
      </c>
    </row>
    <row r="202" spans="1:5" ht="12.75">
      <c r="A202" s="35" t="s">
        <v>55</v>
      </c>
      <c r="E202" s="40" t="s">
        <v>1370</v>
      </c>
    </row>
    <row r="203" spans="1:5" ht="51">
      <c r="A203" t="s">
        <v>56</v>
      </c>
      <c r="E203" s="39" t="s">
        <v>6286</v>
      </c>
    </row>
    <row r="204" spans="1:16" ht="25.5">
      <c r="A204" t="s">
        <v>49</v>
      </c>
      <c s="34" t="s">
        <v>304</v>
      </c>
      <c s="34" t="s">
        <v>6287</v>
      </c>
      <c s="35" t="s">
        <v>5</v>
      </c>
      <c s="6" t="s">
        <v>6288</v>
      </c>
      <c s="36" t="s">
        <v>97</v>
      </c>
      <c s="37">
        <v>1</v>
      </c>
      <c s="36">
        <v>0</v>
      </c>
      <c s="36">
        <f>ROUND(G204*H204,6)</f>
      </c>
      <c r="L204" s="38">
        <v>0</v>
      </c>
      <c s="32">
        <f>ROUND(ROUND(L204,2)*ROUND(G204,3),2)</f>
      </c>
      <c s="36" t="s">
        <v>53</v>
      </c>
      <c>
        <f>(M204*21)/100</f>
      </c>
      <c t="s">
        <v>27</v>
      </c>
    </row>
    <row r="205" spans="1:5" ht="12.75">
      <c r="A205" s="35" t="s">
        <v>54</v>
      </c>
      <c r="E205" s="39" t="s">
        <v>5</v>
      </c>
    </row>
    <row r="206" spans="1:5" ht="12.75">
      <c r="A206" s="35" t="s">
        <v>55</v>
      </c>
      <c r="E206" s="40" t="s">
        <v>1370</v>
      </c>
    </row>
    <row r="207" spans="1:5" ht="51">
      <c r="A207" t="s">
        <v>56</v>
      </c>
      <c r="E207" s="39" t="s">
        <v>6289</v>
      </c>
    </row>
    <row r="208" spans="1:16" ht="25.5">
      <c r="A208" t="s">
        <v>49</v>
      </c>
      <c s="34" t="s">
        <v>308</v>
      </c>
      <c s="34" t="s">
        <v>6290</v>
      </c>
      <c s="35" t="s">
        <v>5</v>
      </c>
      <c s="6" t="s">
        <v>6291</v>
      </c>
      <c s="36" t="s">
        <v>97</v>
      </c>
      <c s="37">
        <v>1</v>
      </c>
      <c s="36">
        <v>0</v>
      </c>
      <c s="36">
        <f>ROUND(G208*H208,6)</f>
      </c>
      <c r="L208" s="38">
        <v>0</v>
      </c>
      <c s="32">
        <f>ROUND(ROUND(L208,2)*ROUND(G208,3),2)</f>
      </c>
      <c s="36" t="s">
        <v>53</v>
      </c>
      <c>
        <f>(M208*21)/100</f>
      </c>
      <c t="s">
        <v>27</v>
      </c>
    </row>
    <row r="209" spans="1:5" ht="12.75">
      <c r="A209" s="35" t="s">
        <v>54</v>
      </c>
      <c r="E209" s="39" t="s">
        <v>5</v>
      </c>
    </row>
    <row r="210" spans="1:5" ht="12.75">
      <c r="A210" s="35" t="s">
        <v>55</v>
      </c>
      <c r="E210" s="40" t="s">
        <v>1370</v>
      </c>
    </row>
    <row r="211" spans="1:5" ht="38.25">
      <c r="A211" t="s">
        <v>56</v>
      </c>
      <c r="E211" s="39" t="s">
        <v>6292</v>
      </c>
    </row>
    <row r="212" spans="1:16" ht="25.5">
      <c r="A212" t="s">
        <v>49</v>
      </c>
      <c s="34" t="s">
        <v>714</v>
      </c>
      <c s="34" t="s">
        <v>6293</v>
      </c>
      <c s="35" t="s">
        <v>5</v>
      </c>
      <c s="6" t="s">
        <v>6294</v>
      </c>
      <c s="36" t="s">
        <v>97</v>
      </c>
      <c s="37">
        <v>1</v>
      </c>
      <c s="36">
        <v>0</v>
      </c>
      <c s="36">
        <f>ROUND(G212*H212,6)</f>
      </c>
      <c r="L212" s="38">
        <v>0</v>
      </c>
      <c s="32">
        <f>ROUND(ROUND(L212,2)*ROUND(G212,3),2)</f>
      </c>
      <c s="36" t="s">
        <v>53</v>
      </c>
      <c>
        <f>(M212*21)/100</f>
      </c>
      <c t="s">
        <v>27</v>
      </c>
    </row>
    <row r="213" spans="1:5" ht="12.75">
      <c r="A213" s="35" t="s">
        <v>54</v>
      </c>
      <c r="E213" s="39" t="s">
        <v>5</v>
      </c>
    </row>
    <row r="214" spans="1:5" ht="12.75">
      <c r="A214" s="35" t="s">
        <v>55</v>
      </c>
      <c r="E214" s="40" t="s">
        <v>1370</v>
      </c>
    </row>
    <row r="215" spans="1:5" ht="38.25">
      <c r="A215" t="s">
        <v>56</v>
      </c>
      <c r="E215" s="39" t="s">
        <v>6292</v>
      </c>
    </row>
    <row r="216" spans="1:16" ht="12.75">
      <c r="A216" t="s">
        <v>49</v>
      </c>
      <c s="34" t="s">
        <v>715</v>
      </c>
      <c s="34" t="s">
        <v>6411</v>
      </c>
      <c s="35" t="s">
        <v>5</v>
      </c>
      <c s="6" t="s">
        <v>6412</v>
      </c>
      <c s="36" t="s">
        <v>97</v>
      </c>
      <c s="37">
        <v>20</v>
      </c>
      <c s="36">
        <v>0</v>
      </c>
      <c s="36">
        <f>ROUND(G216*H216,6)</f>
      </c>
      <c r="L216" s="38">
        <v>0</v>
      </c>
      <c s="32">
        <f>ROUND(ROUND(L216,2)*ROUND(G216,3),2)</f>
      </c>
      <c s="36" t="s">
        <v>53</v>
      </c>
      <c>
        <f>(M216*21)/100</f>
      </c>
      <c t="s">
        <v>27</v>
      </c>
    </row>
    <row r="217" spans="1:5" ht="12.75">
      <c r="A217" s="35" t="s">
        <v>54</v>
      </c>
      <c r="E217" s="39" t="s">
        <v>5</v>
      </c>
    </row>
    <row r="218" spans="1:5" ht="12.75">
      <c r="A218" s="35" t="s">
        <v>55</v>
      </c>
      <c r="E218" s="40" t="s">
        <v>1370</v>
      </c>
    </row>
    <row r="219" spans="1:5" ht="63.75">
      <c r="A219" t="s">
        <v>56</v>
      </c>
      <c r="E219" s="39" t="s">
        <v>1518</v>
      </c>
    </row>
    <row r="220" spans="1:16" ht="12.75">
      <c r="A220" t="s">
        <v>49</v>
      </c>
      <c s="34" t="s">
        <v>716</v>
      </c>
      <c s="34" t="s">
        <v>6297</v>
      </c>
      <c s="35" t="s">
        <v>5</v>
      </c>
      <c s="6" t="s">
        <v>6298</v>
      </c>
      <c s="36" t="s">
        <v>97</v>
      </c>
      <c s="37">
        <v>20</v>
      </c>
      <c s="36">
        <v>0</v>
      </c>
      <c s="36">
        <f>ROUND(G220*H220,6)</f>
      </c>
      <c r="L220" s="38">
        <v>0</v>
      </c>
      <c s="32">
        <f>ROUND(ROUND(L220,2)*ROUND(G220,3),2)</f>
      </c>
      <c s="36" t="s">
        <v>53</v>
      </c>
      <c>
        <f>(M220*21)/100</f>
      </c>
      <c t="s">
        <v>27</v>
      </c>
    </row>
    <row r="221" spans="1:5" ht="12.75">
      <c r="A221" s="35" t="s">
        <v>54</v>
      </c>
      <c r="E221" s="39" t="s">
        <v>5</v>
      </c>
    </row>
    <row r="222" spans="1:5" ht="12.75">
      <c r="A222" s="35" t="s">
        <v>55</v>
      </c>
      <c r="E222" s="40" t="s">
        <v>1370</v>
      </c>
    </row>
    <row r="223" spans="1:5" ht="63.75">
      <c r="A223" t="s">
        <v>56</v>
      </c>
      <c r="E223" s="39" t="s">
        <v>1518</v>
      </c>
    </row>
    <row r="224" spans="1:16" ht="12.75">
      <c r="A224" t="s">
        <v>49</v>
      </c>
      <c s="34" t="s">
        <v>719</v>
      </c>
      <c s="34" t="s">
        <v>6413</v>
      </c>
      <c s="35" t="s">
        <v>5</v>
      </c>
      <c s="6" t="s">
        <v>6414</v>
      </c>
      <c s="36" t="s">
        <v>97</v>
      </c>
      <c s="37">
        <v>2</v>
      </c>
      <c s="36">
        <v>0</v>
      </c>
      <c s="36">
        <f>ROUND(G224*H224,6)</f>
      </c>
      <c r="L224" s="38">
        <v>0</v>
      </c>
      <c s="32">
        <f>ROUND(ROUND(L224,2)*ROUND(G224,3),2)</f>
      </c>
      <c s="36" t="s">
        <v>53</v>
      </c>
      <c>
        <f>(M224*21)/100</f>
      </c>
      <c t="s">
        <v>27</v>
      </c>
    </row>
    <row r="225" spans="1:5" ht="12.75">
      <c r="A225" s="35" t="s">
        <v>54</v>
      </c>
      <c r="E225" s="39" t="s">
        <v>5</v>
      </c>
    </row>
    <row r="226" spans="1:5" ht="12.75">
      <c r="A226" s="35" t="s">
        <v>55</v>
      </c>
      <c r="E226" s="40" t="s">
        <v>1370</v>
      </c>
    </row>
    <row r="227" spans="1:5" ht="63.75">
      <c r="A227" t="s">
        <v>56</v>
      </c>
      <c r="E227" s="39" t="s">
        <v>1518</v>
      </c>
    </row>
    <row r="228" spans="1:16" ht="12.75">
      <c r="A228" t="s">
        <v>49</v>
      </c>
      <c s="34" t="s">
        <v>723</v>
      </c>
      <c s="34" t="s">
        <v>6299</v>
      </c>
      <c s="35" t="s">
        <v>5</v>
      </c>
      <c s="6" t="s">
        <v>6300</v>
      </c>
      <c s="36" t="s">
        <v>97</v>
      </c>
      <c s="37">
        <v>20</v>
      </c>
      <c s="36">
        <v>0</v>
      </c>
      <c s="36">
        <f>ROUND(G228*H228,6)</f>
      </c>
      <c r="L228" s="38">
        <v>0</v>
      </c>
      <c s="32">
        <f>ROUND(ROUND(L228,2)*ROUND(G228,3),2)</f>
      </c>
      <c s="36" t="s">
        <v>53</v>
      </c>
      <c>
        <f>(M228*21)/100</f>
      </c>
      <c t="s">
        <v>27</v>
      </c>
    </row>
    <row r="229" spans="1:5" ht="12.75">
      <c r="A229" s="35" t="s">
        <v>54</v>
      </c>
      <c r="E229" s="39" t="s">
        <v>5</v>
      </c>
    </row>
    <row r="230" spans="1:5" ht="12.75">
      <c r="A230" s="35" t="s">
        <v>55</v>
      </c>
      <c r="E230" s="40" t="s">
        <v>1370</v>
      </c>
    </row>
    <row r="231" spans="1:5" ht="63.75">
      <c r="A231" t="s">
        <v>56</v>
      </c>
      <c r="E231" s="39" t="s">
        <v>1518</v>
      </c>
    </row>
    <row r="232" spans="1:16" ht="12.75">
      <c r="A232" t="s">
        <v>49</v>
      </c>
      <c s="34" t="s">
        <v>726</v>
      </c>
      <c s="34" t="s">
        <v>6364</v>
      </c>
      <c s="35" t="s">
        <v>5</v>
      </c>
      <c s="6" t="s">
        <v>6365</v>
      </c>
      <c s="36" t="s">
        <v>97</v>
      </c>
      <c s="37">
        <v>1</v>
      </c>
      <c s="36">
        <v>0</v>
      </c>
      <c s="36">
        <f>ROUND(G232*H232,6)</f>
      </c>
      <c r="L232" s="38">
        <v>0</v>
      </c>
      <c s="32">
        <f>ROUND(ROUND(L232,2)*ROUND(G232,3),2)</f>
      </c>
      <c s="36" t="s">
        <v>53</v>
      </c>
      <c>
        <f>(M232*21)/100</f>
      </c>
      <c t="s">
        <v>27</v>
      </c>
    </row>
    <row r="233" spans="1:5" ht="12.75">
      <c r="A233" s="35" t="s">
        <v>54</v>
      </c>
      <c r="E233" s="39" t="s">
        <v>5</v>
      </c>
    </row>
    <row r="234" spans="1:5" ht="12.75">
      <c r="A234" s="35" t="s">
        <v>55</v>
      </c>
      <c r="E234" s="40" t="s">
        <v>1370</v>
      </c>
    </row>
    <row r="235" spans="1:5" ht="63.75">
      <c r="A235" t="s">
        <v>56</v>
      </c>
      <c r="E235" s="39" t="s">
        <v>1518</v>
      </c>
    </row>
    <row r="236" spans="1:13" ht="12.75">
      <c r="A236" t="s">
        <v>46</v>
      </c>
      <c r="C236" s="31" t="s">
        <v>1329</v>
      </c>
      <c r="E236" s="33" t="s">
        <v>1330</v>
      </c>
      <c r="J236" s="32">
        <f>0</f>
      </c>
      <c s="32">
        <f>0</f>
      </c>
      <c s="32">
        <f>0+L237+L241+L245+L249+L253+L257+L261+L265+L269+L273+L277+L281</f>
      </c>
      <c s="32">
        <f>0+M237+M241+M245+M249+M253+M257+M261+M265+M269+M273+M277+M281</f>
      </c>
    </row>
    <row r="237" spans="1:16" ht="12.75">
      <c r="A237" t="s">
        <v>49</v>
      </c>
      <c s="34" t="s">
        <v>730</v>
      </c>
      <c s="34" t="s">
        <v>1432</v>
      </c>
      <c s="35" t="s">
        <v>5</v>
      </c>
      <c s="6" t="s">
        <v>1433</v>
      </c>
      <c s="36" t="s">
        <v>97</v>
      </c>
      <c s="37">
        <v>1</v>
      </c>
      <c s="36">
        <v>0</v>
      </c>
      <c s="36">
        <f>ROUND(G237*H237,6)</f>
      </c>
      <c r="L237" s="38">
        <v>0</v>
      </c>
      <c s="32">
        <f>ROUND(ROUND(L237,2)*ROUND(G237,3),2)</f>
      </c>
      <c s="36" t="s">
        <v>53</v>
      </c>
      <c>
        <f>(M237*21)/100</f>
      </c>
      <c t="s">
        <v>27</v>
      </c>
    </row>
    <row r="238" spans="1:5" ht="12.75">
      <c r="A238" s="35" t="s">
        <v>54</v>
      </c>
      <c r="E238" s="39" t="s">
        <v>5</v>
      </c>
    </row>
    <row r="239" spans="1:5" ht="12.75">
      <c r="A239" s="35" t="s">
        <v>55</v>
      </c>
      <c r="E239" s="40" t="s">
        <v>1370</v>
      </c>
    </row>
    <row r="240" spans="1:5" ht="51">
      <c r="A240" t="s">
        <v>56</v>
      </c>
      <c r="E240" s="39" t="s">
        <v>1434</v>
      </c>
    </row>
    <row r="241" spans="1:16" ht="25.5">
      <c r="A241" t="s">
        <v>49</v>
      </c>
      <c s="34" t="s">
        <v>860</v>
      </c>
      <c s="34" t="s">
        <v>1331</v>
      </c>
      <c s="35" t="s">
        <v>5</v>
      </c>
      <c s="6" t="s">
        <v>1332</v>
      </c>
      <c s="36" t="s">
        <v>97</v>
      </c>
      <c s="37">
        <v>1</v>
      </c>
      <c s="36">
        <v>0</v>
      </c>
      <c s="36">
        <f>ROUND(G241*H241,6)</f>
      </c>
      <c r="L241" s="38">
        <v>0</v>
      </c>
      <c s="32">
        <f>ROUND(ROUND(L241,2)*ROUND(G241,3),2)</f>
      </c>
      <c s="36" t="s">
        <v>53</v>
      </c>
      <c>
        <f>(M241*21)/100</f>
      </c>
      <c t="s">
        <v>27</v>
      </c>
    </row>
    <row r="242" spans="1:5" ht="12.75">
      <c r="A242" s="35" t="s">
        <v>54</v>
      </c>
      <c r="E242" s="39" t="s">
        <v>5</v>
      </c>
    </row>
    <row r="243" spans="1:5" ht="12.75">
      <c r="A243" s="35" t="s">
        <v>55</v>
      </c>
      <c r="E243" s="40" t="s">
        <v>1370</v>
      </c>
    </row>
    <row r="244" spans="1:5" ht="63.75">
      <c r="A244" t="s">
        <v>56</v>
      </c>
      <c r="E244" s="39" t="s">
        <v>1338</v>
      </c>
    </row>
    <row r="245" spans="1:16" ht="38.25">
      <c r="A245" t="s">
        <v>49</v>
      </c>
      <c s="34" t="s">
        <v>863</v>
      </c>
      <c s="34" t="s">
        <v>1335</v>
      </c>
      <c s="35" t="s">
        <v>5</v>
      </c>
      <c s="6" t="s">
        <v>1336</v>
      </c>
      <c s="36" t="s">
        <v>97</v>
      </c>
      <c s="37">
        <v>9</v>
      </c>
      <c s="36">
        <v>0</v>
      </c>
      <c s="36">
        <f>ROUND(G245*H245,6)</f>
      </c>
      <c r="L245" s="38">
        <v>0</v>
      </c>
      <c s="32">
        <f>ROUND(ROUND(L245,2)*ROUND(G245,3),2)</f>
      </c>
      <c s="36" t="s">
        <v>53</v>
      </c>
      <c>
        <f>(M245*21)/100</f>
      </c>
      <c t="s">
        <v>27</v>
      </c>
    </row>
    <row r="246" spans="1:5" ht="12.75">
      <c r="A246" s="35" t="s">
        <v>54</v>
      </c>
      <c r="E246" s="39" t="s">
        <v>5</v>
      </c>
    </row>
    <row r="247" spans="1:5" ht="12.75">
      <c r="A247" s="35" t="s">
        <v>55</v>
      </c>
      <c r="E247" s="40" t="s">
        <v>1370</v>
      </c>
    </row>
    <row r="248" spans="1:5" ht="63.75">
      <c r="A248" t="s">
        <v>56</v>
      </c>
      <c r="E248" s="39" t="s">
        <v>1338</v>
      </c>
    </row>
    <row r="249" spans="1:16" ht="25.5">
      <c r="A249" t="s">
        <v>49</v>
      </c>
      <c s="34" t="s">
        <v>867</v>
      </c>
      <c s="34" t="s">
        <v>1339</v>
      </c>
      <c s="35" t="s">
        <v>5</v>
      </c>
      <c s="6" t="s">
        <v>1340</v>
      </c>
      <c s="36" t="s">
        <v>97</v>
      </c>
      <c s="37">
        <v>1</v>
      </c>
      <c s="36">
        <v>0</v>
      </c>
      <c s="36">
        <f>ROUND(G249*H249,6)</f>
      </c>
      <c r="L249" s="38">
        <v>0</v>
      </c>
      <c s="32">
        <f>ROUND(ROUND(L249,2)*ROUND(G249,3),2)</f>
      </c>
      <c s="36" t="s">
        <v>53</v>
      </c>
      <c>
        <f>(M249*21)/100</f>
      </c>
      <c t="s">
        <v>27</v>
      </c>
    </row>
    <row r="250" spans="1:5" ht="12.75">
      <c r="A250" s="35" t="s">
        <v>54</v>
      </c>
      <c r="E250" s="39" t="s">
        <v>5</v>
      </c>
    </row>
    <row r="251" spans="1:5" ht="12.75">
      <c r="A251" s="35" t="s">
        <v>55</v>
      </c>
      <c r="E251" s="40" t="s">
        <v>1370</v>
      </c>
    </row>
    <row r="252" spans="1:5" ht="38.25">
      <c r="A252" t="s">
        <v>56</v>
      </c>
      <c r="E252" s="39" t="s">
        <v>1439</v>
      </c>
    </row>
    <row r="253" spans="1:16" ht="12.75">
      <c r="A253" t="s">
        <v>49</v>
      </c>
      <c s="34" t="s">
        <v>872</v>
      </c>
      <c s="34" t="s">
        <v>1440</v>
      </c>
      <c s="35" t="s">
        <v>5</v>
      </c>
      <c s="6" t="s">
        <v>1441</v>
      </c>
      <c s="36" t="s">
        <v>97</v>
      </c>
      <c s="37">
        <v>1</v>
      </c>
      <c s="36">
        <v>0</v>
      </c>
      <c s="36">
        <f>ROUND(G253*H253,6)</f>
      </c>
      <c r="L253" s="38">
        <v>0</v>
      </c>
      <c s="32">
        <f>ROUND(ROUND(L253,2)*ROUND(G253,3),2)</f>
      </c>
      <c s="36" t="s">
        <v>53</v>
      </c>
      <c>
        <f>(M253*21)/100</f>
      </c>
      <c t="s">
        <v>27</v>
      </c>
    </row>
    <row r="254" spans="1:5" ht="12.75">
      <c r="A254" s="35" t="s">
        <v>54</v>
      </c>
      <c r="E254" s="39" t="s">
        <v>5</v>
      </c>
    </row>
    <row r="255" spans="1:5" ht="12.75">
      <c r="A255" s="35" t="s">
        <v>55</v>
      </c>
      <c r="E255" s="40" t="s">
        <v>1370</v>
      </c>
    </row>
    <row r="256" spans="1:5" ht="38.25">
      <c r="A256" t="s">
        <v>56</v>
      </c>
      <c r="E256" s="39" t="s">
        <v>1442</v>
      </c>
    </row>
    <row r="257" spans="1:16" ht="12.75">
      <c r="A257" t="s">
        <v>49</v>
      </c>
      <c s="34" t="s">
        <v>877</v>
      </c>
      <c s="34" t="s">
        <v>1443</v>
      </c>
      <c s="35" t="s">
        <v>5</v>
      </c>
      <c s="6" t="s">
        <v>1444</v>
      </c>
      <c s="36" t="s">
        <v>97</v>
      </c>
      <c s="37">
        <v>37</v>
      </c>
      <c s="36">
        <v>0</v>
      </c>
      <c s="36">
        <f>ROUND(G257*H257,6)</f>
      </c>
      <c r="L257" s="38">
        <v>0</v>
      </c>
      <c s="32">
        <f>ROUND(ROUND(L257,2)*ROUND(G257,3),2)</f>
      </c>
      <c s="36" t="s">
        <v>53</v>
      </c>
      <c>
        <f>(M257*21)/100</f>
      </c>
      <c t="s">
        <v>27</v>
      </c>
    </row>
    <row r="258" spans="1:5" ht="12.75">
      <c r="A258" s="35" t="s">
        <v>54</v>
      </c>
      <c r="E258" s="39" t="s">
        <v>5</v>
      </c>
    </row>
    <row r="259" spans="1:5" ht="12.75">
      <c r="A259" s="35" t="s">
        <v>55</v>
      </c>
      <c r="E259" s="40" t="s">
        <v>1370</v>
      </c>
    </row>
    <row r="260" spans="1:5" ht="38.25">
      <c r="A260" t="s">
        <v>56</v>
      </c>
      <c r="E260" s="39" t="s">
        <v>1445</v>
      </c>
    </row>
    <row r="261" spans="1:16" ht="12.75">
      <c r="A261" t="s">
        <v>49</v>
      </c>
      <c s="34" t="s">
        <v>880</v>
      </c>
      <c s="34" t="s">
        <v>6229</v>
      </c>
      <c s="35" t="s">
        <v>5</v>
      </c>
      <c s="6" t="s">
        <v>6230</v>
      </c>
      <c s="36" t="s">
        <v>97</v>
      </c>
      <c s="37">
        <v>2</v>
      </c>
      <c s="36">
        <v>0</v>
      </c>
      <c s="36">
        <f>ROUND(G261*H261,6)</f>
      </c>
      <c r="L261" s="38">
        <v>0</v>
      </c>
      <c s="32">
        <f>ROUND(ROUND(L261,2)*ROUND(G261,3),2)</f>
      </c>
      <c s="36" t="s">
        <v>53</v>
      </c>
      <c>
        <f>(M261*21)/100</f>
      </c>
      <c t="s">
        <v>27</v>
      </c>
    </row>
    <row r="262" spans="1:5" ht="12.75">
      <c r="A262" s="35" t="s">
        <v>54</v>
      </c>
      <c r="E262" s="39" t="s">
        <v>5</v>
      </c>
    </row>
    <row r="263" spans="1:5" ht="12.75">
      <c r="A263" s="35" t="s">
        <v>55</v>
      </c>
      <c r="E263" s="40" t="s">
        <v>1370</v>
      </c>
    </row>
    <row r="264" spans="1:5" ht="38.25">
      <c r="A264" t="s">
        <v>56</v>
      </c>
      <c r="E264" s="39" t="s">
        <v>1445</v>
      </c>
    </row>
    <row r="265" spans="1:16" ht="12.75">
      <c r="A265" t="s">
        <v>49</v>
      </c>
      <c s="34" t="s">
        <v>885</v>
      </c>
      <c s="34" t="s">
        <v>6260</v>
      </c>
      <c s="35" t="s">
        <v>5</v>
      </c>
      <c s="6" t="s">
        <v>6261</v>
      </c>
      <c s="36" t="s">
        <v>97</v>
      </c>
      <c s="37">
        <v>1</v>
      </c>
      <c s="36">
        <v>0</v>
      </c>
      <c s="36">
        <f>ROUND(G265*H265,6)</f>
      </c>
      <c r="L265" s="38">
        <v>0</v>
      </c>
      <c s="32">
        <f>ROUND(ROUND(L265,2)*ROUND(G265,3),2)</f>
      </c>
      <c s="36" t="s">
        <v>53</v>
      </c>
      <c>
        <f>(M265*21)/100</f>
      </c>
      <c t="s">
        <v>27</v>
      </c>
    </row>
    <row r="266" spans="1:5" ht="12.75">
      <c r="A266" s="35" t="s">
        <v>54</v>
      </c>
      <c r="E266" s="39" t="s">
        <v>5</v>
      </c>
    </row>
    <row r="267" spans="1:5" ht="12.75">
      <c r="A267" s="35" t="s">
        <v>55</v>
      </c>
      <c r="E267" s="40" t="s">
        <v>1370</v>
      </c>
    </row>
    <row r="268" spans="1:5" ht="38.25">
      <c r="A268" t="s">
        <v>56</v>
      </c>
      <c r="E268" s="39" t="s">
        <v>1528</v>
      </c>
    </row>
    <row r="269" spans="1:16" ht="12.75">
      <c r="A269" t="s">
        <v>49</v>
      </c>
      <c s="34" t="s">
        <v>889</v>
      </c>
      <c s="34" t="s">
        <v>1342</v>
      </c>
      <c s="35" t="s">
        <v>5</v>
      </c>
      <c s="6" t="s">
        <v>1343</v>
      </c>
      <c s="36" t="s">
        <v>165</v>
      </c>
      <c s="37">
        <v>36</v>
      </c>
      <c s="36">
        <v>0</v>
      </c>
      <c s="36">
        <f>ROUND(G269*H269,6)</f>
      </c>
      <c r="L269" s="38">
        <v>0</v>
      </c>
      <c s="32">
        <f>ROUND(ROUND(L269,2)*ROUND(G269,3),2)</f>
      </c>
      <c s="36" t="s">
        <v>53</v>
      </c>
      <c>
        <f>(M269*21)/100</f>
      </c>
      <c t="s">
        <v>27</v>
      </c>
    </row>
    <row r="270" spans="1:5" ht="12.75">
      <c r="A270" s="35" t="s">
        <v>54</v>
      </c>
      <c r="E270" s="39" t="s">
        <v>5</v>
      </c>
    </row>
    <row r="271" spans="1:5" ht="12.75">
      <c r="A271" s="35" t="s">
        <v>55</v>
      </c>
      <c r="E271" s="40" t="s">
        <v>1370</v>
      </c>
    </row>
    <row r="272" spans="1:5" ht="38.25">
      <c r="A272" t="s">
        <v>56</v>
      </c>
      <c r="E272" s="39" t="s">
        <v>1446</v>
      </c>
    </row>
    <row r="273" spans="1:16" ht="12.75">
      <c r="A273" t="s">
        <v>49</v>
      </c>
      <c s="34" t="s">
        <v>894</v>
      </c>
      <c s="34" t="s">
        <v>350</v>
      </c>
      <c s="35" t="s">
        <v>5</v>
      </c>
      <c s="6" t="s">
        <v>351</v>
      </c>
      <c s="36" t="s">
        <v>165</v>
      </c>
      <c s="37">
        <v>24</v>
      </c>
      <c s="36">
        <v>0</v>
      </c>
      <c s="36">
        <f>ROUND(G273*H273,6)</f>
      </c>
      <c r="L273" s="38">
        <v>0</v>
      </c>
      <c s="32">
        <f>ROUND(ROUND(L273,2)*ROUND(G273,3),2)</f>
      </c>
      <c s="36" t="s">
        <v>53</v>
      </c>
      <c>
        <f>(M273*21)/100</f>
      </c>
      <c t="s">
        <v>27</v>
      </c>
    </row>
    <row r="274" spans="1:5" ht="12.75">
      <c r="A274" s="35" t="s">
        <v>54</v>
      </c>
      <c r="E274" s="39" t="s">
        <v>5</v>
      </c>
    </row>
    <row r="275" spans="1:5" ht="12.75">
      <c r="A275" s="35" t="s">
        <v>55</v>
      </c>
      <c r="E275" s="40" t="s">
        <v>1370</v>
      </c>
    </row>
    <row r="276" spans="1:5" ht="38.25">
      <c r="A276" t="s">
        <v>56</v>
      </c>
      <c r="E276" s="39" t="s">
        <v>1450</v>
      </c>
    </row>
    <row r="277" spans="1:16" ht="12.75">
      <c r="A277" t="s">
        <v>49</v>
      </c>
      <c s="34" t="s">
        <v>898</v>
      </c>
      <c s="34" t="s">
        <v>1451</v>
      </c>
      <c s="35" t="s">
        <v>5</v>
      </c>
      <c s="6" t="s">
        <v>1452</v>
      </c>
      <c s="36" t="s">
        <v>165</v>
      </c>
      <c s="37">
        <v>12</v>
      </c>
      <c s="36">
        <v>0</v>
      </c>
      <c s="36">
        <f>ROUND(G277*H277,6)</f>
      </c>
      <c r="L277" s="38">
        <v>0</v>
      </c>
      <c s="32">
        <f>ROUND(ROUND(L277,2)*ROUND(G277,3),2)</f>
      </c>
      <c s="36" t="s">
        <v>53</v>
      </c>
      <c>
        <f>(M277*21)/100</f>
      </c>
      <c t="s">
        <v>27</v>
      </c>
    </row>
    <row r="278" spans="1:5" ht="12.75">
      <c r="A278" s="35" t="s">
        <v>54</v>
      </c>
      <c r="E278" s="39" t="s">
        <v>5</v>
      </c>
    </row>
    <row r="279" spans="1:5" ht="12.75">
      <c r="A279" s="35" t="s">
        <v>55</v>
      </c>
      <c r="E279" s="40" t="s">
        <v>1370</v>
      </c>
    </row>
    <row r="280" spans="1:5" ht="38.25">
      <c r="A280" t="s">
        <v>56</v>
      </c>
      <c r="E280" s="39" t="s">
        <v>1453</v>
      </c>
    </row>
    <row r="281" spans="1:16" ht="12.75">
      <c r="A281" t="s">
        <v>49</v>
      </c>
      <c s="34" t="s">
        <v>902</v>
      </c>
      <c s="34" t="s">
        <v>6233</v>
      </c>
      <c s="35" t="s">
        <v>5</v>
      </c>
      <c s="6" t="s">
        <v>6234</v>
      </c>
      <c s="36" t="s">
        <v>165</v>
      </c>
      <c s="37">
        <v>8</v>
      </c>
      <c s="36">
        <v>0</v>
      </c>
      <c s="36">
        <f>ROUND(G281*H281,6)</f>
      </c>
      <c r="L281" s="38">
        <v>0</v>
      </c>
      <c s="32">
        <f>ROUND(ROUND(L281,2)*ROUND(G281,3),2)</f>
      </c>
      <c s="36" t="s">
        <v>53</v>
      </c>
      <c>
        <f>(M281*21)/100</f>
      </c>
      <c t="s">
        <v>27</v>
      </c>
    </row>
    <row r="282" spans="1:5" ht="12.75">
      <c r="A282" s="35" t="s">
        <v>54</v>
      </c>
      <c r="E282" s="39" t="s">
        <v>5</v>
      </c>
    </row>
    <row r="283" spans="1:5" ht="12.75">
      <c r="A283" s="35" t="s">
        <v>55</v>
      </c>
      <c r="E283" s="40" t="s">
        <v>1370</v>
      </c>
    </row>
    <row r="284" spans="1:5" ht="38.25">
      <c r="A284" t="s">
        <v>56</v>
      </c>
      <c r="E284" s="39" t="s">
        <v>6235</v>
      </c>
    </row>
    <row r="285" spans="1:13" ht="12.75">
      <c r="A285" t="s">
        <v>46</v>
      </c>
      <c r="C285" s="31" t="s">
        <v>1456</v>
      </c>
      <c r="E285" s="33" t="s">
        <v>1457</v>
      </c>
      <c r="J285" s="32">
        <f>0</f>
      </c>
      <c s="32">
        <f>0</f>
      </c>
      <c s="32">
        <f>0+L286</f>
      </c>
      <c s="32">
        <f>0+M286</f>
      </c>
    </row>
    <row r="286" spans="1:16" ht="12.75">
      <c r="A286" t="s">
        <v>49</v>
      </c>
      <c s="34" t="s">
        <v>905</v>
      </c>
      <c s="34" t="s">
        <v>6301</v>
      </c>
      <c s="35" t="s">
        <v>5</v>
      </c>
      <c s="6" t="s">
        <v>6302</v>
      </c>
      <c s="36" t="s">
        <v>97</v>
      </c>
      <c s="37">
        <v>19</v>
      </c>
      <c s="36">
        <v>0</v>
      </c>
      <c s="36">
        <f>ROUND(G286*H286,6)</f>
      </c>
      <c r="L286" s="38">
        <v>0</v>
      </c>
      <c s="32">
        <f>ROUND(ROUND(L286,2)*ROUND(G286,3),2)</f>
      </c>
      <c s="36" t="s">
        <v>53</v>
      </c>
      <c>
        <f>(M286*21)/100</f>
      </c>
      <c t="s">
        <v>27</v>
      </c>
    </row>
    <row r="287" spans="1:5" ht="12.75">
      <c r="A287" s="35" t="s">
        <v>54</v>
      </c>
      <c r="E287" s="39" t="s">
        <v>5</v>
      </c>
    </row>
    <row r="288" spans="1:5" ht="12.75">
      <c r="A288" s="35" t="s">
        <v>55</v>
      </c>
      <c r="E288" s="40" t="s">
        <v>1370</v>
      </c>
    </row>
    <row r="289" spans="1:5" ht="38.25">
      <c r="A289" t="s">
        <v>56</v>
      </c>
      <c r="E289" s="39" t="s">
        <v>6303</v>
      </c>
    </row>
    <row r="290" spans="1:13" ht="12.75">
      <c r="A290" t="s">
        <v>46</v>
      </c>
      <c r="C290" s="31" t="s">
        <v>288</v>
      </c>
      <c r="E290" s="33" t="s">
        <v>289</v>
      </c>
      <c r="J290" s="32">
        <f>0</f>
      </c>
      <c s="32">
        <f>0</f>
      </c>
      <c s="32">
        <f>0+L291+L295+L299+L303+L307+L311</f>
      </c>
      <c s="32">
        <f>0+M291+M295+M299+M303+M307+M311</f>
      </c>
    </row>
    <row r="291" spans="1:16" ht="38.25">
      <c r="A291" t="s">
        <v>49</v>
      </c>
      <c s="34" t="s">
        <v>909</v>
      </c>
      <c s="34" t="s">
        <v>1479</v>
      </c>
      <c s="35" t="s">
        <v>292</v>
      </c>
      <c s="6" t="s">
        <v>1480</v>
      </c>
      <c s="36" t="s">
        <v>294</v>
      </c>
      <c s="37">
        <v>30</v>
      </c>
      <c s="36">
        <v>0</v>
      </c>
      <c s="36">
        <f>ROUND(G291*H291,6)</f>
      </c>
      <c r="L291" s="38">
        <v>0</v>
      </c>
      <c s="32">
        <f>ROUND(ROUND(L291,2)*ROUND(G291,3),2)</f>
      </c>
      <c s="36" t="s">
        <v>1400</v>
      </c>
      <c>
        <f>(M291*21)/100</f>
      </c>
      <c t="s">
        <v>27</v>
      </c>
    </row>
    <row r="292" spans="1:5" ht="12.75">
      <c r="A292" s="35" t="s">
        <v>54</v>
      </c>
      <c r="E292" s="39" t="s">
        <v>295</v>
      </c>
    </row>
    <row r="293" spans="1:5" ht="12.75">
      <c r="A293" s="35" t="s">
        <v>55</v>
      </c>
      <c r="E293" s="40" t="s">
        <v>5</v>
      </c>
    </row>
    <row r="294" spans="1:5" ht="165.75">
      <c r="A294" t="s">
        <v>56</v>
      </c>
      <c r="E294" s="39" t="s">
        <v>296</v>
      </c>
    </row>
    <row r="295" spans="1:16" ht="38.25">
      <c r="A295" t="s">
        <v>49</v>
      </c>
      <c s="34" t="s">
        <v>913</v>
      </c>
      <c s="34" t="s">
        <v>298</v>
      </c>
      <c s="35" t="s">
        <v>292</v>
      </c>
      <c s="6" t="s">
        <v>299</v>
      </c>
      <c s="36" t="s">
        <v>294</v>
      </c>
      <c s="37">
        <v>25</v>
      </c>
      <c s="36">
        <v>0</v>
      </c>
      <c s="36">
        <f>ROUND(G295*H295,6)</f>
      </c>
      <c r="L295" s="38">
        <v>0</v>
      </c>
      <c s="32">
        <f>ROUND(ROUND(L295,2)*ROUND(G295,3),2)</f>
      </c>
      <c s="36" t="s">
        <v>1400</v>
      </c>
      <c>
        <f>(M295*21)/100</f>
      </c>
      <c t="s">
        <v>27</v>
      </c>
    </row>
    <row r="296" spans="1:5" ht="12.75">
      <c r="A296" s="35" t="s">
        <v>54</v>
      </c>
      <c r="E296" s="39" t="s">
        <v>295</v>
      </c>
    </row>
    <row r="297" spans="1:5" ht="12.75">
      <c r="A297" s="35" t="s">
        <v>55</v>
      </c>
      <c r="E297" s="40" t="s">
        <v>5</v>
      </c>
    </row>
    <row r="298" spans="1:5" ht="165.75">
      <c r="A298" t="s">
        <v>56</v>
      </c>
      <c r="E298" s="39" t="s">
        <v>296</v>
      </c>
    </row>
    <row r="299" spans="1:16" ht="25.5">
      <c r="A299" t="s">
        <v>49</v>
      </c>
      <c s="34" t="s">
        <v>917</v>
      </c>
      <c s="34" t="s">
        <v>1156</v>
      </c>
      <c s="35" t="s">
        <v>292</v>
      </c>
      <c s="6" t="s">
        <v>1157</v>
      </c>
      <c s="36" t="s">
        <v>294</v>
      </c>
      <c s="37">
        <v>0.1</v>
      </c>
      <c s="36">
        <v>0</v>
      </c>
      <c s="36">
        <f>ROUND(G299*H299,6)</f>
      </c>
      <c r="L299" s="38">
        <v>0</v>
      </c>
      <c s="32">
        <f>ROUND(ROUND(L299,2)*ROUND(G299,3),2)</f>
      </c>
      <c s="36" t="s">
        <v>1400</v>
      </c>
      <c>
        <f>(M299*21)/100</f>
      </c>
      <c t="s">
        <v>27</v>
      </c>
    </row>
    <row r="300" spans="1:5" ht="12.75">
      <c r="A300" s="35" t="s">
        <v>54</v>
      </c>
      <c r="E300" s="39" t="s">
        <v>295</v>
      </c>
    </row>
    <row r="301" spans="1:5" ht="12.75">
      <c r="A301" s="35" t="s">
        <v>55</v>
      </c>
      <c r="E301" s="40" t="s">
        <v>5</v>
      </c>
    </row>
    <row r="302" spans="1:5" ht="165.75">
      <c r="A302" t="s">
        <v>56</v>
      </c>
      <c r="E302" s="39" t="s">
        <v>296</v>
      </c>
    </row>
    <row r="303" spans="1:16" ht="38.25">
      <c r="A303" t="s">
        <v>49</v>
      </c>
      <c s="34" t="s">
        <v>921</v>
      </c>
      <c s="34" t="s">
        <v>512</v>
      </c>
      <c s="35" t="s">
        <v>292</v>
      </c>
      <c s="6" t="s">
        <v>513</v>
      </c>
      <c s="36" t="s">
        <v>294</v>
      </c>
      <c s="37">
        <v>0.1</v>
      </c>
      <c s="36">
        <v>0</v>
      </c>
      <c s="36">
        <f>ROUND(G303*H303,6)</f>
      </c>
      <c r="L303" s="38">
        <v>0</v>
      </c>
      <c s="32">
        <f>ROUND(ROUND(L303,2)*ROUND(G303,3),2)</f>
      </c>
      <c s="36" t="s">
        <v>1400</v>
      </c>
      <c>
        <f>(M303*21)/100</f>
      </c>
      <c t="s">
        <v>27</v>
      </c>
    </row>
    <row r="304" spans="1:5" ht="25.5">
      <c r="A304" s="35" t="s">
        <v>54</v>
      </c>
      <c r="E304" s="39" t="s">
        <v>303</v>
      </c>
    </row>
    <row r="305" spans="1:5" ht="12.75">
      <c r="A305" s="35" t="s">
        <v>55</v>
      </c>
      <c r="E305" s="40" t="s">
        <v>5</v>
      </c>
    </row>
    <row r="306" spans="1:5" ht="165.75">
      <c r="A306" t="s">
        <v>56</v>
      </c>
      <c r="E306" s="39" t="s">
        <v>296</v>
      </c>
    </row>
    <row r="307" spans="1:16" ht="25.5">
      <c r="A307" t="s">
        <v>49</v>
      </c>
      <c s="34" t="s">
        <v>926</v>
      </c>
      <c s="34" t="s">
        <v>1538</v>
      </c>
      <c s="35" t="s">
        <v>292</v>
      </c>
      <c s="6" t="s">
        <v>1539</v>
      </c>
      <c s="36" t="s">
        <v>294</v>
      </c>
      <c s="37">
        <v>2</v>
      </c>
      <c s="36">
        <v>0</v>
      </c>
      <c s="36">
        <f>ROUND(G307*H307,6)</f>
      </c>
      <c r="L307" s="38">
        <v>0</v>
      </c>
      <c s="32">
        <f>ROUND(ROUND(L307,2)*ROUND(G307,3),2)</f>
      </c>
      <c s="36" t="s">
        <v>1400</v>
      </c>
      <c>
        <f>(M307*21)/100</f>
      </c>
      <c t="s">
        <v>27</v>
      </c>
    </row>
    <row r="308" spans="1:5" ht="25.5">
      <c r="A308" s="35" t="s">
        <v>54</v>
      </c>
      <c r="E308" s="39" t="s">
        <v>516</v>
      </c>
    </row>
    <row r="309" spans="1:5" ht="12.75">
      <c r="A309" s="35" t="s">
        <v>55</v>
      </c>
      <c r="E309" s="40" t="s">
        <v>5</v>
      </c>
    </row>
    <row r="310" spans="1:5" ht="165.75">
      <c r="A310" t="s">
        <v>56</v>
      </c>
      <c r="E310" s="39" t="s">
        <v>296</v>
      </c>
    </row>
    <row r="311" spans="1:16" ht="38.25">
      <c r="A311" t="s">
        <v>49</v>
      </c>
      <c s="34" t="s">
        <v>929</v>
      </c>
      <c s="34" t="s">
        <v>517</v>
      </c>
      <c s="35" t="s">
        <v>292</v>
      </c>
      <c s="6" t="s">
        <v>518</v>
      </c>
      <c s="36" t="s">
        <v>294</v>
      </c>
      <c s="37">
        <v>0.3</v>
      </c>
      <c s="36">
        <v>0</v>
      </c>
      <c s="36">
        <f>ROUND(G311*H311,6)</f>
      </c>
      <c r="L311" s="38">
        <v>0</v>
      </c>
      <c s="32">
        <f>ROUND(ROUND(L311,2)*ROUND(G311,3),2)</f>
      </c>
      <c s="36" t="s">
        <v>1400</v>
      </c>
      <c>
        <f>(M311*21)/100</f>
      </c>
      <c t="s">
        <v>27</v>
      </c>
    </row>
    <row r="312" spans="1:5" ht="25.5">
      <c r="A312" s="35" t="s">
        <v>54</v>
      </c>
      <c r="E312" s="39" t="s">
        <v>516</v>
      </c>
    </row>
    <row r="313" spans="1:5" ht="12.75">
      <c r="A313" s="35" t="s">
        <v>55</v>
      </c>
      <c r="E313" s="40" t="s">
        <v>5</v>
      </c>
    </row>
    <row r="314" spans="1:5" ht="165.75">
      <c r="A314" t="s">
        <v>56</v>
      </c>
      <c r="E314"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2.xml><?xml version="1.0" encoding="utf-8"?>
<worksheet xmlns="http://schemas.openxmlformats.org/spreadsheetml/2006/main" xmlns:r="http://schemas.openxmlformats.org/officeDocument/2006/relationships">
  <dimension ref="A1:T2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COUNTIFS(L8:L247,"=0",A8:A247,"P")+COUNTIFS(L8:L247,"",A8:A247,"P")+SUM(Q8:Q247)</f>
      </c>
    </row>
    <row r="8" spans="1:13" ht="12.75">
      <c r="A8" t="s">
        <v>44</v>
      </c>
      <c r="C8" s="28" t="s">
        <v>6417</v>
      </c>
      <c r="E8" s="30" t="s">
        <v>6416</v>
      </c>
      <c r="J8" s="29">
        <f>0+J9+J26+J31+J84+J93+J154+J171+J184+J233+J242</f>
      </c>
      <c s="29">
        <f>0+K9+K26+K31+K84+K93+K154+K171+K184+K233+K242</f>
      </c>
      <c s="29">
        <f>0+L9+L26+L31+L84+L93+L154+L171+L184+L233+L242</f>
      </c>
      <c s="29">
        <f>0+M9+M26+M31+M84+M93+M154+M171+M184+M233+M242</f>
      </c>
    </row>
    <row r="9" spans="1:13" ht="12.75">
      <c r="A9" t="s">
        <v>46</v>
      </c>
      <c r="C9" s="31" t="s">
        <v>47</v>
      </c>
      <c r="E9" s="33" t="s">
        <v>48</v>
      </c>
      <c r="J9" s="32">
        <f>0</f>
      </c>
      <c s="32">
        <f>0</f>
      </c>
      <c s="32">
        <f>0+L10+L14+L18+L22</f>
      </c>
      <c s="32">
        <f>0+M10+M14+M18+M22</f>
      </c>
    </row>
    <row r="10" spans="1:16" ht="12.75">
      <c r="A10" t="s">
        <v>49</v>
      </c>
      <c s="34" t="s">
        <v>47</v>
      </c>
      <c s="34" t="s">
        <v>1368</v>
      </c>
      <c s="35" t="s">
        <v>5</v>
      </c>
      <c s="6" t="s">
        <v>1369</v>
      </c>
      <c s="36" t="s">
        <v>63</v>
      </c>
      <c s="37">
        <v>30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1372</v>
      </c>
      <c s="35" t="s">
        <v>5</v>
      </c>
      <c s="6" t="s">
        <v>1373</v>
      </c>
      <c s="36" t="s">
        <v>52</v>
      </c>
      <c s="37">
        <v>9</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318.75">
      <c r="A17" t="s">
        <v>56</v>
      </c>
      <c r="E17" s="39" t="s">
        <v>1374</v>
      </c>
    </row>
    <row r="18" spans="1:16" ht="12.75">
      <c r="A18" t="s">
        <v>49</v>
      </c>
      <c s="34" t="s">
        <v>26</v>
      </c>
      <c s="34" t="s">
        <v>58</v>
      </c>
      <c s="35" t="s">
        <v>5</v>
      </c>
      <c s="6" t="s">
        <v>59</v>
      </c>
      <c s="36" t="s">
        <v>52</v>
      </c>
      <c s="37">
        <v>8</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153">
      <c r="A21" t="s">
        <v>56</v>
      </c>
      <c r="E21" s="39" t="s">
        <v>1375</v>
      </c>
    </row>
    <row r="22" spans="1:16" ht="12.75">
      <c r="A22" t="s">
        <v>49</v>
      </c>
      <c s="34" t="s">
        <v>67</v>
      </c>
      <c s="34" t="s">
        <v>1376</v>
      </c>
      <c s="35" t="s">
        <v>5</v>
      </c>
      <c s="6" t="s">
        <v>1377</v>
      </c>
      <c s="36" t="s">
        <v>63</v>
      </c>
      <c s="37">
        <v>30</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38.25">
      <c r="A25" t="s">
        <v>56</v>
      </c>
      <c r="E25" s="39" t="s">
        <v>1378</v>
      </c>
    </row>
    <row r="26" spans="1:13" ht="12.75">
      <c r="A26" t="s">
        <v>46</v>
      </c>
      <c r="C26" s="31" t="s">
        <v>67</v>
      </c>
      <c r="E26" s="33" t="s">
        <v>1829</v>
      </c>
      <c r="J26" s="32">
        <f>0</f>
      </c>
      <c s="32">
        <f>0</f>
      </c>
      <c s="32">
        <f>0+L27</f>
      </c>
      <c s="32">
        <f>0+M27</f>
      </c>
    </row>
    <row r="27" spans="1:16" ht="12.75">
      <c r="A27" t="s">
        <v>49</v>
      </c>
      <c s="34" t="s">
        <v>72</v>
      </c>
      <c s="34" t="s">
        <v>3183</v>
      </c>
      <c s="35" t="s">
        <v>5</v>
      </c>
      <c s="6" t="s">
        <v>3184</v>
      </c>
      <c s="36" t="s">
        <v>52</v>
      </c>
      <c s="37">
        <v>0.55</v>
      </c>
      <c s="36">
        <v>0</v>
      </c>
      <c s="36">
        <f>ROUND(G27*H27,6)</f>
      </c>
      <c r="L27" s="38">
        <v>0</v>
      </c>
      <c s="32">
        <f>ROUND(ROUND(L27,2)*ROUND(G27,3),2)</f>
      </c>
      <c s="36" t="s">
        <v>53</v>
      </c>
      <c>
        <f>(M27*21)/100</f>
      </c>
      <c t="s">
        <v>27</v>
      </c>
    </row>
    <row r="28" spans="1:5" ht="12.75">
      <c r="A28" s="35" t="s">
        <v>54</v>
      </c>
      <c r="E28" s="39" t="s">
        <v>5</v>
      </c>
    </row>
    <row r="29" spans="1:5" ht="12.75">
      <c r="A29" s="35" t="s">
        <v>55</v>
      </c>
      <c r="E29" s="40" t="s">
        <v>1370</v>
      </c>
    </row>
    <row r="30" spans="1:5" ht="38.25">
      <c r="A30" t="s">
        <v>56</v>
      </c>
      <c r="E30" s="39" t="s">
        <v>6159</v>
      </c>
    </row>
    <row r="31" spans="1:13" ht="12.75">
      <c r="A31" t="s">
        <v>46</v>
      </c>
      <c r="C31" s="31" t="s">
        <v>913</v>
      </c>
      <c r="E31" s="33" t="s">
        <v>1164</v>
      </c>
      <c r="J31" s="32">
        <f>0</f>
      </c>
      <c s="32">
        <f>0</f>
      </c>
      <c s="32">
        <f>0+L32+L36+L40+L44+L48+L52+L56+L60+L64+L68+L72+L76+L80</f>
      </c>
      <c s="32">
        <f>0+M32+M36+M40+M44+M48+M52+M56+M60+M64+M68+M72+M76+M80</f>
      </c>
    </row>
    <row r="32" spans="1:16" ht="12.75">
      <c r="A32" t="s">
        <v>49</v>
      </c>
      <c s="34" t="s">
        <v>77</v>
      </c>
      <c s="34" t="s">
        <v>417</v>
      </c>
      <c s="35" t="s">
        <v>5</v>
      </c>
      <c s="6" t="s">
        <v>418</v>
      </c>
      <c s="36" t="s">
        <v>70</v>
      </c>
      <c s="37">
        <v>30</v>
      </c>
      <c s="36">
        <v>0</v>
      </c>
      <c s="36">
        <f>ROUND(G32*H32,6)</f>
      </c>
      <c r="L32" s="38">
        <v>0</v>
      </c>
      <c s="32">
        <f>ROUND(ROUND(L32,2)*ROUND(G32,3),2)</f>
      </c>
      <c s="36" t="s">
        <v>53</v>
      </c>
      <c>
        <f>(M32*21)/100</f>
      </c>
      <c t="s">
        <v>27</v>
      </c>
    </row>
    <row r="33" spans="1:5" ht="12.75">
      <c r="A33" s="35" t="s">
        <v>54</v>
      </c>
      <c r="E33" s="39" t="s">
        <v>5</v>
      </c>
    </row>
    <row r="34" spans="1:5" ht="12.75">
      <c r="A34" s="35" t="s">
        <v>55</v>
      </c>
      <c r="E34" s="40" t="s">
        <v>1370</v>
      </c>
    </row>
    <row r="35" spans="1:5" ht="51">
      <c r="A35" t="s">
        <v>56</v>
      </c>
      <c r="E35" s="39" t="s">
        <v>1382</v>
      </c>
    </row>
    <row r="36" spans="1:16" ht="12.75">
      <c r="A36" t="s">
        <v>49</v>
      </c>
      <c s="34" t="s">
        <v>65</v>
      </c>
      <c s="34" t="s">
        <v>1386</v>
      </c>
      <c s="35" t="s">
        <v>5</v>
      </c>
      <c s="6" t="s">
        <v>1387</v>
      </c>
      <c s="36" t="s">
        <v>70</v>
      </c>
      <c s="37">
        <v>30</v>
      </c>
      <c s="36">
        <v>0</v>
      </c>
      <c s="36">
        <f>ROUND(G36*H36,6)</f>
      </c>
      <c r="L36" s="38">
        <v>0</v>
      </c>
      <c s="32">
        <f>ROUND(ROUND(L36,2)*ROUND(G36,3),2)</f>
      </c>
      <c s="36" t="s">
        <v>53</v>
      </c>
      <c>
        <f>(M36*21)/100</f>
      </c>
      <c t="s">
        <v>27</v>
      </c>
    </row>
    <row r="37" spans="1:5" ht="12.75">
      <c r="A37" s="35" t="s">
        <v>54</v>
      </c>
      <c r="E37" s="39" t="s">
        <v>5</v>
      </c>
    </row>
    <row r="38" spans="1:5" ht="12.75">
      <c r="A38" s="35" t="s">
        <v>55</v>
      </c>
      <c r="E38" s="40" t="s">
        <v>1370</v>
      </c>
    </row>
    <row r="39" spans="1:5" ht="76.5">
      <c r="A39" t="s">
        <v>56</v>
      </c>
      <c r="E39" s="39" t="s">
        <v>1388</v>
      </c>
    </row>
    <row r="40" spans="1:16" ht="25.5">
      <c r="A40" t="s">
        <v>49</v>
      </c>
      <c s="34" t="s">
        <v>82</v>
      </c>
      <c s="34" t="s">
        <v>6418</v>
      </c>
      <c s="35" t="s">
        <v>5</v>
      </c>
      <c s="6" t="s">
        <v>6419</v>
      </c>
      <c s="36" t="s">
        <v>70</v>
      </c>
      <c s="37">
        <v>2</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51">
      <c r="A43" t="s">
        <v>56</v>
      </c>
      <c r="E43" s="39" t="s">
        <v>6420</v>
      </c>
    </row>
    <row r="44" spans="1:16" ht="25.5">
      <c r="A44" t="s">
        <v>49</v>
      </c>
      <c s="34" t="s">
        <v>86</v>
      </c>
      <c s="34" t="s">
        <v>6395</v>
      </c>
      <c s="35" t="s">
        <v>5</v>
      </c>
      <c s="6" t="s">
        <v>6396</v>
      </c>
      <c s="36" t="s">
        <v>70</v>
      </c>
      <c s="37">
        <v>3</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38.25">
      <c r="A47" t="s">
        <v>56</v>
      </c>
      <c r="E47" s="39" t="s">
        <v>6397</v>
      </c>
    </row>
    <row r="48" spans="1:16" ht="25.5">
      <c r="A48" t="s">
        <v>49</v>
      </c>
      <c s="34" t="s">
        <v>90</v>
      </c>
      <c s="34" t="s">
        <v>615</v>
      </c>
      <c s="35" t="s">
        <v>5</v>
      </c>
      <c s="6" t="s">
        <v>616</v>
      </c>
      <c s="36" t="s">
        <v>70</v>
      </c>
      <c s="37">
        <v>10</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25.5">
      <c r="A51" t="s">
        <v>56</v>
      </c>
      <c r="E51" s="39" t="s">
        <v>1389</v>
      </c>
    </row>
    <row r="52" spans="1:16" ht="12.75">
      <c r="A52" t="s">
        <v>49</v>
      </c>
      <c s="34" t="s">
        <v>94</v>
      </c>
      <c s="34" t="s">
        <v>6421</v>
      </c>
      <c s="35" t="s">
        <v>5</v>
      </c>
      <c s="6" t="s">
        <v>6422</v>
      </c>
      <c s="36" t="s">
        <v>70</v>
      </c>
      <c s="37">
        <v>3</v>
      </c>
      <c s="36">
        <v>0</v>
      </c>
      <c s="36">
        <f>ROUND(G52*H52,6)</f>
      </c>
      <c r="L52" s="38">
        <v>0</v>
      </c>
      <c s="32">
        <f>ROUND(ROUND(L52,2)*ROUND(G52,3),2)</f>
      </c>
      <c s="36" t="s">
        <v>53</v>
      </c>
      <c>
        <f>(M52*21)/100</f>
      </c>
      <c t="s">
        <v>27</v>
      </c>
    </row>
    <row r="53" spans="1:5" ht="12.75">
      <c r="A53" s="35" t="s">
        <v>54</v>
      </c>
      <c r="E53" s="39" t="s">
        <v>5</v>
      </c>
    </row>
    <row r="54" spans="1:5" ht="12.75">
      <c r="A54" s="35" t="s">
        <v>55</v>
      </c>
      <c r="E54" s="40" t="s">
        <v>1370</v>
      </c>
    </row>
    <row r="55" spans="1:5" ht="38.25">
      <c r="A55" t="s">
        <v>56</v>
      </c>
      <c r="E55" s="39" t="s">
        <v>6423</v>
      </c>
    </row>
    <row r="56" spans="1:16" ht="25.5">
      <c r="A56" t="s">
        <v>49</v>
      </c>
      <c s="34" t="s">
        <v>99</v>
      </c>
      <c s="34" t="s">
        <v>774</v>
      </c>
      <c s="35" t="s">
        <v>5</v>
      </c>
      <c s="6" t="s">
        <v>775</v>
      </c>
      <c s="36" t="s">
        <v>97</v>
      </c>
      <c s="37">
        <v>1</v>
      </c>
      <c s="36">
        <v>0</v>
      </c>
      <c s="36">
        <f>ROUND(G56*H56,6)</f>
      </c>
      <c r="L56" s="38">
        <v>0</v>
      </c>
      <c s="32">
        <f>ROUND(ROUND(L56,2)*ROUND(G56,3),2)</f>
      </c>
      <c s="36" t="s">
        <v>53</v>
      </c>
      <c>
        <f>(M56*21)/100</f>
      </c>
      <c t="s">
        <v>27</v>
      </c>
    </row>
    <row r="57" spans="1:5" ht="12.75">
      <c r="A57" s="35" t="s">
        <v>54</v>
      </c>
      <c r="E57" s="39" t="s">
        <v>5</v>
      </c>
    </row>
    <row r="58" spans="1:5" ht="12.75">
      <c r="A58" s="35" t="s">
        <v>55</v>
      </c>
      <c r="E58" s="40" t="s">
        <v>1370</v>
      </c>
    </row>
    <row r="59" spans="1:5" ht="38.25">
      <c r="A59" t="s">
        <v>56</v>
      </c>
      <c r="E59" s="39" t="s">
        <v>776</v>
      </c>
    </row>
    <row r="60" spans="1:16" ht="12.75">
      <c r="A60" t="s">
        <v>49</v>
      </c>
      <c s="34" t="s">
        <v>102</v>
      </c>
      <c s="34" t="s">
        <v>1390</v>
      </c>
      <c s="35" t="s">
        <v>5</v>
      </c>
      <c s="6" t="s">
        <v>1391</v>
      </c>
      <c s="36" t="s">
        <v>97</v>
      </c>
      <c s="37">
        <v>4</v>
      </c>
      <c s="36">
        <v>0</v>
      </c>
      <c s="36">
        <f>ROUND(G60*H60,6)</f>
      </c>
      <c r="L60" s="38">
        <v>0</v>
      </c>
      <c s="32">
        <f>ROUND(ROUND(L60,2)*ROUND(G60,3),2)</f>
      </c>
      <c s="36" t="s">
        <v>53</v>
      </c>
      <c>
        <f>(M60*21)/100</f>
      </c>
      <c t="s">
        <v>27</v>
      </c>
    </row>
    <row r="61" spans="1:5" ht="12.75">
      <c r="A61" s="35" t="s">
        <v>54</v>
      </c>
      <c r="E61" s="39" t="s">
        <v>5</v>
      </c>
    </row>
    <row r="62" spans="1:5" ht="12.75">
      <c r="A62" s="35" t="s">
        <v>55</v>
      </c>
      <c r="E62" s="40" t="s">
        <v>1370</v>
      </c>
    </row>
    <row r="63" spans="1:5" ht="51">
      <c r="A63" t="s">
        <v>56</v>
      </c>
      <c r="E63" s="39" t="s">
        <v>1392</v>
      </c>
    </row>
    <row r="64" spans="1:16" ht="25.5">
      <c r="A64" t="s">
        <v>49</v>
      </c>
      <c s="34" t="s">
        <v>106</v>
      </c>
      <c s="34" t="s">
        <v>777</v>
      </c>
      <c s="35" t="s">
        <v>5</v>
      </c>
      <c s="6" t="s">
        <v>778</v>
      </c>
      <c s="36" t="s">
        <v>97</v>
      </c>
      <c s="37">
        <v>2</v>
      </c>
      <c s="36">
        <v>0</v>
      </c>
      <c s="36">
        <f>ROUND(G64*H64,6)</f>
      </c>
      <c r="L64" s="38">
        <v>0</v>
      </c>
      <c s="32">
        <f>ROUND(ROUND(L64,2)*ROUND(G64,3),2)</f>
      </c>
      <c s="36" t="s">
        <v>53</v>
      </c>
      <c>
        <f>(M64*21)/100</f>
      </c>
      <c t="s">
        <v>27</v>
      </c>
    </row>
    <row r="65" spans="1:5" ht="12.75">
      <c r="A65" s="35" t="s">
        <v>54</v>
      </c>
      <c r="E65" s="39" t="s">
        <v>5</v>
      </c>
    </row>
    <row r="66" spans="1:5" ht="12.75">
      <c r="A66" s="35" t="s">
        <v>55</v>
      </c>
      <c r="E66" s="40" t="s">
        <v>1370</v>
      </c>
    </row>
    <row r="67" spans="1:5" ht="51">
      <c r="A67" t="s">
        <v>56</v>
      </c>
      <c r="E67" s="39" t="s">
        <v>1382</v>
      </c>
    </row>
    <row r="68" spans="1:16" ht="12.75">
      <c r="A68" t="s">
        <v>49</v>
      </c>
      <c s="34" t="s">
        <v>110</v>
      </c>
      <c s="34" t="s">
        <v>6186</v>
      </c>
      <c s="35" t="s">
        <v>5</v>
      </c>
      <c s="6" t="s">
        <v>6187</v>
      </c>
      <c s="36" t="s">
        <v>70</v>
      </c>
      <c s="37">
        <v>30</v>
      </c>
      <c s="36">
        <v>0</v>
      </c>
      <c s="36">
        <f>ROUND(G68*H68,6)</f>
      </c>
      <c r="L68" s="38">
        <v>0</v>
      </c>
      <c s="32">
        <f>ROUND(ROUND(L68,2)*ROUND(G68,3),2)</f>
      </c>
      <c s="36" t="s">
        <v>53</v>
      </c>
      <c>
        <f>(M68*21)/100</f>
      </c>
      <c t="s">
        <v>27</v>
      </c>
    </row>
    <row r="69" spans="1:5" ht="12.75">
      <c r="A69" s="35" t="s">
        <v>54</v>
      </c>
      <c r="E69" s="39" t="s">
        <v>5</v>
      </c>
    </row>
    <row r="70" spans="1:5" ht="12.75">
      <c r="A70" s="35" t="s">
        <v>55</v>
      </c>
      <c r="E70" s="40" t="s">
        <v>1370</v>
      </c>
    </row>
    <row r="71" spans="1:5" ht="63.75">
      <c r="A71" t="s">
        <v>56</v>
      </c>
      <c r="E71" s="39" t="s">
        <v>6188</v>
      </c>
    </row>
    <row r="72" spans="1:16" ht="12.75">
      <c r="A72" t="s">
        <v>49</v>
      </c>
      <c s="34" t="s">
        <v>114</v>
      </c>
      <c s="34" t="s">
        <v>6424</v>
      </c>
      <c s="35" t="s">
        <v>5</v>
      </c>
      <c s="6" t="s">
        <v>6425</v>
      </c>
      <c s="36" t="s">
        <v>97</v>
      </c>
      <c s="37">
        <v>1</v>
      </c>
      <c s="36">
        <v>0</v>
      </c>
      <c s="36">
        <f>ROUND(G72*H72,6)</f>
      </c>
      <c r="L72" s="38">
        <v>0</v>
      </c>
      <c s="32">
        <f>ROUND(ROUND(L72,2)*ROUND(G72,3),2)</f>
      </c>
      <c s="36" t="s">
        <v>1400</v>
      </c>
      <c>
        <f>(M72*21)/100</f>
      </c>
      <c t="s">
        <v>27</v>
      </c>
    </row>
    <row r="73" spans="1:5" ht="12.75">
      <c r="A73" s="35" t="s">
        <v>54</v>
      </c>
      <c r="E73" s="39" t="s">
        <v>5</v>
      </c>
    </row>
    <row r="74" spans="1:5" ht="12.75">
      <c r="A74" s="35" t="s">
        <v>55</v>
      </c>
      <c r="E74" s="40" t="s">
        <v>1370</v>
      </c>
    </row>
    <row r="75" spans="1:5" ht="102">
      <c r="A75" t="s">
        <v>56</v>
      </c>
      <c r="E75" s="39" t="s">
        <v>6426</v>
      </c>
    </row>
    <row r="76" spans="1:16" ht="12.75">
      <c r="A76" t="s">
        <v>49</v>
      </c>
      <c s="34" t="s">
        <v>118</v>
      </c>
      <c s="34" t="s">
        <v>1398</v>
      </c>
      <c s="35" t="s">
        <v>5</v>
      </c>
      <c s="6" t="s">
        <v>1399</v>
      </c>
      <c s="36" t="s">
        <v>63</v>
      </c>
      <c s="37">
        <v>5</v>
      </c>
      <c s="36">
        <v>0</v>
      </c>
      <c s="36">
        <f>ROUND(G76*H76,6)</f>
      </c>
      <c r="L76" s="38">
        <v>0</v>
      </c>
      <c s="32">
        <f>ROUND(ROUND(L76,2)*ROUND(G76,3),2)</f>
      </c>
      <c s="36" t="s">
        <v>1400</v>
      </c>
      <c>
        <f>(M76*21)/100</f>
      </c>
      <c t="s">
        <v>27</v>
      </c>
    </row>
    <row r="77" spans="1:5" ht="12.75">
      <c r="A77" s="35" t="s">
        <v>54</v>
      </c>
      <c r="E77" s="39" t="s">
        <v>5</v>
      </c>
    </row>
    <row r="78" spans="1:5" ht="12.75">
      <c r="A78" s="35" t="s">
        <v>55</v>
      </c>
      <c r="E78" s="40" t="s">
        <v>1370</v>
      </c>
    </row>
    <row r="79" spans="1:5" ht="102">
      <c r="A79" t="s">
        <v>56</v>
      </c>
      <c r="E79" s="39" t="s">
        <v>1401</v>
      </c>
    </row>
    <row r="80" spans="1:16" ht="12.75">
      <c r="A80" t="s">
        <v>49</v>
      </c>
      <c s="34" t="s">
        <v>122</v>
      </c>
      <c s="34" t="s">
        <v>6427</v>
      </c>
      <c s="35" t="s">
        <v>5</v>
      </c>
      <c s="6" t="s">
        <v>6428</v>
      </c>
      <c s="36" t="s">
        <v>97</v>
      </c>
      <c s="37">
        <v>1</v>
      </c>
      <c s="36">
        <v>0</v>
      </c>
      <c s="36">
        <f>ROUND(G80*H80,6)</f>
      </c>
      <c r="L80" s="38">
        <v>0</v>
      </c>
      <c s="32">
        <f>ROUND(ROUND(L80,2)*ROUND(G80,3),2)</f>
      </c>
      <c s="36" t="s">
        <v>1400</v>
      </c>
      <c>
        <f>(M80*21)/100</f>
      </c>
      <c t="s">
        <v>27</v>
      </c>
    </row>
    <row r="81" spans="1:5" ht="12.75">
      <c r="A81" s="35" t="s">
        <v>54</v>
      </c>
      <c r="E81" s="39" t="s">
        <v>5</v>
      </c>
    </row>
    <row r="82" spans="1:5" ht="12.75">
      <c r="A82" s="35" t="s">
        <v>55</v>
      </c>
      <c r="E82" s="40" t="s">
        <v>1370</v>
      </c>
    </row>
    <row r="83" spans="1:5" ht="76.5">
      <c r="A83" t="s">
        <v>56</v>
      </c>
      <c r="E83" s="39" t="s">
        <v>617</v>
      </c>
    </row>
    <row r="84" spans="1:13" ht="12.75">
      <c r="A84" t="s">
        <v>46</v>
      </c>
      <c r="C84" s="31" t="s">
        <v>1177</v>
      </c>
      <c r="E84" s="33" t="s">
        <v>1178</v>
      </c>
      <c r="J84" s="32">
        <f>0</f>
      </c>
      <c s="32">
        <f>0</f>
      </c>
      <c s="32">
        <f>0+L85+L89</f>
      </c>
      <c s="32">
        <f>0+M85+M89</f>
      </c>
    </row>
    <row r="85" spans="1:16" ht="12.75">
      <c r="A85" t="s">
        <v>49</v>
      </c>
      <c s="34" t="s">
        <v>126</v>
      </c>
      <c s="34" t="s">
        <v>1183</v>
      </c>
      <c s="35" t="s">
        <v>5</v>
      </c>
      <c s="6" t="s">
        <v>1184</v>
      </c>
      <c s="36" t="s">
        <v>97</v>
      </c>
      <c s="37">
        <v>5</v>
      </c>
      <c s="36">
        <v>0</v>
      </c>
      <c s="36">
        <f>ROUND(G85*H85,6)</f>
      </c>
      <c r="L85" s="38">
        <v>0</v>
      </c>
      <c s="32">
        <f>ROUND(ROUND(L85,2)*ROUND(G85,3),2)</f>
      </c>
      <c s="36" t="s">
        <v>53</v>
      </c>
      <c>
        <f>(M85*21)/100</f>
      </c>
      <c t="s">
        <v>27</v>
      </c>
    </row>
    <row r="86" spans="1:5" ht="12.75">
      <c r="A86" s="35" t="s">
        <v>54</v>
      </c>
      <c r="E86" s="39" t="s">
        <v>5</v>
      </c>
    </row>
    <row r="87" spans="1:5" ht="12.75">
      <c r="A87" s="35" t="s">
        <v>55</v>
      </c>
      <c r="E87" s="40" t="s">
        <v>1370</v>
      </c>
    </row>
    <row r="88" spans="1:5" ht="38.25">
      <c r="A88" t="s">
        <v>56</v>
      </c>
      <c r="E88" s="39" t="s">
        <v>1508</v>
      </c>
    </row>
    <row r="89" spans="1:16" ht="12.75">
      <c r="A89" t="s">
        <v>49</v>
      </c>
      <c s="34" t="s">
        <v>130</v>
      </c>
      <c s="34" t="s">
        <v>6429</v>
      </c>
      <c s="35" t="s">
        <v>5</v>
      </c>
      <c s="6" t="s">
        <v>6430</v>
      </c>
      <c s="36" t="s">
        <v>97</v>
      </c>
      <c s="37">
        <v>1</v>
      </c>
      <c s="36">
        <v>0</v>
      </c>
      <c s="36">
        <f>ROUND(G89*H89,6)</f>
      </c>
      <c r="L89" s="38">
        <v>0</v>
      </c>
      <c s="32">
        <f>ROUND(ROUND(L89,2)*ROUND(G89,3),2)</f>
      </c>
      <c s="36" t="s">
        <v>1400</v>
      </c>
      <c>
        <f>(M89*21)/100</f>
      </c>
      <c t="s">
        <v>27</v>
      </c>
    </row>
    <row r="90" spans="1:5" ht="12.75">
      <c r="A90" s="35" t="s">
        <v>54</v>
      </c>
      <c r="E90" s="39" t="s">
        <v>5</v>
      </c>
    </row>
    <row r="91" spans="1:5" ht="12.75">
      <c r="A91" s="35" t="s">
        <v>55</v>
      </c>
      <c r="E91" s="40" t="s">
        <v>1370</v>
      </c>
    </row>
    <row r="92" spans="1:5" ht="51">
      <c r="A92" t="s">
        <v>56</v>
      </c>
      <c r="E92" s="39" t="s">
        <v>6431</v>
      </c>
    </row>
    <row r="93" spans="1:13" ht="12.75">
      <c r="A93" t="s">
        <v>46</v>
      </c>
      <c r="C93" s="31" t="s">
        <v>1402</v>
      </c>
      <c r="E93" s="33" t="s">
        <v>1403</v>
      </c>
      <c r="J93" s="32">
        <f>0</f>
      </c>
      <c s="32">
        <f>0</f>
      </c>
      <c s="32">
        <f>0+L94+L98+L102+L106+L110+L114+L118+L122+L126+L130+L134+L138+L142+L146+L150</f>
      </c>
      <c s="32">
        <f>0+M94+M98+M102+M106+M110+M114+M118+M122+M126+M130+M134+M138+M142+M146+M150</f>
      </c>
    </row>
    <row r="94" spans="1:16" ht="25.5">
      <c r="A94" t="s">
        <v>49</v>
      </c>
      <c s="34" t="s">
        <v>134</v>
      </c>
      <c s="34" t="s">
        <v>1191</v>
      </c>
      <c s="35" t="s">
        <v>5</v>
      </c>
      <c s="6" t="s">
        <v>1192</v>
      </c>
      <c s="36" t="s">
        <v>70</v>
      </c>
      <c s="37">
        <v>10</v>
      </c>
      <c s="36">
        <v>0</v>
      </c>
      <c s="36">
        <f>ROUND(G94*H94,6)</f>
      </c>
      <c r="L94" s="38">
        <v>0</v>
      </c>
      <c s="32">
        <f>ROUND(ROUND(L94,2)*ROUND(G94,3),2)</f>
      </c>
      <c s="36" t="s">
        <v>53</v>
      </c>
      <c>
        <f>(M94*21)/100</f>
      </c>
      <c t="s">
        <v>27</v>
      </c>
    </row>
    <row r="95" spans="1:5" ht="12.75">
      <c r="A95" s="35" t="s">
        <v>54</v>
      </c>
      <c r="E95" s="39" t="s">
        <v>5</v>
      </c>
    </row>
    <row r="96" spans="1:5" ht="12.75">
      <c r="A96" s="35" t="s">
        <v>55</v>
      </c>
      <c r="E96" s="40" t="s">
        <v>1370</v>
      </c>
    </row>
    <row r="97" spans="1:5" ht="38.25">
      <c r="A97" t="s">
        <v>56</v>
      </c>
      <c r="E97" s="39" t="s">
        <v>1406</v>
      </c>
    </row>
    <row r="98" spans="1:16" ht="12.75">
      <c r="A98" t="s">
        <v>49</v>
      </c>
      <c s="34" t="s">
        <v>138</v>
      </c>
      <c s="34" t="s">
        <v>531</v>
      </c>
      <c s="35" t="s">
        <v>5</v>
      </c>
      <c s="6" t="s">
        <v>532</v>
      </c>
      <c s="36" t="s">
        <v>70</v>
      </c>
      <c s="37">
        <v>33</v>
      </c>
      <c s="36">
        <v>0</v>
      </c>
      <c s="36">
        <f>ROUND(G98*H98,6)</f>
      </c>
      <c r="L98" s="38">
        <v>0</v>
      </c>
      <c s="32">
        <f>ROUND(ROUND(L98,2)*ROUND(G98,3),2)</f>
      </c>
      <c s="36" t="s">
        <v>53</v>
      </c>
      <c>
        <f>(M98*21)/100</f>
      </c>
      <c t="s">
        <v>27</v>
      </c>
    </row>
    <row r="99" spans="1:5" ht="12.75">
      <c r="A99" s="35" t="s">
        <v>54</v>
      </c>
      <c r="E99" s="39" t="s">
        <v>5</v>
      </c>
    </row>
    <row r="100" spans="1:5" ht="12.75">
      <c r="A100" s="35" t="s">
        <v>55</v>
      </c>
      <c r="E100" s="40" t="s">
        <v>1370</v>
      </c>
    </row>
    <row r="101" spans="1:5" ht="38.25">
      <c r="A101" t="s">
        <v>56</v>
      </c>
      <c r="E101" s="39" t="s">
        <v>1406</v>
      </c>
    </row>
    <row r="102" spans="1:16" ht="12.75">
      <c r="A102" t="s">
        <v>49</v>
      </c>
      <c s="34" t="s">
        <v>142</v>
      </c>
      <c s="34" t="s">
        <v>1194</v>
      </c>
      <c s="35" t="s">
        <v>5</v>
      </c>
      <c s="6" t="s">
        <v>1195</v>
      </c>
      <c s="36" t="s">
        <v>70</v>
      </c>
      <c s="37">
        <v>16</v>
      </c>
      <c s="36">
        <v>0</v>
      </c>
      <c s="36">
        <f>ROUND(G102*H102,6)</f>
      </c>
      <c r="L102" s="38">
        <v>0</v>
      </c>
      <c s="32">
        <f>ROUND(ROUND(L102,2)*ROUND(G102,3),2)</f>
      </c>
      <c s="36" t="s">
        <v>53</v>
      </c>
      <c>
        <f>(M102*21)/100</f>
      </c>
      <c t="s">
        <v>27</v>
      </c>
    </row>
    <row r="103" spans="1:5" ht="12.75">
      <c r="A103" s="35" t="s">
        <v>54</v>
      </c>
      <c r="E103" s="39" t="s">
        <v>5</v>
      </c>
    </row>
    <row r="104" spans="1:5" ht="12.75">
      <c r="A104" s="35" t="s">
        <v>55</v>
      </c>
      <c r="E104" s="40" t="s">
        <v>1370</v>
      </c>
    </row>
    <row r="105" spans="1:5" ht="38.25">
      <c r="A105" t="s">
        <v>56</v>
      </c>
      <c r="E105" s="39" t="s">
        <v>1406</v>
      </c>
    </row>
    <row r="106" spans="1:16" ht="12.75">
      <c r="A106" t="s">
        <v>49</v>
      </c>
      <c s="34" t="s">
        <v>146</v>
      </c>
      <c s="34" t="s">
        <v>6253</v>
      </c>
      <c s="35" t="s">
        <v>5</v>
      </c>
      <c s="6" t="s">
        <v>6254</v>
      </c>
      <c s="36" t="s">
        <v>70</v>
      </c>
      <c s="37">
        <v>13</v>
      </c>
      <c s="36">
        <v>0</v>
      </c>
      <c s="36">
        <f>ROUND(G106*H106,6)</f>
      </c>
      <c r="L106" s="38">
        <v>0</v>
      </c>
      <c s="32">
        <f>ROUND(ROUND(L106,2)*ROUND(G106,3),2)</f>
      </c>
      <c s="36" t="s">
        <v>53</v>
      </c>
      <c>
        <f>(M106*21)/100</f>
      </c>
      <c t="s">
        <v>27</v>
      </c>
    </row>
    <row r="107" spans="1:5" ht="12.75">
      <c r="A107" s="35" t="s">
        <v>54</v>
      </c>
      <c r="E107" s="39" t="s">
        <v>5</v>
      </c>
    </row>
    <row r="108" spans="1:5" ht="12.75">
      <c r="A108" s="35" t="s">
        <v>55</v>
      </c>
      <c r="E108" s="40" t="s">
        <v>1370</v>
      </c>
    </row>
    <row r="109" spans="1:5" ht="38.25">
      <c r="A109" t="s">
        <v>56</v>
      </c>
      <c r="E109" s="39" t="s">
        <v>1406</v>
      </c>
    </row>
    <row r="110" spans="1:16" ht="12.75">
      <c r="A110" t="s">
        <v>49</v>
      </c>
      <c s="34" t="s">
        <v>150</v>
      </c>
      <c s="34" t="s">
        <v>1407</v>
      </c>
      <c s="35" t="s">
        <v>5</v>
      </c>
      <c s="6" t="s">
        <v>1408</v>
      </c>
      <c s="36" t="s">
        <v>70</v>
      </c>
      <c s="37">
        <v>6</v>
      </c>
      <c s="36">
        <v>0</v>
      </c>
      <c s="36">
        <f>ROUND(G110*H110,6)</f>
      </c>
      <c r="L110" s="38">
        <v>0</v>
      </c>
      <c s="32">
        <f>ROUND(ROUND(L110,2)*ROUND(G110,3),2)</f>
      </c>
      <c s="36" t="s">
        <v>53</v>
      </c>
      <c>
        <f>(M110*21)/100</f>
      </c>
      <c t="s">
        <v>27</v>
      </c>
    </row>
    <row r="111" spans="1:5" ht="12.75">
      <c r="A111" s="35" t="s">
        <v>54</v>
      </c>
      <c r="E111" s="39" t="s">
        <v>5</v>
      </c>
    </row>
    <row r="112" spans="1:5" ht="12.75">
      <c r="A112" s="35" t="s">
        <v>55</v>
      </c>
      <c r="E112" s="40" t="s">
        <v>1370</v>
      </c>
    </row>
    <row r="113" spans="1:5" ht="38.25">
      <c r="A113" t="s">
        <v>56</v>
      </c>
      <c r="E113" s="39" t="s">
        <v>1406</v>
      </c>
    </row>
    <row r="114" spans="1:16" ht="12.75">
      <c r="A114" t="s">
        <v>49</v>
      </c>
      <c s="34" t="s">
        <v>154</v>
      </c>
      <c s="34" t="s">
        <v>6432</v>
      </c>
      <c s="35" t="s">
        <v>5</v>
      </c>
      <c s="6" t="s">
        <v>6433</v>
      </c>
      <c s="36" t="s">
        <v>70</v>
      </c>
      <c s="37">
        <v>8</v>
      </c>
      <c s="36">
        <v>0</v>
      </c>
      <c s="36">
        <f>ROUND(G114*H114,6)</f>
      </c>
      <c r="L114" s="38">
        <v>0</v>
      </c>
      <c s="32">
        <f>ROUND(ROUND(L114,2)*ROUND(G114,3),2)</f>
      </c>
      <c s="36" t="s">
        <v>53</v>
      </c>
      <c>
        <f>(M114*21)/100</f>
      </c>
      <c t="s">
        <v>27</v>
      </c>
    </row>
    <row r="115" spans="1:5" ht="12.75">
      <c r="A115" s="35" t="s">
        <v>54</v>
      </c>
      <c r="E115" s="39" t="s">
        <v>5</v>
      </c>
    </row>
    <row r="116" spans="1:5" ht="12.75">
      <c r="A116" s="35" t="s">
        <v>55</v>
      </c>
      <c r="E116" s="40" t="s">
        <v>1370</v>
      </c>
    </row>
    <row r="117" spans="1:5" ht="38.25">
      <c r="A117" t="s">
        <v>56</v>
      </c>
      <c r="E117" s="39" t="s">
        <v>1406</v>
      </c>
    </row>
    <row r="118" spans="1:16" ht="12.75">
      <c r="A118" t="s">
        <v>49</v>
      </c>
      <c s="34" t="s">
        <v>158</v>
      </c>
      <c s="34" t="s">
        <v>6434</v>
      </c>
      <c s="35" t="s">
        <v>5</v>
      </c>
      <c s="6" t="s">
        <v>6435</v>
      </c>
      <c s="36" t="s">
        <v>70</v>
      </c>
      <c s="37">
        <v>110</v>
      </c>
      <c s="36">
        <v>0</v>
      </c>
      <c s="36">
        <f>ROUND(G118*H118,6)</f>
      </c>
      <c r="L118" s="38">
        <v>0</v>
      </c>
      <c s="32">
        <f>ROUND(ROUND(L118,2)*ROUND(G118,3),2)</f>
      </c>
      <c s="36" t="s">
        <v>53</v>
      </c>
      <c>
        <f>(M118*21)/100</f>
      </c>
      <c t="s">
        <v>27</v>
      </c>
    </row>
    <row r="119" spans="1:5" ht="12.75">
      <c r="A119" s="35" t="s">
        <v>54</v>
      </c>
      <c r="E119" s="39" t="s">
        <v>5</v>
      </c>
    </row>
    <row r="120" spans="1:5" ht="12.75">
      <c r="A120" s="35" t="s">
        <v>55</v>
      </c>
      <c r="E120" s="40" t="s">
        <v>1370</v>
      </c>
    </row>
    <row r="121" spans="1:5" ht="38.25">
      <c r="A121" t="s">
        <v>56</v>
      </c>
      <c r="E121" s="39" t="s">
        <v>1406</v>
      </c>
    </row>
    <row r="122" spans="1:16" ht="25.5">
      <c r="A122" t="s">
        <v>49</v>
      </c>
      <c s="34" t="s">
        <v>162</v>
      </c>
      <c s="34" t="s">
        <v>1214</v>
      </c>
      <c s="35" t="s">
        <v>5</v>
      </c>
      <c s="6" t="s">
        <v>1215</v>
      </c>
      <c s="36" t="s">
        <v>97</v>
      </c>
      <c s="37">
        <v>8</v>
      </c>
      <c s="36">
        <v>0</v>
      </c>
      <c s="36">
        <f>ROUND(G122*H122,6)</f>
      </c>
      <c r="L122" s="38">
        <v>0</v>
      </c>
      <c s="32">
        <f>ROUND(ROUND(L122,2)*ROUND(G122,3),2)</f>
      </c>
      <c s="36" t="s">
        <v>53</v>
      </c>
      <c>
        <f>(M122*21)/100</f>
      </c>
      <c t="s">
        <v>27</v>
      </c>
    </row>
    <row r="123" spans="1:5" ht="12.75">
      <c r="A123" s="35" t="s">
        <v>54</v>
      </c>
      <c r="E123" s="39" t="s">
        <v>5</v>
      </c>
    </row>
    <row r="124" spans="1:5" ht="12.75">
      <c r="A124" s="35" t="s">
        <v>55</v>
      </c>
      <c r="E124" s="40" t="s">
        <v>1370</v>
      </c>
    </row>
    <row r="125" spans="1:5" ht="38.25">
      <c r="A125" t="s">
        <v>56</v>
      </c>
      <c r="E125" s="39" t="s">
        <v>1411</v>
      </c>
    </row>
    <row r="126" spans="1:16" ht="25.5">
      <c r="A126" t="s">
        <v>49</v>
      </c>
      <c s="34" t="s">
        <v>167</v>
      </c>
      <c s="34" t="s">
        <v>1217</v>
      </c>
      <c s="35" t="s">
        <v>5</v>
      </c>
      <c s="6" t="s">
        <v>1218</v>
      </c>
      <c s="36" t="s">
        <v>97</v>
      </c>
      <c s="37">
        <v>14</v>
      </c>
      <c s="36">
        <v>0</v>
      </c>
      <c s="36">
        <f>ROUND(G126*H126,6)</f>
      </c>
      <c r="L126" s="38">
        <v>0</v>
      </c>
      <c s="32">
        <f>ROUND(ROUND(L126,2)*ROUND(G126,3),2)</f>
      </c>
      <c s="36" t="s">
        <v>53</v>
      </c>
      <c>
        <f>(M126*21)/100</f>
      </c>
      <c t="s">
        <v>27</v>
      </c>
    </row>
    <row r="127" spans="1:5" ht="12.75">
      <c r="A127" s="35" t="s">
        <v>54</v>
      </c>
      <c r="E127" s="39" t="s">
        <v>5</v>
      </c>
    </row>
    <row r="128" spans="1:5" ht="12.75">
      <c r="A128" s="35" t="s">
        <v>55</v>
      </c>
      <c r="E128" s="40" t="s">
        <v>1370</v>
      </c>
    </row>
    <row r="129" spans="1:5" ht="38.25">
      <c r="A129" t="s">
        <v>56</v>
      </c>
      <c r="E129" s="39" t="s">
        <v>1411</v>
      </c>
    </row>
    <row r="130" spans="1:16" ht="25.5">
      <c r="A130" t="s">
        <v>49</v>
      </c>
      <c s="34" t="s">
        <v>171</v>
      </c>
      <c s="34" t="s">
        <v>1220</v>
      </c>
      <c s="35" t="s">
        <v>5</v>
      </c>
      <c s="6" t="s">
        <v>1221</v>
      </c>
      <c s="36" t="s">
        <v>97</v>
      </c>
      <c s="37">
        <v>6</v>
      </c>
      <c s="36">
        <v>0</v>
      </c>
      <c s="36">
        <f>ROUND(G130*H130,6)</f>
      </c>
      <c r="L130" s="38">
        <v>0</v>
      </c>
      <c s="32">
        <f>ROUND(ROUND(L130,2)*ROUND(G130,3),2)</f>
      </c>
      <c s="36" t="s">
        <v>53</v>
      </c>
      <c>
        <f>(M130*21)/100</f>
      </c>
      <c t="s">
        <v>27</v>
      </c>
    </row>
    <row r="131" spans="1:5" ht="12.75">
      <c r="A131" s="35" t="s">
        <v>54</v>
      </c>
      <c r="E131" s="39" t="s">
        <v>5</v>
      </c>
    </row>
    <row r="132" spans="1:5" ht="12.75">
      <c r="A132" s="35" t="s">
        <v>55</v>
      </c>
      <c r="E132" s="40" t="s">
        <v>1370</v>
      </c>
    </row>
    <row r="133" spans="1:5" ht="38.25">
      <c r="A133" t="s">
        <v>56</v>
      </c>
      <c r="E133" s="39" t="s">
        <v>1411</v>
      </c>
    </row>
    <row r="134" spans="1:16" ht="25.5">
      <c r="A134" t="s">
        <v>49</v>
      </c>
      <c s="34" t="s">
        <v>175</v>
      </c>
      <c s="34" t="s">
        <v>6207</v>
      </c>
      <c s="35" t="s">
        <v>5</v>
      </c>
      <c s="6" t="s">
        <v>6208</v>
      </c>
      <c s="36" t="s">
        <v>97</v>
      </c>
      <c s="37">
        <v>2</v>
      </c>
      <c s="36">
        <v>0</v>
      </c>
      <c s="36">
        <f>ROUND(G134*H134,6)</f>
      </c>
      <c r="L134" s="38">
        <v>0</v>
      </c>
      <c s="32">
        <f>ROUND(ROUND(L134,2)*ROUND(G134,3),2)</f>
      </c>
      <c s="36" t="s">
        <v>53</v>
      </c>
      <c>
        <f>(M134*21)/100</f>
      </c>
      <c t="s">
        <v>27</v>
      </c>
    </row>
    <row r="135" spans="1:5" ht="12.75">
      <c r="A135" s="35" t="s">
        <v>54</v>
      </c>
      <c r="E135" s="39" t="s">
        <v>5</v>
      </c>
    </row>
    <row r="136" spans="1:5" ht="12.75">
      <c r="A136" s="35" t="s">
        <v>55</v>
      </c>
      <c r="E136" s="40" t="s">
        <v>1370</v>
      </c>
    </row>
    <row r="137" spans="1:5" ht="38.25">
      <c r="A137" t="s">
        <v>56</v>
      </c>
      <c r="E137" s="39" t="s">
        <v>1411</v>
      </c>
    </row>
    <row r="138" spans="1:16" ht="25.5">
      <c r="A138" t="s">
        <v>49</v>
      </c>
      <c s="34" t="s">
        <v>179</v>
      </c>
      <c s="34" t="s">
        <v>6436</v>
      </c>
      <c s="35" t="s">
        <v>5</v>
      </c>
      <c s="6" t="s">
        <v>6437</v>
      </c>
      <c s="36" t="s">
        <v>97</v>
      </c>
      <c s="37">
        <v>6</v>
      </c>
      <c s="36">
        <v>0</v>
      </c>
      <c s="36">
        <f>ROUND(G138*H138,6)</f>
      </c>
      <c r="L138" s="38">
        <v>0</v>
      </c>
      <c s="32">
        <f>ROUND(ROUND(L138,2)*ROUND(G138,3),2)</f>
      </c>
      <c s="36" t="s">
        <v>53</v>
      </c>
      <c>
        <f>(M138*21)/100</f>
      </c>
      <c t="s">
        <v>27</v>
      </c>
    </row>
    <row r="139" spans="1:5" ht="12.75">
      <c r="A139" s="35" t="s">
        <v>54</v>
      </c>
      <c r="E139" s="39" t="s">
        <v>5</v>
      </c>
    </row>
    <row r="140" spans="1:5" ht="12.75">
      <c r="A140" s="35" t="s">
        <v>55</v>
      </c>
      <c r="E140" s="40" t="s">
        <v>1370</v>
      </c>
    </row>
    <row r="141" spans="1:5" ht="38.25">
      <c r="A141" t="s">
        <v>56</v>
      </c>
      <c r="E141" s="39" t="s">
        <v>1411</v>
      </c>
    </row>
    <row r="142" spans="1:16" ht="12.75">
      <c r="A142" t="s">
        <v>49</v>
      </c>
      <c s="34" t="s">
        <v>183</v>
      </c>
      <c s="34" t="s">
        <v>6438</v>
      </c>
      <c s="35" t="s">
        <v>5</v>
      </c>
      <c s="6" t="s">
        <v>6439</v>
      </c>
      <c s="36" t="s">
        <v>70</v>
      </c>
      <c s="37">
        <v>3</v>
      </c>
      <c s="36">
        <v>0</v>
      </c>
      <c s="36">
        <f>ROUND(G142*H142,6)</f>
      </c>
      <c r="L142" s="38">
        <v>0</v>
      </c>
      <c s="32">
        <f>ROUND(ROUND(L142,2)*ROUND(G142,3),2)</f>
      </c>
      <c s="36" t="s">
        <v>53</v>
      </c>
      <c>
        <f>(M142*21)/100</f>
      </c>
      <c t="s">
        <v>27</v>
      </c>
    </row>
    <row r="143" spans="1:5" ht="12.75">
      <c r="A143" s="35" t="s">
        <v>54</v>
      </c>
      <c r="E143" s="39" t="s">
        <v>5</v>
      </c>
    </row>
    <row r="144" spans="1:5" ht="12.75">
      <c r="A144" s="35" t="s">
        <v>55</v>
      </c>
      <c r="E144" s="40" t="s">
        <v>1370</v>
      </c>
    </row>
    <row r="145" spans="1:5" ht="38.25">
      <c r="A145" t="s">
        <v>56</v>
      </c>
      <c r="E145" s="39" t="s">
        <v>6440</v>
      </c>
    </row>
    <row r="146" spans="1:16" ht="12.75">
      <c r="A146" t="s">
        <v>49</v>
      </c>
      <c s="34" t="s">
        <v>187</v>
      </c>
      <c s="34" t="s">
        <v>1412</v>
      </c>
      <c s="35" t="s">
        <v>5</v>
      </c>
      <c s="6" t="s">
        <v>1413</v>
      </c>
      <c s="36" t="s">
        <v>70</v>
      </c>
      <c s="37">
        <v>20</v>
      </c>
      <c s="36">
        <v>0</v>
      </c>
      <c s="36">
        <f>ROUND(G146*H146,6)</f>
      </c>
      <c r="L146" s="38">
        <v>0</v>
      </c>
      <c s="32">
        <f>ROUND(ROUND(L146,2)*ROUND(G146,3),2)</f>
      </c>
      <c s="36" t="s">
        <v>53</v>
      </c>
      <c>
        <f>(M146*21)/100</f>
      </c>
      <c t="s">
        <v>27</v>
      </c>
    </row>
    <row r="147" spans="1:5" ht="12.75">
      <c r="A147" s="35" t="s">
        <v>54</v>
      </c>
      <c r="E147" s="39" t="s">
        <v>5</v>
      </c>
    </row>
    <row r="148" spans="1:5" ht="12.75">
      <c r="A148" s="35" t="s">
        <v>55</v>
      </c>
      <c r="E148" s="40" t="s">
        <v>1370</v>
      </c>
    </row>
    <row r="149" spans="1:5" ht="25.5">
      <c r="A149" t="s">
        <v>56</v>
      </c>
      <c r="E149" s="39" t="s">
        <v>1414</v>
      </c>
    </row>
    <row r="150" spans="1:16" ht="12.75">
      <c r="A150" t="s">
        <v>49</v>
      </c>
      <c s="34" t="s">
        <v>193</v>
      </c>
      <c s="34" t="s">
        <v>1222</v>
      </c>
      <c s="35" t="s">
        <v>5</v>
      </c>
      <c s="6" t="s">
        <v>1223</v>
      </c>
      <c s="36" t="s">
        <v>97</v>
      </c>
      <c s="37">
        <v>28</v>
      </c>
      <c s="36">
        <v>0</v>
      </c>
      <c s="36">
        <f>ROUND(G150*H150,6)</f>
      </c>
      <c r="L150" s="38">
        <v>0</v>
      </c>
      <c s="32">
        <f>ROUND(ROUND(L150,2)*ROUND(G150,3),2)</f>
      </c>
      <c s="36" t="s">
        <v>53</v>
      </c>
      <c>
        <f>(M150*21)/100</f>
      </c>
      <c t="s">
        <v>27</v>
      </c>
    </row>
    <row r="151" spans="1:5" ht="12.75">
      <c r="A151" s="35" t="s">
        <v>54</v>
      </c>
      <c r="E151" s="39" t="s">
        <v>5</v>
      </c>
    </row>
    <row r="152" spans="1:5" ht="12.75">
      <c r="A152" s="35" t="s">
        <v>55</v>
      </c>
      <c r="E152" s="40" t="s">
        <v>1370</v>
      </c>
    </row>
    <row r="153" spans="1:5" ht="25.5">
      <c r="A153" t="s">
        <v>56</v>
      </c>
      <c r="E153" s="39" t="s">
        <v>1415</v>
      </c>
    </row>
    <row r="154" spans="1:13" ht="12.75">
      <c r="A154" t="s">
        <v>46</v>
      </c>
      <c r="C154" s="31" t="s">
        <v>6211</v>
      </c>
      <c r="E154" s="33" t="s">
        <v>6212</v>
      </c>
      <c r="J154" s="32">
        <f>0</f>
      </c>
      <c s="32">
        <f>0</f>
      </c>
      <c s="32">
        <f>0+L155+L159+L163+L167</f>
      </c>
      <c s="32">
        <f>0+M155+M159+M163+M167</f>
      </c>
    </row>
    <row r="155" spans="1:16" ht="25.5">
      <c r="A155" t="s">
        <v>49</v>
      </c>
      <c s="34" t="s">
        <v>270</v>
      </c>
      <c s="34" t="s">
        <v>1225</v>
      </c>
      <c s="35" t="s">
        <v>5</v>
      </c>
      <c s="6" t="s">
        <v>1226</v>
      </c>
      <c s="36" t="s">
        <v>97</v>
      </c>
      <c s="37">
        <v>1</v>
      </c>
      <c s="36">
        <v>0</v>
      </c>
      <c s="36">
        <f>ROUND(G155*H155,6)</f>
      </c>
      <c r="L155" s="38">
        <v>0</v>
      </c>
      <c s="32">
        <f>ROUND(ROUND(L155,2)*ROUND(G155,3),2)</f>
      </c>
      <c s="36" t="s">
        <v>53</v>
      </c>
      <c>
        <f>(M155*21)/100</f>
      </c>
      <c t="s">
        <v>27</v>
      </c>
    </row>
    <row r="156" spans="1:5" ht="12.75">
      <c r="A156" s="35" t="s">
        <v>54</v>
      </c>
      <c r="E156" s="39" t="s">
        <v>5</v>
      </c>
    </row>
    <row r="157" spans="1:5" ht="12.75">
      <c r="A157" s="35" t="s">
        <v>55</v>
      </c>
      <c r="E157" s="40" t="s">
        <v>1370</v>
      </c>
    </row>
    <row r="158" spans="1:5" ht="51">
      <c r="A158" t="s">
        <v>56</v>
      </c>
      <c r="E158" s="39" t="s">
        <v>6441</v>
      </c>
    </row>
    <row r="159" spans="1:16" ht="38.25">
      <c r="A159" t="s">
        <v>49</v>
      </c>
      <c s="34" t="s">
        <v>271</v>
      </c>
      <c s="34" t="s">
        <v>6442</v>
      </c>
      <c s="35" t="s">
        <v>5</v>
      </c>
      <c s="6" t="s">
        <v>6443</v>
      </c>
      <c s="36" t="s">
        <v>97</v>
      </c>
      <c s="37">
        <v>1</v>
      </c>
      <c s="36">
        <v>0</v>
      </c>
      <c s="36">
        <f>ROUND(G159*H159,6)</f>
      </c>
      <c r="L159" s="38">
        <v>0</v>
      </c>
      <c s="32">
        <f>ROUND(ROUND(L159,2)*ROUND(G159,3),2)</f>
      </c>
      <c s="36" t="s">
        <v>53</v>
      </c>
      <c>
        <f>(M159*21)/100</f>
      </c>
      <c t="s">
        <v>27</v>
      </c>
    </row>
    <row r="160" spans="1:5" ht="12.75">
      <c r="A160" s="35" t="s">
        <v>54</v>
      </c>
      <c r="E160" s="39" t="s">
        <v>5</v>
      </c>
    </row>
    <row r="161" spans="1:5" ht="12.75">
      <c r="A161" s="35" t="s">
        <v>55</v>
      </c>
      <c r="E161" s="40" t="s">
        <v>1370</v>
      </c>
    </row>
    <row r="162" spans="1:5" ht="38.25">
      <c r="A162" t="s">
        <v>56</v>
      </c>
      <c r="E162" s="39" t="s">
        <v>6444</v>
      </c>
    </row>
    <row r="163" spans="1:16" ht="38.25">
      <c r="A163" t="s">
        <v>49</v>
      </c>
      <c s="34" t="s">
        <v>272</v>
      </c>
      <c s="34" t="s">
        <v>6445</v>
      </c>
      <c s="35" t="s">
        <v>5</v>
      </c>
      <c s="6" t="s">
        <v>6446</v>
      </c>
      <c s="36" t="s">
        <v>97</v>
      </c>
      <c s="37">
        <v>1</v>
      </c>
      <c s="36">
        <v>0</v>
      </c>
      <c s="36">
        <f>ROUND(G163*H163,6)</f>
      </c>
      <c r="L163" s="38">
        <v>0</v>
      </c>
      <c s="32">
        <f>ROUND(ROUND(L163,2)*ROUND(G163,3),2)</f>
      </c>
      <c s="36" t="s">
        <v>53</v>
      </c>
      <c>
        <f>(M163*21)/100</f>
      </c>
      <c t="s">
        <v>27</v>
      </c>
    </row>
    <row r="164" spans="1:5" ht="12.75">
      <c r="A164" s="35" t="s">
        <v>54</v>
      </c>
      <c r="E164" s="39" t="s">
        <v>5</v>
      </c>
    </row>
    <row r="165" spans="1:5" ht="12.75">
      <c r="A165" s="35" t="s">
        <v>55</v>
      </c>
      <c r="E165" s="40" t="s">
        <v>1370</v>
      </c>
    </row>
    <row r="166" spans="1:5" ht="38.25">
      <c r="A166" t="s">
        <v>56</v>
      </c>
      <c r="E166" s="39" t="s">
        <v>6447</v>
      </c>
    </row>
    <row r="167" spans="1:16" ht="25.5">
      <c r="A167" t="s">
        <v>49</v>
      </c>
      <c s="34" t="s">
        <v>273</v>
      </c>
      <c s="34" t="s">
        <v>6448</v>
      </c>
      <c s="35" t="s">
        <v>5</v>
      </c>
      <c s="6" t="s">
        <v>6449</v>
      </c>
      <c s="36" t="s">
        <v>97</v>
      </c>
      <c s="37">
        <v>1</v>
      </c>
      <c s="36">
        <v>0</v>
      </c>
      <c s="36">
        <f>ROUND(G167*H167,6)</f>
      </c>
      <c r="L167" s="38">
        <v>0</v>
      </c>
      <c s="32">
        <f>ROUND(ROUND(L167,2)*ROUND(G167,3),2)</f>
      </c>
      <c s="36" t="s">
        <v>1400</v>
      </c>
      <c>
        <f>(M167*21)/100</f>
      </c>
      <c t="s">
        <v>27</v>
      </c>
    </row>
    <row r="168" spans="1:5" ht="12.75">
      <c r="A168" s="35" t="s">
        <v>54</v>
      </c>
      <c r="E168" s="39" t="s">
        <v>5</v>
      </c>
    </row>
    <row r="169" spans="1:5" ht="12.75">
      <c r="A169" s="35" t="s">
        <v>55</v>
      </c>
      <c r="E169" s="40" t="s">
        <v>1370</v>
      </c>
    </row>
    <row r="170" spans="1:5" ht="38.25">
      <c r="A170" t="s">
        <v>56</v>
      </c>
      <c r="E170" s="39" t="s">
        <v>6450</v>
      </c>
    </row>
    <row r="171" spans="1:13" ht="12.75">
      <c r="A171" t="s">
        <v>46</v>
      </c>
      <c r="C171" s="31" t="s">
        <v>1228</v>
      </c>
      <c r="E171" s="33" t="s">
        <v>1229</v>
      </c>
      <c r="J171" s="32">
        <f>0</f>
      </c>
      <c s="32">
        <f>0</f>
      </c>
      <c s="32">
        <f>0+L172+L176+L180</f>
      </c>
      <c s="32">
        <f>0+M172+M176+M180</f>
      </c>
    </row>
    <row r="172" spans="1:16" ht="12.75">
      <c r="A172" t="s">
        <v>49</v>
      </c>
      <c s="34" t="s">
        <v>274</v>
      </c>
      <c s="34" t="s">
        <v>6451</v>
      </c>
      <c s="35" t="s">
        <v>5</v>
      </c>
      <c s="6" t="s">
        <v>6452</v>
      </c>
      <c s="36" t="s">
        <v>97</v>
      </c>
      <c s="37">
        <v>1</v>
      </c>
      <c s="36">
        <v>0</v>
      </c>
      <c s="36">
        <f>ROUND(G172*H172,6)</f>
      </c>
      <c r="L172" s="38">
        <v>0</v>
      </c>
      <c s="32">
        <f>ROUND(ROUND(L172,2)*ROUND(G172,3),2)</f>
      </c>
      <c s="36" t="s">
        <v>53</v>
      </c>
      <c>
        <f>(M172*21)/100</f>
      </c>
      <c t="s">
        <v>27</v>
      </c>
    </row>
    <row r="173" spans="1:5" ht="12.75">
      <c r="A173" s="35" t="s">
        <v>54</v>
      </c>
      <c r="E173" s="39" t="s">
        <v>5</v>
      </c>
    </row>
    <row r="174" spans="1:5" ht="12.75">
      <c r="A174" s="35" t="s">
        <v>55</v>
      </c>
      <c r="E174" s="40" t="s">
        <v>1370</v>
      </c>
    </row>
    <row r="175" spans="1:5" ht="38.25">
      <c r="A175" t="s">
        <v>56</v>
      </c>
      <c r="E175" s="39" t="s">
        <v>6292</v>
      </c>
    </row>
    <row r="176" spans="1:16" ht="12.75">
      <c r="A176" t="s">
        <v>49</v>
      </c>
      <c s="34" t="s">
        <v>278</v>
      </c>
      <c s="34" t="s">
        <v>6453</v>
      </c>
      <c s="35" t="s">
        <v>5</v>
      </c>
      <c s="6" t="s">
        <v>6454</v>
      </c>
      <c s="36" t="s">
        <v>97</v>
      </c>
      <c s="37">
        <v>1</v>
      </c>
      <c s="36">
        <v>0</v>
      </c>
      <c s="36">
        <f>ROUND(G176*H176,6)</f>
      </c>
      <c r="L176" s="38">
        <v>0</v>
      </c>
      <c s="32">
        <f>ROUND(ROUND(L176,2)*ROUND(G176,3),2)</f>
      </c>
      <c s="36" t="s">
        <v>53</v>
      </c>
      <c>
        <f>(M176*21)/100</f>
      </c>
      <c t="s">
        <v>27</v>
      </c>
    </row>
    <row r="177" spans="1:5" ht="12.75">
      <c r="A177" s="35" t="s">
        <v>54</v>
      </c>
      <c r="E177" s="39" t="s">
        <v>5</v>
      </c>
    </row>
    <row r="178" spans="1:5" ht="12.75">
      <c r="A178" s="35" t="s">
        <v>55</v>
      </c>
      <c r="E178" s="40" t="s">
        <v>1370</v>
      </c>
    </row>
    <row r="179" spans="1:5" ht="51">
      <c r="A179" t="s">
        <v>56</v>
      </c>
      <c r="E179" s="39" t="s">
        <v>6455</v>
      </c>
    </row>
    <row r="180" spans="1:16" ht="12.75">
      <c r="A180" t="s">
        <v>49</v>
      </c>
      <c s="34" t="s">
        <v>279</v>
      </c>
      <c s="34" t="s">
        <v>6373</v>
      </c>
      <c s="35" t="s">
        <v>5</v>
      </c>
      <c s="6" t="s">
        <v>6456</v>
      </c>
      <c s="36" t="s">
        <v>97</v>
      </c>
      <c s="37">
        <v>1</v>
      </c>
      <c s="36">
        <v>0</v>
      </c>
      <c s="36">
        <f>ROUND(G180*H180,6)</f>
      </c>
      <c r="L180" s="38">
        <v>0</v>
      </c>
      <c s="32">
        <f>ROUND(ROUND(L180,2)*ROUND(G180,3),2)</f>
      </c>
      <c s="36" t="s">
        <v>1400</v>
      </c>
      <c>
        <f>(M180*21)/100</f>
      </c>
      <c t="s">
        <v>27</v>
      </c>
    </row>
    <row r="181" spans="1:5" ht="12.75">
      <c r="A181" s="35" t="s">
        <v>54</v>
      </c>
      <c r="E181" s="39" t="s">
        <v>5</v>
      </c>
    </row>
    <row r="182" spans="1:5" ht="12.75">
      <c r="A182" s="35" t="s">
        <v>55</v>
      </c>
      <c r="E182" s="40" t="s">
        <v>1370</v>
      </c>
    </row>
    <row r="183" spans="1:5" ht="127.5">
      <c r="A183" t="s">
        <v>56</v>
      </c>
      <c r="E183" s="39" t="s">
        <v>6457</v>
      </c>
    </row>
    <row r="184" spans="1:13" ht="12.75">
      <c r="A184" t="s">
        <v>46</v>
      </c>
      <c r="C184" s="31" t="s">
        <v>1329</v>
      </c>
      <c r="E184" s="33" t="s">
        <v>1330</v>
      </c>
      <c r="J184" s="32">
        <f>0</f>
      </c>
      <c s="32">
        <f>0</f>
      </c>
      <c s="32">
        <f>0+L185+L189+L193+L197+L201+L205+L209+L213+L217+L221+L225+L229</f>
      </c>
      <c s="32">
        <f>0+M185+M189+M193+M197+M201+M205+M209+M213+M217+M221+M225+M229</f>
      </c>
    </row>
    <row r="185" spans="1:16" ht="12.75">
      <c r="A185" t="s">
        <v>49</v>
      </c>
      <c s="34" t="s">
        <v>280</v>
      </c>
      <c s="34" t="s">
        <v>1432</v>
      </c>
      <c s="35" t="s">
        <v>5</v>
      </c>
      <c s="6" t="s">
        <v>1433</v>
      </c>
      <c s="36" t="s">
        <v>97</v>
      </c>
      <c s="37">
        <v>1</v>
      </c>
      <c s="36">
        <v>0</v>
      </c>
      <c s="36">
        <f>ROUND(G185*H185,6)</f>
      </c>
      <c r="L185" s="38">
        <v>0</v>
      </c>
      <c s="32">
        <f>ROUND(ROUND(L185,2)*ROUND(G185,3),2)</f>
      </c>
      <c s="36" t="s">
        <v>53</v>
      </c>
      <c>
        <f>(M185*21)/100</f>
      </c>
      <c t="s">
        <v>27</v>
      </c>
    </row>
    <row r="186" spans="1:5" ht="12.75">
      <c r="A186" s="35" t="s">
        <v>54</v>
      </c>
      <c r="E186" s="39" t="s">
        <v>5</v>
      </c>
    </row>
    <row r="187" spans="1:5" ht="12.75">
      <c r="A187" s="35" t="s">
        <v>55</v>
      </c>
      <c r="E187" s="40" t="s">
        <v>1370</v>
      </c>
    </row>
    <row r="188" spans="1:5" ht="51">
      <c r="A188" t="s">
        <v>56</v>
      </c>
      <c r="E188" s="39" t="s">
        <v>1434</v>
      </c>
    </row>
    <row r="189" spans="1:16" ht="25.5">
      <c r="A189" t="s">
        <v>49</v>
      </c>
      <c s="34" t="s">
        <v>284</v>
      </c>
      <c s="34" t="s">
        <v>6458</v>
      </c>
      <c s="35" t="s">
        <v>5</v>
      </c>
      <c s="6" t="s">
        <v>6459</v>
      </c>
      <c s="36" t="s">
        <v>97</v>
      </c>
      <c s="37">
        <v>1</v>
      </c>
      <c s="36">
        <v>0</v>
      </c>
      <c s="36">
        <f>ROUND(G189*H189,6)</f>
      </c>
      <c r="L189" s="38">
        <v>0</v>
      </c>
      <c s="32">
        <f>ROUND(ROUND(L189,2)*ROUND(G189,3),2)</f>
      </c>
      <c s="36" t="s">
        <v>53</v>
      </c>
      <c>
        <f>(M189*21)/100</f>
      </c>
      <c t="s">
        <v>27</v>
      </c>
    </row>
    <row r="190" spans="1:5" ht="12.75">
      <c r="A190" s="35" t="s">
        <v>54</v>
      </c>
      <c r="E190" s="39" t="s">
        <v>5</v>
      </c>
    </row>
    <row r="191" spans="1:5" ht="12.75">
      <c r="A191" s="35" t="s">
        <v>55</v>
      </c>
      <c r="E191" s="40" t="s">
        <v>1370</v>
      </c>
    </row>
    <row r="192" spans="1:5" ht="51">
      <c r="A192" t="s">
        <v>56</v>
      </c>
      <c r="E192" s="39" t="s">
        <v>1434</v>
      </c>
    </row>
    <row r="193" spans="1:16" ht="12.75">
      <c r="A193" t="s">
        <v>49</v>
      </c>
      <c s="34" t="s">
        <v>290</v>
      </c>
      <c s="34" t="s">
        <v>6460</v>
      </c>
      <c s="35" t="s">
        <v>5</v>
      </c>
      <c s="6" t="s">
        <v>6461</v>
      </c>
      <c s="36" t="s">
        <v>97</v>
      </c>
      <c s="37">
        <v>1</v>
      </c>
      <c s="36">
        <v>0</v>
      </c>
      <c s="36">
        <f>ROUND(G193*H193,6)</f>
      </c>
      <c r="L193" s="38">
        <v>0</v>
      </c>
      <c s="32">
        <f>ROUND(ROUND(L193,2)*ROUND(G193,3),2)</f>
      </c>
      <c s="36" t="s">
        <v>53</v>
      </c>
      <c>
        <f>(M193*21)/100</f>
      </c>
      <c t="s">
        <v>27</v>
      </c>
    </row>
    <row r="194" spans="1:5" ht="12.75">
      <c r="A194" s="35" t="s">
        <v>54</v>
      </c>
      <c r="E194" s="39" t="s">
        <v>5</v>
      </c>
    </row>
    <row r="195" spans="1:5" ht="12.75">
      <c r="A195" s="35" t="s">
        <v>55</v>
      </c>
      <c r="E195" s="40" t="s">
        <v>1370</v>
      </c>
    </row>
    <row r="196" spans="1:5" ht="51">
      <c r="A196" t="s">
        <v>56</v>
      </c>
      <c r="E196" s="39" t="s">
        <v>1434</v>
      </c>
    </row>
    <row r="197" spans="1:16" ht="25.5">
      <c r="A197" t="s">
        <v>49</v>
      </c>
      <c s="34" t="s">
        <v>297</v>
      </c>
      <c s="34" t="s">
        <v>1437</v>
      </c>
      <c s="35" t="s">
        <v>5</v>
      </c>
      <c s="6" t="s">
        <v>1438</v>
      </c>
      <c s="36" t="s">
        <v>97</v>
      </c>
      <c s="37">
        <v>1</v>
      </c>
      <c s="36">
        <v>0</v>
      </c>
      <c s="36">
        <f>ROUND(G197*H197,6)</f>
      </c>
      <c r="L197" s="38">
        <v>0</v>
      </c>
      <c s="32">
        <f>ROUND(ROUND(L197,2)*ROUND(G197,3),2)</f>
      </c>
      <c s="36" t="s">
        <v>53</v>
      </c>
      <c>
        <f>(M197*21)/100</f>
      </c>
      <c t="s">
        <v>27</v>
      </c>
    </row>
    <row r="198" spans="1:5" ht="12.75">
      <c r="A198" s="35" t="s">
        <v>54</v>
      </c>
      <c r="E198" s="39" t="s">
        <v>5</v>
      </c>
    </row>
    <row r="199" spans="1:5" ht="12.75">
      <c r="A199" s="35" t="s">
        <v>55</v>
      </c>
      <c r="E199" s="40" t="s">
        <v>1370</v>
      </c>
    </row>
    <row r="200" spans="1:5" ht="63.75">
      <c r="A200" t="s">
        <v>56</v>
      </c>
      <c r="E200" s="39" t="s">
        <v>1338</v>
      </c>
    </row>
    <row r="201" spans="1:16" ht="25.5">
      <c r="A201" t="s">
        <v>49</v>
      </c>
      <c s="34" t="s">
        <v>300</v>
      </c>
      <c s="34" t="s">
        <v>1339</v>
      </c>
      <c s="35" t="s">
        <v>5</v>
      </c>
      <c s="6" t="s">
        <v>1340</v>
      </c>
      <c s="36" t="s">
        <v>97</v>
      </c>
      <c s="37">
        <v>1</v>
      </c>
      <c s="36">
        <v>0</v>
      </c>
      <c s="36">
        <f>ROUND(G201*H201,6)</f>
      </c>
      <c r="L201" s="38">
        <v>0</v>
      </c>
      <c s="32">
        <f>ROUND(ROUND(L201,2)*ROUND(G201,3),2)</f>
      </c>
      <c s="36" t="s">
        <v>53</v>
      </c>
      <c>
        <f>(M201*21)/100</f>
      </c>
      <c t="s">
        <v>27</v>
      </c>
    </row>
    <row r="202" spans="1:5" ht="12.75">
      <c r="A202" s="35" t="s">
        <v>54</v>
      </c>
      <c r="E202" s="39" t="s">
        <v>5</v>
      </c>
    </row>
    <row r="203" spans="1:5" ht="12.75">
      <c r="A203" s="35" t="s">
        <v>55</v>
      </c>
      <c r="E203" s="40" t="s">
        <v>1370</v>
      </c>
    </row>
    <row r="204" spans="1:5" ht="38.25">
      <c r="A204" t="s">
        <v>56</v>
      </c>
      <c r="E204" s="39" t="s">
        <v>1439</v>
      </c>
    </row>
    <row r="205" spans="1:16" ht="12.75">
      <c r="A205" t="s">
        <v>49</v>
      </c>
      <c s="34" t="s">
        <v>304</v>
      </c>
      <c s="34" t="s">
        <v>6229</v>
      </c>
      <c s="35" t="s">
        <v>5</v>
      </c>
      <c s="6" t="s">
        <v>6230</v>
      </c>
      <c s="36" t="s">
        <v>97</v>
      </c>
      <c s="37">
        <v>4</v>
      </c>
      <c s="36">
        <v>0</v>
      </c>
      <c s="36">
        <f>ROUND(G205*H205,6)</f>
      </c>
      <c r="L205" s="38">
        <v>0</v>
      </c>
      <c s="32">
        <f>ROUND(ROUND(L205,2)*ROUND(G205,3),2)</f>
      </c>
      <c s="36" t="s">
        <v>53</v>
      </c>
      <c>
        <f>(M205*21)/100</f>
      </c>
      <c t="s">
        <v>27</v>
      </c>
    </row>
    <row r="206" spans="1:5" ht="12.75">
      <c r="A206" s="35" t="s">
        <v>54</v>
      </c>
      <c r="E206" s="39" t="s">
        <v>5</v>
      </c>
    </row>
    <row r="207" spans="1:5" ht="12.75">
      <c r="A207" s="35" t="s">
        <v>55</v>
      </c>
      <c r="E207" s="40" t="s">
        <v>1370</v>
      </c>
    </row>
    <row r="208" spans="1:5" ht="38.25">
      <c r="A208" t="s">
        <v>56</v>
      </c>
      <c r="E208" s="39" t="s">
        <v>1445</v>
      </c>
    </row>
    <row r="209" spans="1:16" ht="12.75">
      <c r="A209" t="s">
        <v>49</v>
      </c>
      <c s="34" t="s">
        <v>308</v>
      </c>
      <c s="34" t="s">
        <v>1342</v>
      </c>
      <c s="35" t="s">
        <v>5</v>
      </c>
      <c s="6" t="s">
        <v>1343</v>
      </c>
      <c s="36" t="s">
        <v>165</v>
      </c>
      <c s="37">
        <v>24</v>
      </c>
      <c s="36">
        <v>0</v>
      </c>
      <c s="36">
        <f>ROUND(G209*H209,6)</f>
      </c>
      <c r="L209" s="38">
        <v>0</v>
      </c>
      <c s="32">
        <f>ROUND(ROUND(L209,2)*ROUND(G209,3),2)</f>
      </c>
      <c s="36" t="s">
        <v>53</v>
      </c>
      <c>
        <f>(M209*21)/100</f>
      </c>
      <c t="s">
        <v>27</v>
      </c>
    </row>
    <row r="210" spans="1:5" ht="12.75">
      <c r="A210" s="35" t="s">
        <v>54</v>
      </c>
      <c r="E210" s="39" t="s">
        <v>5</v>
      </c>
    </row>
    <row r="211" spans="1:5" ht="12.75">
      <c r="A211" s="35" t="s">
        <v>55</v>
      </c>
      <c r="E211" s="40" t="s">
        <v>1370</v>
      </c>
    </row>
    <row r="212" spans="1:5" ht="38.25">
      <c r="A212" t="s">
        <v>56</v>
      </c>
      <c r="E212" s="39" t="s">
        <v>1446</v>
      </c>
    </row>
    <row r="213" spans="1:16" ht="12.75">
      <c r="A213" t="s">
        <v>49</v>
      </c>
      <c s="34" t="s">
        <v>714</v>
      </c>
      <c s="34" t="s">
        <v>1447</v>
      </c>
      <c s="35" t="s">
        <v>5</v>
      </c>
      <c s="6" t="s">
        <v>1448</v>
      </c>
      <c s="36" t="s">
        <v>165</v>
      </c>
      <c s="37">
        <v>4</v>
      </c>
      <c s="36">
        <v>0</v>
      </c>
      <c s="36">
        <f>ROUND(G213*H213,6)</f>
      </c>
      <c r="L213" s="38">
        <v>0</v>
      </c>
      <c s="32">
        <f>ROUND(ROUND(L213,2)*ROUND(G213,3),2)</f>
      </c>
      <c s="36" t="s">
        <v>53</v>
      </c>
      <c>
        <f>(M213*21)/100</f>
      </c>
      <c t="s">
        <v>27</v>
      </c>
    </row>
    <row r="214" spans="1:5" ht="12.75">
      <c r="A214" s="35" t="s">
        <v>54</v>
      </c>
      <c r="E214" s="39" t="s">
        <v>5</v>
      </c>
    </row>
    <row r="215" spans="1:5" ht="12.75">
      <c r="A215" s="35" t="s">
        <v>55</v>
      </c>
      <c r="E215" s="40" t="s">
        <v>1370</v>
      </c>
    </row>
    <row r="216" spans="1:5" ht="51">
      <c r="A216" t="s">
        <v>56</v>
      </c>
      <c r="E216" s="39" t="s">
        <v>1449</v>
      </c>
    </row>
    <row r="217" spans="1:16" ht="12.75">
      <c r="A217" t="s">
        <v>49</v>
      </c>
      <c s="34" t="s">
        <v>715</v>
      </c>
      <c s="34" t="s">
        <v>350</v>
      </c>
      <c s="35" t="s">
        <v>5</v>
      </c>
      <c s="6" t="s">
        <v>351</v>
      </c>
      <c s="36" t="s">
        <v>165</v>
      </c>
      <c s="37">
        <v>24</v>
      </c>
      <c s="36">
        <v>0</v>
      </c>
      <c s="36">
        <f>ROUND(G217*H217,6)</f>
      </c>
      <c r="L217" s="38">
        <v>0</v>
      </c>
      <c s="32">
        <f>ROUND(ROUND(L217,2)*ROUND(G217,3),2)</f>
      </c>
      <c s="36" t="s">
        <v>53</v>
      </c>
      <c>
        <f>(M217*21)/100</f>
      </c>
      <c t="s">
        <v>27</v>
      </c>
    </row>
    <row r="218" spans="1:5" ht="12.75">
      <c r="A218" s="35" t="s">
        <v>54</v>
      </c>
      <c r="E218" s="39" t="s">
        <v>5</v>
      </c>
    </row>
    <row r="219" spans="1:5" ht="12.75">
      <c r="A219" s="35" t="s">
        <v>55</v>
      </c>
      <c r="E219" s="40" t="s">
        <v>1370</v>
      </c>
    </row>
    <row r="220" spans="1:5" ht="38.25">
      <c r="A220" t="s">
        <v>56</v>
      </c>
      <c r="E220" s="39" t="s">
        <v>1450</v>
      </c>
    </row>
    <row r="221" spans="1:16" ht="12.75">
      <c r="A221" t="s">
        <v>49</v>
      </c>
      <c s="34" t="s">
        <v>716</v>
      </c>
      <c s="34" t="s">
        <v>353</v>
      </c>
      <c s="35" t="s">
        <v>5</v>
      </c>
      <c s="6" t="s">
        <v>354</v>
      </c>
      <c s="36" t="s">
        <v>165</v>
      </c>
      <c s="37">
        <v>4</v>
      </c>
      <c s="36">
        <v>0</v>
      </c>
      <c s="36">
        <f>ROUND(G221*H221,6)</f>
      </c>
      <c r="L221" s="38">
        <v>0</v>
      </c>
      <c s="32">
        <f>ROUND(ROUND(L221,2)*ROUND(G221,3),2)</f>
      </c>
      <c s="36" t="s">
        <v>53</v>
      </c>
      <c>
        <f>(M221*21)/100</f>
      </c>
      <c t="s">
        <v>27</v>
      </c>
    </row>
    <row r="222" spans="1:5" ht="12.75">
      <c r="A222" s="35" t="s">
        <v>54</v>
      </c>
      <c r="E222" s="39" t="s">
        <v>5</v>
      </c>
    </row>
    <row r="223" spans="1:5" ht="12.75">
      <c r="A223" s="35" t="s">
        <v>55</v>
      </c>
      <c r="E223" s="40" t="s">
        <v>1370</v>
      </c>
    </row>
    <row r="224" spans="1:5" ht="38.25">
      <c r="A224" t="s">
        <v>56</v>
      </c>
      <c r="E224" s="39" t="s">
        <v>1529</v>
      </c>
    </row>
    <row r="225" spans="1:16" ht="12.75">
      <c r="A225" t="s">
        <v>49</v>
      </c>
      <c s="34" t="s">
        <v>719</v>
      </c>
      <c s="34" t="s">
        <v>1451</v>
      </c>
      <c s="35" t="s">
        <v>5</v>
      </c>
      <c s="6" t="s">
        <v>1452</v>
      </c>
      <c s="36" t="s">
        <v>165</v>
      </c>
      <c s="37">
        <v>4</v>
      </c>
      <c s="36">
        <v>0</v>
      </c>
      <c s="36">
        <f>ROUND(G225*H225,6)</f>
      </c>
      <c r="L225" s="38">
        <v>0</v>
      </c>
      <c s="32">
        <f>ROUND(ROUND(L225,2)*ROUND(G225,3),2)</f>
      </c>
      <c s="36" t="s">
        <v>53</v>
      </c>
      <c>
        <f>(M225*21)/100</f>
      </c>
      <c t="s">
        <v>27</v>
      </c>
    </row>
    <row r="226" spans="1:5" ht="12.75">
      <c r="A226" s="35" t="s">
        <v>54</v>
      </c>
      <c r="E226" s="39" t="s">
        <v>5</v>
      </c>
    </row>
    <row r="227" spans="1:5" ht="12.75">
      <c r="A227" s="35" t="s">
        <v>55</v>
      </c>
      <c r="E227" s="40" t="s">
        <v>1370</v>
      </c>
    </row>
    <row r="228" spans="1:5" ht="38.25">
      <c r="A228" t="s">
        <v>56</v>
      </c>
      <c r="E228" s="39" t="s">
        <v>1453</v>
      </c>
    </row>
    <row r="229" spans="1:16" ht="12.75">
      <c r="A229" t="s">
        <v>49</v>
      </c>
      <c s="34" t="s">
        <v>723</v>
      </c>
      <c s="34" t="s">
        <v>6233</v>
      </c>
      <c s="35" t="s">
        <v>5</v>
      </c>
      <c s="6" t="s">
        <v>6234</v>
      </c>
      <c s="36" t="s">
        <v>165</v>
      </c>
      <c s="37">
        <v>2</v>
      </c>
      <c s="36">
        <v>0</v>
      </c>
      <c s="36">
        <f>ROUND(G229*H229,6)</f>
      </c>
      <c r="L229" s="38">
        <v>0</v>
      </c>
      <c s="32">
        <f>ROUND(ROUND(L229,2)*ROUND(G229,3),2)</f>
      </c>
      <c s="36" t="s">
        <v>53</v>
      </c>
      <c>
        <f>(M229*21)/100</f>
      </c>
      <c t="s">
        <v>27</v>
      </c>
    </row>
    <row r="230" spans="1:5" ht="12.75">
      <c r="A230" s="35" t="s">
        <v>54</v>
      </c>
      <c r="E230" s="39" t="s">
        <v>5</v>
      </c>
    </row>
    <row r="231" spans="1:5" ht="12.75">
      <c r="A231" s="35" t="s">
        <v>55</v>
      </c>
      <c r="E231" s="40" t="s">
        <v>1370</v>
      </c>
    </row>
    <row r="232" spans="1:5" ht="38.25">
      <c r="A232" t="s">
        <v>56</v>
      </c>
      <c r="E232" s="39" t="s">
        <v>6235</v>
      </c>
    </row>
    <row r="233" spans="1:13" ht="12.75">
      <c r="A233" t="s">
        <v>46</v>
      </c>
      <c r="C233" s="31" t="s">
        <v>86</v>
      </c>
      <c r="E233" s="33" t="s">
        <v>1472</v>
      </c>
      <c r="J233" s="32">
        <f>0</f>
      </c>
      <c s="32">
        <f>0</f>
      </c>
      <c s="32">
        <f>0+L234+L238</f>
      </c>
      <c s="32">
        <f>0+M234+M238</f>
      </c>
    </row>
    <row r="234" spans="1:16" ht="12.75">
      <c r="A234" t="s">
        <v>49</v>
      </c>
      <c s="34" t="s">
        <v>726</v>
      </c>
      <c s="34" t="s">
        <v>1473</v>
      </c>
      <c s="35" t="s">
        <v>5</v>
      </c>
      <c s="6" t="s">
        <v>1474</v>
      </c>
      <c s="36" t="s">
        <v>52</v>
      </c>
      <c s="37">
        <v>0.1</v>
      </c>
      <c s="36">
        <v>0</v>
      </c>
      <c s="36">
        <f>ROUND(G234*H234,6)</f>
      </c>
      <c r="L234" s="38">
        <v>0</v>
      </c>
      <c s="32">
        <f>ROUND(ROUND(L234,2)*ROUND(G234,3),2)</f>
      </c>
      <c s="36" t="s">
        <v>53</v>
      </c>
      <c>
        <f>(M234*21)/100</f>
      </c>
      <c t="s">
        <v>27</v>
      </c>
    </row>
    <row r="235" spans="1:5" ht="12.75">
      <c r="A235" s="35" t="s">
        <v>54</v>
      </c>
      <c r="E235" s="39" t="s">
        <v>5</v>
      </c>
    </row>
    <row r="236" spans="1:5" ht="12.75">
      <c r="A236" s="35" t="s">
        <v>55</v>
      </c>
      <c r="E236" s="40" t="s">
        <v>1370</v>
      </c>
    </row>
    <row r="237" spans="1:5" ht="89.25">
      <c r="A237" t="s">
        <v>56</v>
      </c>
      <c r="E237" s="39" t="s">
        <v>1475</v>
      </c>
    </row>
    <row r="238" spans="1:16" ht="12.75">
      <c r="A238" t="s">
        <v>49</v>
      </c>
      <c s="34" t="s">
        <v>730</v>
      </c>
      <c s="34" t="s">
        <v>1476</v>
      </c>
      <c s="35" t="s">
        <v>5</v>
      </c>
      <c s="6" t="s">
        <v>1477</v>
      </c>
      <c s="36" t="s">
        <v>63</v>
      </c>
      <c s="37">
        <v>1</v>
      </c>
      <c s="36">
        <v>0</v>
      </c>
      <c s="36">
        <f>ROUND(G238*H238,6)</f>
      </c>
      <c r="L238" s="38">
        <v>0</v>
      </c>
      <c s="32">
        <f>ROUND(ROUND(L238,2)*ROUND(G238,3),2)</f>
      </c>
      <c s="36" t="s">
        <v>1400</v>
      </c>
      <c>
        <f>(M238*21)/100</f>
      </c>
      <c t="s">
        <v>27</v>
      </c>
    </row>
    <row r="239" spans="1:5" ht="12.75">
      <c r="A239" s="35" t="s">
        <v>54</v>
      </c>
      <c r="E239" s="39" t="s">
        <v>5</v>
      </c>
    </row>
    <row r="240" spans="1:5" ht="12.75">
      <c r="A240" s="35" t="s">
        <v>55</v>
      </c>
      <c r="E240" s="40" t="s">
        <v>1370</v>
      </c>
    </row>
    <row r="241" spans="1:5" ht="255">
      <c r="A241" t="s">
        <v>56</v>
      </c>
      <c r="E241" s="39" t="s">
        <v>1478</v>
      </c>
    </row>
    <row r="242" spans="1:13" ht="12.75">
      <c r="A242" t="s">
        <v>46</v>
      </c>
      <c r="C242" s="31" t="s">
        <v>288</v>
      </c>
      <c r="E242" s="33" t="s">
        <v>289</v>
      </c>
      <c r="J242" s="32">
        <f>0</f>
      </c>
      <c s="32">
        <f>0</f>
      </c>
      <c s="32">
        <f>0+L243+L247</f>
      </c>
      <c s="32">
        <f>0+M243+M247</f>
      </c>
    </row>
    <row r="243" spans="1:16" ht="38.25">
      <c r="A243" t="s">
        <v>49</v>
      </c>
      <c s="34" t="s">
        <v>860</v>
      </c>
      <c s="34" t="s">
        <v>1479</v>
      </c>
      <c s="35" t="s">
        <v>292</v>
      </c>
      <c s="6" t="s">
        <v>1480</v>
      </c>
      <c s="36" t="s">
        <v>294</v>
      </c>
      <c s="37">
        <v>2</v>
      </c>
      <c s="36">
        <v>0</v>
      </c>
      <c s="36">
        <f>ROUND(G243*H243,6)</f>
      </c>
      <c r="L243" s="38">
        <v>0</v>
      </c>
      <c s="32">
        <f>ROUND(ROUND(L243,2)*ROUND(G243,3),2)</f>
      </c>
      <c s="36" t="s">
        <v>1400</v>
      </c>
      <c>
        <f>(M243*21)/100</f>
      </c>
      <c t="s">
        <v>27</v>
      </c>
    </row>
    <row r="244" spans="1:5" ht="12.75">
      <c r="A244" s="35" t="s">
        <v>54</v>
      </c>
      <c r="E244" s="39" t="s">
        <v>295</v>
      </c>
    </row>
    <row r="245" spans="1:5" ht="12.75">
      <c r="A245" s="35" t="s">
        <v>55</v>
      </c>
      <c r="E245" s="40" t="s">
        <v>1370</v>
      </c>
    </row>
    <row r="246" spans="1:5" ht="153">
      <c r="A246" t="s">
        <v>56</v>
      </c>
      <c r="E246" s="39" t="s">
        <v>1536</v>
      </c>
    </row>
    <row r="247" spans="1:16" ht="25.5">
      <c r="A247" t="s">
        <v>49</v>
      </c>
      <c s="34" t="s">
        <v>863</v>
      </c>
      <c s="34" t="s">
        <v>1156</v>
      </c>
      <c s="35" t="s">
        <v>292</v>
      </c>
      <c s="6" t="s">
        <v>6462</v>
      </c>
      <c s="36" t="s">
        <v>294</v>
      </c>
      <c s="37">
        <v>0.05</v>
      </c>
      <c s="36">
        <v>0</v>
      </c>
      <c s="36">
        <f>ROUND(G247*H247,6)</f>
      </c>
      <c r="L247" s="38">
        <v>0</v>
      </c>
      <c s="32">
        <f>ROUND(ROUND(L247,2)*ROUND(G247,3),2)</f>
      </c>
      <c s="36" t="s">
        <v>1400</v>
      </c>
      <c>
        <f>(M247*21)/100</f>
      </c>
      <c t="s">
        <v>27</v>
      </c>
    </row>
    <row r="248" spans="1:5" ht="12.75">
      <c r="A248" s="35" t="s">
        <v>54</v>
      </c>
      <c r="E248" s="39" t="s">
        <v>295</v>
      </c>
    </row>
    <row r="249" spans="1:5" ht="12.75">
      <c r="A249" s="35" t="s">
        <v>55</v>
      </c>
      <c r="E249" s="40" t="s">
        <v>1370</v>
      </c>
    </row>
    <row r="250" spans="1:5" ht="153">
      <c r="A250" t="s">
        <v>56</v>
      </c>
      <c r="E250"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3.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6465</v>
      </c>
      <c r="E8" s="30" t="s">
        <v>6464</v>
      </c>
      <c r="J8" s="29">
        <f>0+J9+J42+J47+J52+J117+J162+J211+J216+J221</f>
      </c>
      <c s="29">
        <f>0+K9+K42+K47+K52+K117+K162+K211+K216+K221</f>
      </c>
      <c s="29">
        <f>0+L9+L42+L47+L52+L117+L162+L211+L216+L221</f>
      </c>
      <c s="29">
        <f>0+M9+M42+M47+M52+M117+M162+M211+M216+M221</f>
      </c>
    </row>
    <row r="9" spans="1:13" ht="12.75">
      <c r="A9" t="s">
        <v>46</v>
      </c>
      <c r="C9" s="31" t="s">
        <v>47</v>
      </c>
      <c r="E9" s="33" t="s">
        <v>48</v>
      </c>
      <c r="J9" s="32">
        <f>0</f>
      </c>
      <c s="32">
        <f>0</f>
      </c>
      <c s="32">
        <f>0+L10+L14+L18+L22+L26+L30+L34+L38</f>
      </c>
      <c s="32">
        <f>0+M10+M14+M18+M22+M26+M30+M34+M38</f>
      </c>
    </row>
    <row r="10" spans="1:16" ht="12.75">
      <c r="A10" t="s">
        <v>49</v>
      </c>
      <c s="34" t="s">
        <v>47</v>
      </c>
      <c s="34" t="s">
        <v>1368</v>
      </c>
      <c s="35" t="s">
        <v>5</v>
      </c>
      <c s="6" t="s">
        <v>1369</v>
      </c>
      <c s="36" t="s">
        <v>63</v>
      </c>
      <c s="37">
        <v>3103</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4047</v>
      </c>
      <c s="35" t="s">
        <v>5</v>
      </c>
      <c s="6" t="s">
        <v>4048</v>
      </c>
      <c s="36" t="s">
        <v>52</v>
      </c>
      <c s="37">
        <v>3</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63.75">
      <c r="A17" t="s">
        <v>56</v>
      </c>
      <c r="E17" s="39" t="s">
        <v>3985</v>
      </c>
    </row>
    <row r="18" spans="1:16" ht="12.75">
      <c r="A18" t="s">
        <v>49</v>
      </c>
      <c s="34" t="s">
        <v>26</v>
      </c>
      <c s="34" t="s">
        <v>1048</v>
      </c>
      <c s="35" t="s">
        <v>5</v>
      </c>
      <c s="6" t="s">
        <v>1049</v>
      </c>
      <c s="36" t="s">
        <v>52</v>
      </c>
      <c s="37">
        <v>102</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216.75">
      <c r="A21" t="s">
        <v>56</v>
      </c>
      <c r="E21" s="39" t="s">
        <v>6158</v>
      </c>
    </row>
    <row r="22" spans="1:16" ht="12.75">
      <c r="A22" t="s">
        <v>49</v>
      </c>
      <c s="34" t="s">
        <v>67</v>
      </c>
      <c s="34" t="s">
        <v>412</v>
      </c>
      <c s="35" t="s">
        <v>5</v>
      </c>
      <c s="6" t="s">
        <v>413</v>
      </c>
      <c s="36" t="s">
        <v>52</v>
      </c>
      <c s="37">
        <v>1214</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216.75">
      <c r="A25" t="s">
        <v>56</v>
      </c>
      <c r="E25" s="39" t="s">
        <v>6158</v>
      </c>
    </row>
    <row r="26" spans="1:16" ht="12.75">
      <c r="A26" t="s">
        <v>49</v>
      </c>
      <c s="34" t="s">
        <v>72</v>
      </c>
      <c s="34" t="s">
        <v>746</v>
      </c>
      <c s="35" t="s">
        <v>5</v>
      </c>
      <c s="6" t="s">
        <v>747</v>
      </c>
      <c s="36" t="s">
        <v>70</v>
      </c>
      <c s="37">
        <v>196</v>
      </c>
      <c s="36">
        <v>0</v>
      </c>
      <c s="36">
        <f>ROUND(G26*H26,6)</f>
      </c>
      <c r="L26" s="38">
        <v>0</v>
      </c>
      <c s="32">
        <f>ROUND(ROUND(L26,2)*ROUND(G26,3),2)</f>
      </c>
      <c s="36" t="s">
        <v>53</v>
      </c>
      <c>
        <f>(M26*21)/100</f>
      </c>
      <c t="s">
        <v>27</v>
      </c>
    </row>
    <row r="27" spans="1:5" ht="12.75">
      <c r="A27" s="35" t="s">
        <v>54</v>
      </c>
      <c r="E27" s="39" t="s">
        <v>5</v>
      </c>
    </row>
    <row r="28" spans="1:5" ht="12.75">
      <c r="A28" s="35" t="s">
        <v>55</v>
      </c>
      <c r="E28" s="40" t="s">
        <v>1370</v>
      </c>
    </row>
    <row r="29" spans="1:5" ht="25.5">
      <c r="A29" t="s">
        <v>56</v>
      </c>
      <c r="E29" s="39" t="s">
        <v>748</v>
      </c>
    </row>
    <row r="30" spans="1:16" ht="12.75">
      <c r="A30" t="s">
        <v>49</v>
      </c>
      <c s="34" t="s">
        <v>77</v>
      </c>
      <c s="34" t="s">
        <v>58</v>
      </c>
      <c s="35" t="s">
        <v>5</v>
      </c>
      <c s="6" t="s">
        <v>59</v>
      </c>
      <c s="36" t="s">
        <v>52</v>
      </c>
      <c s="37">
        <v>1122</v>
      </c>
      <c s="36">
        <v>0</v>
      </c>
      <c s="36">
        <f>ROUND(G30*H30,6)</f>
      </c>
      <c r="L30" s="38">
        <v>0</v>
      </c>
      <c s="32">
        <f>ROUND(ROUND(L30,2)*ROUND(G30,3),2)</f>
      </c>
      <c s="36" t="s">
        <v>53</v>
      </c>
      <c>
        <f>(M30*21)/100</f>
      </c>
      <c t="s">
        <v>27</v>
      </c>
    </row>
    <row r="31" spans="1:5" ht="12.75">
      <c r="A31" s="35" t="s">
        <v>54</v>
      </c>
      <c r="E31" s="39" t="s">
        <v>5</v>
      </c>
    </row>
    <row r="32" spans="1:5" ht="12.75">
      <c r="A32" s="35" t="s">
        <v>55</v>
      </c>
      <c r="E32" s="40" t="s">
        <v>1370</v>
      </c>
    </row>
    <row r="33" spans="1:5" ht="153">
      <c r="A33" t="s">
        <v>56</v>
      </c>
      <c r="E33" s="39" t="s">
        <v>1375</v>
      </c>
    </row>
    <row r="34" spans="1:16" ht="12.75">
      <c r="A34" t="s">
        <v>49</v>
      </c>
      <c s="34" t="s">
        <v>65</v>
      </c>
      <c s="34" t="s">
        <v>751</v>
      </c>
      <c s="35" t="s">
        <v>5</v>
      </c>
      <c s="6" t="s">
        <v>752</v>
      </c>
      <c s="36" t="s">
        <v>52</v>
      </c>
      <c s="37">
        <v>93</v>
      </c>
      <c s="36">
        <v>0</v>
      </c>
      <c s="36">
        <f>ROUND(G34*H34,6)</f>
      </c>
      <c r="L34" s="38">
        <v>0</v>
      </c>
      <c s="32">
        <f>ROUND(ROUND(L34,2)*ROUND(G34,3),2)</f>
      </c>
      <c s="36" t="s">
        <v>53</v>
      </c>
      <c>
        <f>(M34*21)/100</f>
      </c>
      <c t="s">
        <v>27</v>
      </c>
    </row>
    <row r="35" spans="1:5" ht="12.75">
      <c r="A35" s="35" t="s">
        <v>54</v>
      </c>
      <c r="E35" s="39" t="s">
        <v>5</v>
      </c>
    </row>
    <row r="36" spans="1:5" ht="12.75">
      <c r="A36" s="35" t="s">
        <v>55</v>
      </c>
      <c r="E36" s="40" t="s">
        <v>1370</v>
      </c>
    </row>
    <row r="37" spans="1:5" ht="165.75">
      <c r="A37" t="s">
        <v>56</v>
      </c>
      <c r="E37" s="39" t="s">
        <v>6265</v>
      </c>
    </row>
    <row r="38" spans="1:16" ht="12.75">
      <c r="A38" t="s">
        <v>49</v>
      </c>
      <c s="34" t="s">
        <v>82</v>
      </c>
      <c s="34" t="s">
        <v>1376</v>
      </c>
      <c s="35" t="s">
        <v>5</v>
      </c>
      <c s="6" t="s">
        <v>1377</v>
      </c>
      <c s="36" t="s">
        <v>63</v>
      </c>
      <c s="37">
        <v>3103</v>
      </c>
      <c s="36">
        <v>0</v>
      </c>
      <c s="36">
        <f>ROUND(G38*H38,6)</f>
      </c>
      <c r="L38" s="38">
        <v>0</v>
      </c>
      <c s="32">
        <f>ROUND(ROUND(L38,2)*ROUND(G38,3),2)</f>
      </c>
      <c s="36" t="s">
        <v>53</v>
      </c>
      <c>
        <f>(M38*21)/100</f>
      </c>
      <c t="s">
        <v>27</v>
      </c>
    </row>
    <row r="39" spans="1:5" ht="12.75">
      <c r="A39" s="35" t="s">
        <v>54</v>
      </c>
      <c r="E39" s="39" t="s">
        <v>5</v>
      </c>
    </row>
    <row r="40" spans="1:5" ht="12.75">
      <c r="A40" s="35" t="s">
        <v>55</v>
      </c>
      <c r="E40" s="40" t="s">
        <v>1370</v>
      </c>
    </row>
    <row r="41" spans="1:5" ht="38.25">
      <c r="A41" t="s">
        <v>56</v>
      </c>
      <c r="E41" s="39" t="s">
        <v>1378</v>
      </c>
    </row>
    <row r="42" spans="1:13" ht="12.75">
      <c r="A42" t="s">
        <v>46</v>
      </c>
      <c r="C42" s="31" t="s">
        <v>67</v>
      </c>
      <c r="E42" s="33" t="s">
        <v>1829</v>
      </c>
      <c r="J42" s="32">
        <f>0</f>
      </c>
      <c s="32">
        <f>0</f>
      </c>
      <c s="32">
        <f>0+L43</f>
      </c>
      <c s="32">
        <f>0+M43</f>
      </c>
    </row>
    <row r="43" spans="1:16" ht="12.75">
      <c r="A43" t="s">
        <v>49</v>
      </c>
      <c s="34" t="s">
        <v>86</v>
      </c>
      <c s="34" t="s">
        <v>3183</v>
      </c>
      <c s="35" t="s">
        <v>5</v>
      </c>
      <c s="6" t="s">
        <v>3184</v>
      </c>
      <c s="36" t="s">
        <v>52</v>
      </c>
      <c s="37">
        <v>97</v>
      </c>
      <c s="36">
        <v>0</v>
      </c>
      <c s="36">
        <f>ROUND(G43*H43,6)</f>
      </c>
      <c r="L43" s="38">
        <v>0</v>
      </c>
      <c s="32">
        <f>ROUND(ROUND(L43,2)*ROUND(G43,3),2)</f>
      </c>
      <c s="36" t="s">
        <v>53</v>
      </c>
      <c>
        <f>(M43*21)/100</f>
      </c>
      <c t="s">
        <v>27</v>
      </c>
    </row>
    <row r="44" spans="1:5" ht="12.75">
      <c r="A44" s="35" t="s">
        <v>54</v>
      </c>
      <c r="E44" s="39" t="s">
        <v>5</v>
      </c>
    </row>
    <row r="45" spans="1:5" ht="12.75">
      <c r="A45" s="35" t="s">
        <v>55</v>
      </c>
      <c r="E45" s="40" t="s">
        <v>1370</v>
      </c>
    </row>
    <row r="46" spans="1:5" ht="38.25">
      <c r="A46" t="s">
        <v>56</v>
      </c>
      <c r="E46" s="39" t="s">
        <v>6159</v>
      </c>
    </row>
    <row r="47" spans="1:13" ht="12.75">
      <c r="A47" t="s">
        <v>46</v>
      </c>
      <c r="C47" s="31" t="s">
        <v>72</v>
      </c>
      <c r="E47" s="33" t="s">
        <v>1497</v>
      </c>
      <c r="J47" s="32">
        <f>0</f>
      </c>
      <c s="32">
        <f>0</f>
      </c>
      <c s="32">
        <f>0+L48</f>
      </c>
      <c s="32">
        <f>0+M48</f>
      </c>
    </row>
    <row r="48" spans="1:16" ht="12.75">
      <c r="A48" t="s">
        <v>49</v>
      </c>
      <c s="34" t="s">
        <v>90</v>
      </c>
      <c s="34" t="s">
        <v>6160</v>
      </c>
      <c s="35" t="s">
        <v>5</v>
      </c>
      <c s="6" t="s">
        <v>6161</v>
      </c>
      <c s="36" t="s">
        <v>63</v>
      </c>
      <c s="37">
        <v>15</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89.25">
      <c r="A51" t="s">
        <v>56</v>
      </c>
      <c r="E51" s="39" t="s">
        <v>6162</v>
      </c>
    </row>
    <row r="52" spans="1:13" ht="12.75">
      <c r="A52" t="s">
        <v>46</v>
      </c>
      <c r="C52" s="31" t="s">
        <v>913</v>
      </c>
      <c r="E52" s="33" t="s">
        <v>1164</v>
      </c>
      <c r="J52" s="32">
        <f>0</f>
      </c>
      <c s="32">
        <f>0</f>
      </c>
      <c s="32">
        <f>0+L53+L57+L61+L65+L69+L73+L77+L81+L85+L89+L93+L97+L101+L105+L109+L113</f>
      </c>
      <c s="32">
        <f>0+M53+M57+M61+M65+M69+M73+M77+M81+M85+M89+M93+M97+M101+M105+M109+M113</f>
      </c>
    </row>
    <row r="53" spans="1:16" ht="25.5">
      <c r="A53" t="s">
        <v>49</v>
      </c>
      <c s="34" t="s">
        <v>94</v>
      </c>
      <c s="34" t="s">
        <v>6166</v>
      </c>
      <c s="35" t="s">
        <v>5</v>
      </c>
      <c s="6" t="s">
        <v>6167</v>
      </c>
      <c s="36" t="s">
        <v>97</v>
      </c>
      <c s="37">
        <v>34</v>
      </c>
      <c s="36">
        <v>0</v>
      </c>
      <c s="36">
        <f>ROUND(G53*H53,6)</f>
      </c>
      <c r="L53" s="38">
        <v>0</v>
      </c>
      <c s="32">
        <f>ROUND(ROUND(L53,2)*ROUND(G53,3),2)</f>
      </c>
      <c s="36" t="s">
        <v>53</v>
      </c>
      <c>
        <f>(M53*21)/100</f>
      </c>
      <c t="s">
        <v>27</v>
      </c>
    </row>
    <row r="54" spans="1:5" ht="12.75">
      <c r="A54" s="35" t="s">
        <v>54</v>
      </c>
      <c r="E54" s="39" t="s">
        <v>5</v>
      </c>
    </row>
    <row r="55" spans="1:5" ht="12.75">
      <c r="A55" s="35" t="s">
        <v>55</v>
      </c>
      <c r="E55" s="40" t="s">
        <v>1370</v>
      </c>
    </row>
    <row r="56" spans="1:5" ht="25.5">
      <c r="A56" t="s">
        <v>56</v>
      </c>
      <c r="E56" s="39" t="s">
        <v>6168</v>
      </c>
    </row>
    <row r="57" spans="1:16" ht="12.75">
      <c r="A57" t="s">
        <v>49</v>
      </c>
      <c s="34" t="s">
        <v>99</v>
      </c>
      <c s="34" t="s">
        <v>1379</v>
      </c>
      <c s="35" t="s">
        <v>5</v>
      </c>
      <c s="6" t="s">
        <v>1380</v>
      </c>
      <c s="36" t="s">
        <v>97</v>
      </c>
      <c s="37">
        <v>17</v>
      </c>
      <c s="36">
        <v>0</v>
      </c>
      <c s="36">
        <f>ROUND(G57*H57,6)</f>
      </c>
      <c r="L57" s="38">
        <v>0</v>
      </c>
      <c s="32">
        <f>ROUND(ROUND(L57,2)*ROUND(G57,3),2)</f>
      </c>
      <c s="36" t="s">
        <v>53</v>
      </c>
      <c>
        <f>(M57*21)/100</f>
      </c>
      <c t="s">
        <v>27</v>
      </c>
    </row>
    <row r="58" spans="1:5" ht="12.75">
      <c r="A58" s="35" t="s">
        <v>54</v>
      </c>
      <c r="E58" s="39" t="s">
        <v>5</v>
      </c>
    </row>
    <row r="59" spans="1:5" ht="12.75">
      <c r="A59" s="35" t="s">
        <v>55</v>
      </c>
      <c r="E59" s="40" t="s">
        <v>1370</v>
      </c>
    </row>
    <row r="60" spans="1:5" ht="51">
      <c r="A60" t="s">
        <v>56</v>
      </c>
      <c r="E60" s="39" t="s">
        <v>1381</v>
      </c>
    </row>
    <row r="61" spans="1:16" ht="12.75">
      <c r="A61" t="s">
        <v>49</v>
      </c>
      <c s="34" t="s">
        <v>102</v>
      </c>
      <c s="34" t="s">
        <v>417</v>
      </c>
      <c s="35" t="s">
        <v>5</v>
      </c>
      <c s="6" t="s">
        <v>418</v>
      </c>
      <c s="36" t="s">
        <v>70</v>
      </c>
      <c s="37">
        <v>544</v>
      </c>
      <c s="36">
        <v>0</v>
      </c>
      <c s="36">
        <f>ROUND(G61*H61,6)</f>
      </c>
      <c r="L61" s="38">
        <v>0</v>
      </c>
      <c s="32">
        <f>ROUND(ROUND(L61,2)*ROUND(G61,3),2)</f>
      </c>
      <c s="36" t="s">
        <v>53</v>
      </c>
      <c>
        <f>(M61*21)/100</f>
      </c>
      <c t="s">
        <v>27</v>
      </c>
    </row>
    <row r="62" spans="1:5" ht="12.75">
      <c r="A62" s="35" t="s">
        <v>54</v>
      </c>
      <c r="E62" s="39" t="s">
        <v>5</v>
      </c>
    </row>
    <row r="63" spans="1:5" ht="12.75">
      <c r="A63" s="35" t="s">
        <v>55</v>
      </c>
      <c r="E63" s="40" t="s">
        <v>1370</v>
      </c>
    </row>
    <row r="64" spans="1:5" ht="51">
      <c r="A64" t="s">
        <v>56</v>
      </c>
      <c r="E64" s="39" t="s">
        <v>1382</v>
      </c>
    </row>
    <row r="65" spans="1:16" ht="12.75">
      <c r="A65" t="s">
        <v>49</v>
      </c>
      <c s="34" t="s">
        <v>106</v>
      </c>
      <c s="34" t="s">
        <v>4032</v>
      </c>
      <c s="35" t="s">
        <v>5</v>
      </c>
      <c s="6" t="s">
        <v>4033</v>
      </c>
      <c s="36" t="s">
        <v>70</v>
      </c>
      <c s="37">
        <v>2291</v>
      </c>
      <c s="36">
        <v>0</v>
      </c>
      <c s="36">
        <f>ROUND(G65*H65,6)</f>
      </c>
      <c r="L65" s="38">
        <v>0</v>
      </c>
      <c s="32">
        <f>ROUND(ROUND(L65,2)*ROUND(G65,3),2)</f>
      </c>
      <c s="36" t="s">
        <v>53</v>
      </c>
      <c>
        <f>(M65*21)/100</f>
      </c>
      <c t="s">
        <v>27</v>
      </c>
    </row>
    <row r="66" spans="1:5" ht="12.75">
      <c r="A66" s="35" t="s">
        <v>54</v>
      </c>
      <c r="E66" s="39" t="s">
        <v>5</v>
      </c>
    </row>
    <row r="67" spans="1:5" ht="12.75">
      <c r="A67" s="35" t="s">
        <v>55</v>
      </c>
      <c r="E67" s="40" t="s">
        <v>1370</v>
      </c>
    </row>
    <row r="68" spans="1:5" ht="51">
      <c r="A68" t="s">
        <v>56</v>
      </c>
      <c r="E68" s="39" t="s">
        <v>1382</v>
      </c>
    </row>
    <row r="69" spans="1:16" ht="12.75">
      <c r="A69" t="s">
        <v>49</v>
      </c>
      <c s="34" t="s">
        <v>110</v>
      </c>
      <c s="34" t="s">
        <v>762</v>
      </c>
      <c s="35" t="s">
        <v>5</v>
      </c>
      <c s="6" t="s">
        <v>763</v>
      </c>
      <c s="36" t="s">
        <v>70</v>
      </c>
      <c s="37">
        <v>288</v>
      </c>
      <c s="36">
        <v>0</v>
      </c>
      <c s="36">
        <f>ROUND(G69*H69,6)</f>
      </c>
      <c r="L69" s="38">
        <v>0</v>
      </c>
      <c s="32">
        <f>ROUND(ROUND(L69,2)*ROUND(G69,3),2)</f>
      </c>
      <c s="36" t="s">
        <v>53</v>
      </c>
      <c>
        <f>(M69*21)/100</f>
      </c>
      <c t="s">
        <v>27</v>
      </c>
    </row>
    <row r="70" spans="1:5" ht="12.75">
      <c r="A70" s="35" t="s">
        <v>54</v>
      </c>
      <c r="E70" s="39" t="s">
        <v>5</v>
      </c>
    </row>
    <row r="71" spans="1:5" ht="12.75">
      <c r="A71" s="35" t="s">
        <v>55</v>
      </c>
      <c r="E71" s="40" t="s">
        <v>1370</v>
      </c>
    </row>
    <row r="72" spans="1:5" ht="51">
      <c r="A72" t="s">
        <v>56</v>
      </c>
      <c r="E72" s="39" t="s">
        <v>1385</v>
      </c>
    </row>
    <row r="73" spans="1:16" ht="12.75">
      <c r="A73" t="s">
        <v>49</v>
      </c>
      <c s="34" t="s">
        <v>114</v>
      </c>
      <c s="34" t="s">
        <v>1386</v>
      </c>
      <c s="35" t="s">
        <v>5</v>
      </c>
      <c s="6" t="s">
        <v>1387</v>
      </c>
      <c s="36" t="s">
        <v>70</v>
      </c>
      <c s="37">
        <v>960</v>
      </c>
      <c s="36">
        <v>0</v>
      </c>
      <c s="36">
        <f>ROUND(G73*H73,6)</f>
      </c>
      <c r="L73" s="38">
        <v>0</v>
      </c>
      <c s="32">
        <f>ROUND(ROUND(L73,2)*ROUND(G73,3),2)</f>
      </c>
      <c s="36" t="s">
        <v>53</v>
      </c>
      <c>
        <f>(M73*21)/100</f>
      </c>
      <c t="s">
        <v>27</v>
      </c>
    </row>
    <row r="74" spans="1:5" ht="12.75">
      <c r="A74" s="35" t="s">
        <v>54</v>
      </c>
      <c r="E74" s="39" t="s">
        <v>5</v>
      </c>
    </row>
    <row r="75" spans="1:5" ht="12.75">
      <c r="A75" s="35" t="s">
        <v>55</v>
      </c>
      <c r="E75" s="40" t="s">
        <v>1370</v>
      </c>
    </row>
    <row r="76" spans="1:5" ht="76.5">
      <c r="A76" t="s">
        <v>56</v>
      </c>
      <c r="E76" s="39" t="s">
        <v>1388</v>
      </c>
    </row>
    <row r="77" spans="1:16" ht="12.75">
      <c r="A77" t="s">
        <v>49</v>
      </c>
      <c s="34" t="s">
        <v>118</v>
      </c>
      <c s="34" t="s">
        <v>765</v>
      </c>
      <c s="35" t="s">
        <v>5</v>
      </c>
      <c s="6" t="s">
        <v>766</v>
      </c>
      <c s="36" t="s">
        <v>70</v>
      </c>
      <c s="37">
        <v>1933</v>
      </c>
      <c s="36">
        <v>0</v>
      </c>
      <c s="36">
        <f>ROUND(G77*H77,6)</f>
      </c>
      <c r="L77" s="38">
        <v>0</v>
      </c>
      <c s="32">
        <f>ROUND(ROUND(L77,2)*ROUND(G77,3),2)</f>
      </c>
      <c s="36" t="s">
        <v>53</v>
      </c>
      <c>
        <f>(M77*21)/100</f>
      </c>
      <c t="s">
        <v>27</v>
      </c>
    </row>
    <row r="78" spans="1:5" ht="12.75">
      <c r="A78" s="35" t="s">
        <v>54</v>
      </c>
      <c r="E78" s="39" t="s">
        <v>5</v>
      </c>
    </row>
    <row r="79" spans="1:5" ht="12.75">
      <c r="A79" s="35" t="s">
        <v>55</v>
      </c>
      <c r="E79" s="40" t="s">
        <v>1370</v>
      </c>
    </row>
    <row r="80" spans="1:5" ht="76.5">
      <c r="A80" t="s">
        <v>56</v>
      </c>
      <c r="E80" s="39" t="s">
        <v>6171</v>
      </c>
    </row>
    <row r="81" spans="1:16" ht="25.5">
      <c r="A81" t="s">
        <v>49</v>
      </c>
      <c s="34" t="s">
        <v>122</v>
      </c>
      <c s="34" t="s">
        <v>6466</v>
      </c>
      <c s="35" t="s">
        <v>5</v>
      </c>
      <c s="6" t="s">
        <v>6467</v>
      </c>
      <c s="36" t="s">
        <v>70</v>
      </c>
      <c s="37">
        <v>2291</v>
      </c>
      <c s="36">
        <v>0</v>
      </c>
      <c s="36">
        <f>ROUND(G81*H81,6)</f>
      </c>
      <c r="L81" s="38">
        <v>0</v>
      </c>
      <c s="32">
        <f>ROUND(ROUND(L81,2)*ROUND(G81,3),2)</f>
      </c>
      <c s="36" t="s">
        <v>53</v>
      </c>
      <c>
        <f>(M81*21)/100</f>
      </c>
      <c t="s">
        <v>27</v>
      </c>
    </row>
    <row r="82" spans="1:5" ht="12.75">
      <c r="A82" s="35" t="s">
        <v>54</v>
      </c>
      <c r="E82" s="39" t="s">
        <v>5</v>
      </c>
    </row>
    <row r="83" spans="1:5" ht="12.75">
      <c r="A83" s="35" t="s">
        <v>55</v>
      </c>
      <c r="E83" s="40" t="s">
        <v>1370</v>
      </c>
    </row>
    <row r="84" spans="1:5" ht="63.75">
      <c r="A84" t="s">
        <v>56</v>
      </c>
      <c r="E84" s="39" t="s">
        <v>6188</v>
      </c>
    </row>
    <row r="85" spans="1:16" ht="12.75">
      <c r="A85" t="s">
        <v>49</v>
      </c>
      <c s="34" t="s">
        <v>126</v>
      </c>
      <c s="34" t="s">
        <v>1390</v>
      </c>
      <c s="35" t="s">
        <v>5</v>
      </c>
      <c s="6" t="s">
        <v>1391</v>
      </c>
      <c s="36" t="s">
        <v>97</v>
      </c>
      <c s="37">
        <v>150</v>
      </c>
      <c s="36">
        <v>0</v>
      </c>
      <c s="36">
        <f>ROUND(G85*H85,6)</f>
      </c>
      <c r="L85" s="38">
        <v>0</v>
      </c>
      <c s="32">
        <f>ROUND(ROUND(L85,2)*ROUND(G85,3),2)</f>
      </c>
      <c s="36" t="s">
        <v>53</v>
      </c>
      <c>
        <f>(M85*21)/100</f>
      </c>
      <c t="s">
        <v>27</v>
      </c>
    </row>
    <row r="86" spans="1:5" ht="12.75">
      <c r="A86" s="35" t="s">
        <v>54</v>
      </c>
      <c r="E86" s="39" t="s">
        <v>5</v>
      </c>
    </row>
    <row r="87" spans="1:5" ht="12.75">
      <c r="A87" s="35" t="s">
        <v>55</v>
      </c>
      <c r="E87" s="40" t="s">
        <v>1370</v>
      </c>
    </row>
    <row r="88" spans="1:5" ht="51">
      <c r="A88" t="s">
        <v>56</v>
      </c>
      <c r="E88" s="39" t="s">
        <v>1392</v>
      </c>
    </row>
    <row r="89" spans="1:16" ht="12.75">
      <c r="A89" t="s">
        <v>49</v>
      </c>
      <c s="34" t="s">
        <v>130</v>
      </c>
      <c s="34" t="s">
        <v>6468</v>
      </c>
      <c s="35" t="s">
        <v>5</v>
      </c>
      <c s="6" t="s">
        <v>6469</v>
      </c>
      <c s="36" t="s">
        <v>97</v>
      </c>
      <c s="37">
        <v>7</v>
      </c>
      <c s="36">
        <v>0</v>
      </c>
      <c s="36">
        <f>ROUND(G89*H89,6)</f>
      </c>
      <c r="L89" s="38">
        <v>0</v>
      </c>
      <c s="32">
        <f>ROUND(ROUND(L89,2)*ROUND(G89,3),2)</f>
      </c>
      <c s="36" t="s">
        <v>53</v>
      </c>
      <c>
        <f>(M89*21)/100</f>
      </c>
      <c t="s">
        <v>27</v>
      </c>
    </row>
    <row r="90" spans="1:5" ht="12.75">
      <c r="A90" s="35" t="s">
        <v>54</v>
      </c>
      <c r="E90" s="39" t="s">
        <v>5</v>
      </c>
    </row>
    <row r="91" spans="1:5" ht="12.75">
      <c r="A91" s="35" t="s">
        <v>55</v>
      </c>
      <c r="E91" s="40" t="s">
        <v>1370</v>
      </c>
    </row>
    <row r="92" spans="1:5" ht="51">
      <c r="A92" t="s">
        <v>56</v>
      </c>
      <c r="E92" s="39" t="s">
        <v>1392</v>
      </c>
    </row>
    <row r="93" spans="1:16" ht="25.5">
      <c r="A93" t="s">
        <v>49</v>
      </c>
      <c s="34" t="s">
        <v>134</v>
      </c>
      <c s="34" t="s">
        <v>777</v>
      </c>
      <c s="35" t="s">
        <v>5</v>
      </c>
      <c s="6" t="s">
        <v>778</v>
      </c>
      <c s="36" t="s">
        <v>97</v>
      </c>
      <c s="37">
        <v>23</v>
      </c>
      <c s="36">
        <v>0</v>
      </c>
      <c s="36">
        <f>ROUND(G93*H93,6)</f>
      </c>
      <c r="L93" s="38">
        <v>0</v>
      </c>
      <c s="32">
        <f>ROUND(ROUND(L93,2)*ROUND(G93,3),2)</f>
      </c>
      <c s="36" t="s">
        <v>53</v>
      </c>
      <c>
        <f>(M93*21)/100</f>
      </c>
      <c t="s">
        <v>27</v>
      </c>
    </row>
    <row r="94" spans="1:5" ht="12.75">
      <c r="A94" s="35" t="s">
        <v>54</v>
      </c>
      <c r="E94" s="39" t="s">
        <v>5</v>
      </c>
    </row>
    <row r="95" spans="1:5" ht="12.75">
      <c r="A95" s="35" t="s">
        <v>55</v>
      </c>
      <c r="E95" s="40" t="s">
        <v>1370</v>
      </c>
    </row>
    <row r="96" spans="1:5" ht="51">
      <c r="A96" t="s">
        <v>56</v>
      </c>
      <c r="E96" s="39" t="s">
        <v>1382</v>
      </c>
    </row>
    <row r="97" spans="1:16" ht="25.5">
      <c r="A97" t="s">
        <v>49</v>
      </c>
      <c s="34" t="s">
        <v>138</v>
      </c>
      <c s="34" t="s">
        <v>6470</v>
      </c>
      <c s="35" t="s">
        <v>5</v>
      </c>
      <c s="6" t="s">
        <v>6471</v>
      </c>
      <c s="36" t="s">
        <v>97</v>
      </c>
      <c s="37">
        <v>29</v>
      </c>
      <c s="36">
        <v>0</v>
      </c>
      <c s="36">
        <f>ROUND(G97*H97,6)</f>
      </c>
      <c r="L97" s="38">
        <v>0</v>
      </c>
      <c s="32">
        <f>ROUND(ROUND(L97,2)*ROUND(G97,3),2)</f>
      </c>
      <c s="36" t="s">
        <v>53</v>
      </c>
      <c>
        <f>(M97*21)/100</f>
      </c>
      <c t="s">
        <v>27</v>
      </c>
    </row>
    <row r="98" spans="1:5" ht="12.75">
      <c r="A98" s="35" t="s">
        <v>54</v>
      </c>
      <c r="E98" s="39" t="s">
        <v>5</v>
      </c>
    </row>
    <row r="99" spans="1:5" ht="12.75">
      <c r="A99" s="35" t="s">
        <v>55</v>
      </c>
      <c r="E99" s="40" t="s">
        <v>1370</v>
      </c>
    </row>
    <row r="100" spans="1:5" ht="51">
      <c r="A100" t="s">
        <v>56</v>
      </c>
      <c r="E100" s="39" t="s">
        <v>6472</v>
      </c>
    </row>
    <row r="101" spans="1:16" ht="12.75">
      <c r="A101" t="s">
        <v>49</v>
      </c>
      <c s="34" t="s">
        <v>142</v>
      </c>
      <c s="34" t="s">
        <v>6186</v>
      </c>
      <c s="35" t="s">
        <v>5</v>
      </c>
      <c s="6" t="s">
        <v>6187</v>
      </c>
      <c s="36" t="s">
        <v>70</v>
      </c>
      <c s="37">
        <v>3123</v>
      </c>
      <c s="36">
        <v>0</v>
      </c>
      <c s="36">
        <f>ROUND(G101*H101,6)</f>
      </c>
      <c r="L101" s="38">
        <v>0</v>
      </c>
      <c s="32">
        <f>ROUND(ROUND(L101,2)*ROUND(G101,3),2)</f>
      </c>
      <c s="36" t="s">
        <v>53</v>
      </c>
      <c>
        <f>(M101*21)/100</f>
      </c>
      <c t="s">
        <v>27</v>
      </c>
    </row>
    <row r="102" spans="1:5" ht="12.75">
      <c r="A102" s="35" t="s">
        <v>54</v>
      </c>
      <c r="E102" s="39" t="s">
        <v>5</v>
      </c>
    </row>
    <row r="103" spans="1:5" ht="12.75">
      <c r="A103" s="35" t="s">
        <v>55</v>
      </c>
      <c r="E103" s="40" t="s">
        <v>1370</v>
      </c>
    </row>
    <row r="104" spans="1:5" ht="63.75">
      <c r="A104" t="s">
        <v>56</v>
      </c>
      <c r="E104" s="39" t="s">
        <v>6188</v>
      </c>
    </row>
    <row r="105" spans="1:16" ht="12.75">
      <c r="A105" t="s">
        <v>49</v>
      </c>
      <c s="34" t="s">
        <v>146</v>
      </c>
      <c s="34" t="s">
        <v>1393</v>
      </c>
      <c s="35" t="s">
        <v>5</v>
      </c>
      <c s="6" t="s">
        <v>1394</v>
      </c>
      <c s="36" t="s">
        <v>70</v>
      </c>
      <c s="37">
        <v>4814</v>
      </c>
      <c s="36">
        <v>0</v>
      </c>
      <c s="36">
        <f>ROUND(G105*H105,6)</f>
      </c>
      <c r="L105" s="38">
        <v>0</v>
      </c>
      <c s="32">
        <f>ROUND(ROUND(L105,2)*ROUND(G105,3),2)</f>
      </c>
      <c s="36" t="s">
        <v>53</v>
      </c>
      <c>
        <f>(M105*21)/100</f>
      </c>
      <c t="s">
        <v>27</v>
      </c>
    </row>
    <row r="106" spans="1:5" ht="12.75">
      <c r="A106" s="35" t="s">
        <v>54</v>
      </c>
      <c r="E106" s="39" t="s">
        <v>5</v>
      </c>
    </row>
    <row r="107" spans="1:5" ht="12.75">
      <c r="A107" s="35" t="s">
        <v>55</v>
      </c>
      <c r="E107" s="40" t="s">
        <v>1370</v>
      </c>
    </row>
    <row r="108" spans="1:5" ht="25.5">
      <c r="A108" t="s">
        <v>56</v>
      </c>
      <c r="E108" s="39" t="s">
        <v>1389</v>
      </c>
    </row>
    <row r="109" spans="1:16" ht="12.75">
      <c r="A109" t="s">
        <v>49</v>
      </c>
      <c s="34" t="s">
        <v>150</v>
      </c>
      <c s="34" t="s">
        <v>1395</v>
      </c>
      <c s="35" t="s">
        <v>5</v>
      </c>
      <c s="6" t="s">
        <v>1396</v>
      </c>
      <c s="36" t="s">
        <v>70</v>
      </c>
      <c s="37">
        <v>288</v>
      </c>
      <c s="36">
        <v>0</v>
      </c>
      <c s="36">
        <f>ROUND(G109*H109,6)</f>
      </c>
      <c r="L109" s="38">
        <v>0</v>
      </c>
      <c s="32">
        <f>ROUND(ROUND(L109,2)*ROUND(G109,3),2)</f>
      </c>
      <c s="36" t="s">
        <v>53</v>
      </c>
      <c>
        <f>(M109*21)/100</f>
      </c>
      <c t="s">
        <v>27</v>
      </c>
    </row>
    <row r="110" spans="1:5" ht="12.75">
      <c r="A110" s="35" t="s">
        <v>54</v>
      </c>
      <c r="E110" s="39" t="s">
        <v>5</v>
      </c>
    </row>
    <row r="111" spans="1:5" ht="12.75">
      <c r="A111" s="35" t="s">
        <v>55</v>
      </c>
      <c r="E111" s="40" t="s">
        <v>1370</v>
      </c>
    </row>
    <row r="112" spans="1:5" ht="38.25">
      <c r="A112" t="s">
        <v>56</v>
      </c>
      <c r="E112" s="39" t="s">
        <v>1397</v>
      </c>
    </row>
    <row r="113" spans="1:16" ht="12.75">
      <c r="A113" t="s">
        <v>49</v>
      </c>
      <c s="34" t="s">
        <v>154</v>
      </c>
      <c s="34" t="s">
        <v>1398</v>
      </c>
      <c s="35" t="s">
        <v>5</v>
      </c>
      <c s="6" t="s">
        <v>1399</v>
      </c>
      <c s="36" t="s">
        <v>63</v>
      </c>
      <c s="37">
        <v>565</v>
      </c>
      <c s="36">
        <v>0</v>
      </c>
      <c s="36">
        <f>ROUND(G113*H113,6)</f>
      </c>
      <c r="L113" s="38">
        <v>0</v>
      </c>
      <c s="32">
        <f>ROUND(ROUND(L113,2)*ROUND(G113,3),2)</f>
      </c>
      <c s="36" t="s">
        <v>1400</v>
      </c>
      <c>
        <f>(M113*21)/100</f>
      </c>
      <c t="s">
        <v>27</v>
      </c>
    </row>
    <row r="114" spans="1:5" ht="12.75">
      <c r="A114" s="35" t="s">
        <v>54</v>
      </c>
      <c r="E114" s="39" t="s">
        <v>5</v>
      </c>
    </row>
    <row r="115" spans="1:5" ht="12.75">
      <c r="A115" s="35" t="s">
        <v>55</v>
      </c>
      <c r="E115" s="40" t="s">
        <v>1370</v>
      </c>
    </row>
    <row r="116" spans="1:5" ht="102">
      <c r="A116" t="s">
        <v>56</v>
      </c>
      <c r="E116" s="39" t="s">
        <v>1401</v>
      </c>
    </row>
    <row r="117" spans="1:13" ht="12.75">
      <c r="A117" t="s">
        <v>46</v>
      </c>
      <c r="C117" s="31" t="s">
        <v>1402</v>
      </c>
      <c r="E117" s="33" t="s">
        <v>1403</v>
      </c>
      <c r="J117" s="32">
        <f>0</f>
      </c>
      <c s="32">
        <f>0</f>
      </c>
      <c s="32">
        <f>0+L118+L122+L126+L130+L134+L138+L142+L146+L150+L154+L158</f>
      </c>
      <c s="32">
        <f>0+M118+M122+M126+M130+M134+M138+M142+M146+M150+M154+M158</f>
      </c>
    </row>
    <row r="118" spans="1:16" ht="12.75">
      <c r="A118" t="s">
        <v>49</v>
      </c>
      <c s="34" t="s">
        <v>158</v>
      </c>
      <c s="34" t="s">
        <v>6473</v>
      </c>
      <c s="35" t="s">
        <v>5</v>
      </c>
      <c s="6" t="s">
        <v>6474</v>
      </c>
      <c s="36" t="s">
        <v>70</v>
      </c>
      <c s="37">
        <v>2579</v>
      </c>
      <c s="36">
        <v>0</v>
      </c>
      <c s="36">
        <f>ROUND(G118*H118,6)</f>
      </c>
      <c r="L118" s="38">
        <v>0</v>
      </c>
      <c s="32">
        <f>ROUND(ROUND(L118,2)*ROUND(G118,3),2)</f>
      </c>
      <c s="36" t="s">
        <v>53</v>
      </c>
      <c>
        <f>(M118*21)/100</f>
      </c>
      <c t="s">
        <v>27</v>
      </c>
    </row>
    <row r="119" spans="1:5" ht="12.75">
      <c r="A119" s="35" t="s">
        <v>54</v>
      </c>
      <c r="E119" s="39" t="s">
        <v>5</v>
      </c>
    </row>
    <row r="120" spans="1:5" ht="12.75">
      <c r="A120" s="35" t="s">
        <v>55</v>
      </c>
      <c r="E120" s="40" t="s">
        <v>1370</v>
      </c>
    </row>
    <row r="121" spans="1:5" ht="38.25">
      <c r="A121" t="s">
        <v>56</v>
      </c>
      <c r="E121" s="39" t="s">
        <v>1406</v>
      </c>
    </row>
    <row r="122" spans="1:16" ht="25.5">
      <c r="A122" t="s">
        <v>49</v>
      </c>
      <c s="34" t="s">
        <v>162</v>
      </c>
      <c s="34" t="s">
        <v>6475</v>
      </c>
      <c s="35" t="s">
        <v>5</v>
      </c>
      <c s="6" t="s">
        <v>6476</v>
      </c>
      <c s="36" t="s">
        <v>97</v>
      </c>
      <c s="37">
        <v>25</v>
      </c>
      <c s="36">
        <v>0</v>
      </c>
      <c s="36">
        <f>ROUND(G122*H122,6)</f>
      </c>
      <c r="L122" s="38">
        <v>0</v>
      </c>
      <c s="32">
        <f>ROUND(ROUND(L122,2)*ROUND(G122,3),2)</f>
      </c>
      <c s="36" t="s">
        <v>53</v>
      </c>
      <c>
        <f>(M122*21)/100</f>
      </c>
      <c t="s">
        <v>27</v>
      </c>
    </row>
    <row r="123" spans="1:5" ht="12.75">
      <c r="A123" s="35" t="s">
        <v>54</v>
      </c>
      <c r="E123" s="39" t="s">
        <v>5</v>
      </c>
    </row>
    <row r="124" spans="1:5" ht="12.75">
      <c r="A124" s="35" t="s">
        <v>55</v>
      </c>
      <c r="E124" s="40" t="s">
        <v>1370</v>
      </c>
    </row>
    <row r="125" spans="1:5" ht="38.25">
      <c r="A125" t="s">
        <v>56</v>
      </c>
      <c r="E125" s="39" t="s">
        <v>1411</v>
      </c>
    </row>
    <row r="126" spans="1:16" ht="25.5">
      <c r="A126" t="s">
        <v>49</v>
      </c>
      <c s="34" t="s">
        <v>167</v>
      </c>
      <c s="34" t="s">
        <v>6477</v>
      </c>
      <c s="35" t="s">
        <v>5</v>
      </c>
      <c s="6" t="s">
        <v>6478</v>
      </c>
      <c s="36" t="s">
        <v>97</v>
      </c>
      <c s="37">
        <v>3</v>
      </c>
      <c s="36">
        <v>0</v>
      </c>
      <c s="36">
        <f>ROUND(G126*H126,6)</f>
      </c>
      <c r="L126" s="38">
        <v>0</v>
      </c>
      <c s="32">
        <f>ROUND(ROUND(L126,2)*ROUND(G126,3),2)</f>
      </c>
      <c s="36" t="s">
        <v>53</v>
      </c>
      <c>
        <f>(M126*21)/100</f>
      </c>
      <c t="s">
        <v>27</v>
      </c>
    </row>
    <row r="127" spans="1:5" ht="12.75">
      <c r="A127" s="35" t="s">
        <v>54</v>
      </c>
      <c r="E127" s="39" t="s">
        <v>5</v>
      </c>
    </row>
    <row r="128" spans="1:5" ht="12.75">
      <c r="A128" s="35" t="s">
        <v>55</v>
      </c>
      <c r="E128" s="40" t="s">
        <v>1370</v>
      </c>
    </row>
    <row r="129" spans="1:5" ht="38.25">
      <c r="A129" t="s">
        <v>56</v>
      </c>
      <c r="E129" s="39" t="s">
        <v>1411</v>
      </c>
    </row>
    <row r="130" spans="1:16" ht="25.5">
      <c r="A130" t="s">
        <v>49</v>
      </c>
      <c s="34" t="s">
        <v>171</v>
      </c>
      <c s="34" t="s">
        <v>6479</v>
      </c>
      <c s="35" t="s">
        <v>5</v>
      </c>
      <c s="6" t="s">
        <v>6480</v>
      </c>
      <c s="36" t="s">
        <v>70</v>
      </c>
      <c s="37">
        <v>679</v>
      </c>
      <c s="36">
        <v>0</v>
      </c>
      <c s="36">
        <f>ROUND(G130*H130,6)</f>
      </c>
      <c r="L130" s="38">
        <v>0</v>
      </c>
      <c s="32">
        <f>ROUND(ROUND(L130,2)*ROUND(G130,3),2)</f>
      </c>
      <c s="36" t="s">
        <v>53</v>
      </c>
      <c>
        <f>(M130*21)/100</f>
      </c>
      <c t="s">
        <v>27</v>
      </c>
    </row>
    <row r="131" spans="1:5" ht="12.75">
      <c r="A131" s="35" t="s">
        <v>54</v>
      </c>
      <c r="E131" s="39" t="s">
        <v>5</v>
      </c>
    </row>
    <row r="132" spans="1:5" ht="12.75">
      <c r="A132" s="35" t="s">
        <v>55</v>
      </c>
      <c r="E132" s="40" t="s">
        <v>1370</v>
      </c>
    </row>
    <row r="133" spans="1:5" ht="38.25">
      <c r="A133" t="s">
        <v>56</v>
      </c>
      <c r="E133" s="39" t="s">
        <v>1406</v>
      </c>
    </row>
    <row r="134" spans="1:16" ht="25.5">
      <c r="A134" t="s">
        <v>49</v>
      </c>
      <c s="34" t="s">
        <v>175</v>
      </c>
      <c s="34" t="s">
        <v>6481</v>
      </c>
      <c s="35" t="s">
        <v>5</v>
      </c>
      <c s="6" t="s">
        <v>6482</v>
      </c>
      <c s="36" t="s">
        <v>97</v>
      </c>
      <c s="37">
        <v>2</v>
      </c>
      <c s="36">
        <v>0</v>
      </c>
      <c s="36">
        <f>ROUND(G134*H134,6)</f>
      </c>
      <c r="L134" s="38">
        <v>0</v>
      </c>
      <c s="32">
        <f>ROUND(ROUND(L134,2)*ROUND(G134,3),2)</f>
      </c>
      <c s="36" t="s">
        <v>53</v>
      </c>
      <c>
        <f>(M134*21)/100</f>
      </c>
      <c t="s">
        <v>27</v>
      </c>
    </row>
    <row r="135" spans="1:5" ht="12.75">
      <c r="A135" s="35" t="s">
        <v>54</v>
      </c>
      <c r="E135" s="39" t="s">
        <v>5</v>
      </c>
    </row>
    <row r="136" spans="1:5" ht="12.75">
      <c r="A136" s="35" t="s">
        <v>55</v>
      </c>
      <c r="E136" s="40" t="s">
        <v>1370</v>
      </c>
    </row>
    <row r="137" spans="1:5" ht="38.25">
      <c r="A137" t="s">
        <v>56</v>
      </c>
      <c r="E137" s="39" t="s">
        <v>1411</v>
      </c>
    </row>
    <row r="138" spans="1:16" ht="25.5">
      <c r="A138" t="s">
        <v>49</v>
      </c>
      <c s="34" t="s">
        <v>179</v>
      </c>
      <c s="34" t="s">
        <v>6483</v>
      </c>
      <c s="35" t="s">
        <v>5</v>
      </c>
      <c s="6" t="s">
        <v>6484</v>
      </c>
      <c s="36" t="s">
        <v>97</v>
      </c>
      <c s="37">
        <v>4</v>
      </c>
      <c s="36">
        <v>0</v>
      </c>
      <c s="36">
        <f>ROUND(G138*H138,6)</f>
      </c>
      <c r="L138" s="38">
        <v>0</v>
      </c>
      <c s="32">
        <f>ROUND(ROUND(L138,2)*ROUND(G138,3),2)</f>
      </c>
      <c s="36" t="s">
        <v>53</v>
      </c>
      <c>
        <f>(M138*21)/100</f>
      </c>
      <c t="s">
        <v>27</v>
      </c>
    </row>
    <row r="139" spans="1:5" ht="12.75">
      <c r="A139" s="35" t="s">
        <v>54</v>
      </c>
      <c r="E139" s="39" t="s">
        <v>5</v>
      </c>
    </row>
    <row r="140" spans="1:5" ht="12.75">
      <c r="A140" s="35" t="s">
        <v>55</v>
      </c>
      <c r="E140" s="40" t="s">
        <v>1370</v>
      </c>
    </row>
    <row r="141" spans="1:5" ht="38.25">
      <c r="A141" t="s">
        <v>56</v>
      </c>
      <c r="E141" s="39" t="s">
        <v>1411</v>
      </c>
    </row>
    <row r="142" spans="1:16" ht="12.75">
      <c r="A142" t="s">
        <v>49</v>
      </c>
      <c s="34" t="s">
        <v>183</v>
      </c>
      <c s="34" t="s">
        <v>1412</v>
      </c>
      <c s="35" t="s">
        <v>5</v>
      </c>
      <c s="6" t="s">
        <v>1413</v>
      </c>
      <c s="36" t="s">
        <v>70</v>
      </c>
      <c s="37">
        <v>3089</v>
      </c>
      <c s="36">
        <v>0</v>
      </c>
      <c s="36">
        <f>ROUND(G142*H142,6)</f>
      </c>
      <c r="L142" s="38">
        <v>0</v>
      </c>
      <c s="32">
        <f>ROUND(ROUND(L142,2)*ROUND(G142,3),2)</f>
      </c>
      <c s="36" t="s">
        <v>53</v>
      </c>
      <c>
        <f>(M142*21)/100</f>
      </c>
      <c t="s">
        <v>27</v>
      </c>
    </row>
    <row r="143" spans="1:5" ht="12.75">
      <c r="A143" s="35" t="s">
        <v>54</v>
      </c>
      <c r="E143" s="39" t="s">
        <v>5</v>
      </c>
    </row>
    <row r="144" spans="1:5" ht="12.75">
      <c r="A144" s="35" t="s">
        <v>55</v>
      </c>
      <c r="E144" s="40" t="s">
        <v>1370</v>
      </c>
    </row>
    <row r="145" spans="1:5" ht="25.5">
      <c r="A145" t="s">
        <v>56</v>
      </c>
      <c r="E145" s="39" t="s">
        <v>1414</v>
      </c>
    </row>
    <row r="146" spans="1:16" ht="12.75">
      <c r="A146" t="s">
        <v>49</v>
      </c>
      <c s="34" t="s">
        <v>187</v>
      </c>
      <c s="34" t="s">
        <v>1222</v>
      </c>
      <c s="35" t="s">
        <v>5</v>
      </c>
      <c s="6" t="s">
        <v>1223</v>
      </c>
      <c s="36" t="s">
        <v>97</v>
      </c>
      <c s="37">
        <v>34</v>
      </c>
      <c s="36">
        <v>0</v>
      </c>
      <c s="36">
        <f>ROUND(G146*H146,6)</f>
      </c>
      <c r="L146" s="38">
        <v>0</v>
      </c>
      <c s="32">
        <f>ROUND(ROUND(L146,2)*ROUND(G146,3),2)</f>
      </c>
      <c s="36" t="s">
        <v>53</v>
      </c>
      <c>
        <f>(M146*21)/100</f>
      </c>
      <c t="s">
        <v>27</v>
      </c>
    </row>
    <row r="147" spans="1:5" ht="12.75">
      <c r="A147" s="35" t="s">
        <v>54</v>
      </c>
      <c r="E147" s="39" t="s">
        <v>5</v>
      </c>
    </row>
    <row r="148" spans="1:5" ht="12.75">
      <c r="A148" s="35" t="s">
        <v>55</v>
      </c>
      <c r="E148" s="40" t="s">
        <v>1370</v>
      </c>
    </row>
    <row r="149" spans="1:5" ht="25.5">
      <c r="A149" t="s">
        <v>56</v>
      </c>
      <c r="E149" s="39" t="s">
        <v>1415</v>
      </c>
    </row>
    <row r="150" spans="1:16" ht="12.75">
      <c r="A150" t="s">
        <v>49</v>
      </c>
      <c s="34" t="s">
        <v>193</v>
      </c>
      <c s="34" t="s">
        <v>6357</v>
      </c>
      <c s="35" t="s">
        <v>5</v>
      </c>
      <c s="6" t="s">
        <v>6358</v>
      </c>
      <c s="36" t="s">
        <v>97</v>
      </c>
      <c s="37">
        <v>29</v>
      </c>
      <c s="36">
        <v>0</v>
      </c>
      <c s="36">
        <f>ROUND(G150*H150,6)</f>
      </c>
      <c r="L150" s="38">
        <v>0</v>
      </c>
      <c s="32">
        <f>ROUND(ROUND(L150,2)*ROUND(G150,3),2)</f>
      </c>
      <c s="36" t="s">
        <v>53</v>
      </c>
      <c>
        <f>(M150*21)/100</f>
      </c>
      <c t="s">
        <v>27</v>
      </c>
    </row>
    <row r="151" spans="1:5" ht="12.75">
      <c r="A151" s="35" t="s">
        <v>54</v>
      </c>
      <c r="E151" s="39" t="s">
        <v>5</v>
      </c>
    </row>
    <row r="152" spans="1:5" ht="12.75">
      <c r="A152" s="35" t="s">
        <v>55</v>
      </c>
      <c r="E152" s="40" t="s">
        <v>1370</v>
      </c>
    </row>
    <row r="153" spans="1:5" ht="38.25">
      <c r="A153" t="s">
        <v>56</v>
      </c>
      <c r="E153" s="39" t="s">
        <v>6359</v>
      </c>
    </row>
    <row r="154" spans="1:16" ht="12.75">
      <c r="A154" t="s">
        <v>49</v>
      </c>
      <c s="34" t="s">
        <v>270</v>
      </c>
      <c s="34" t="s">
        <v>1419</v>
      </c>
      <c s="35" t="s">
        <v>5</v>
      </c>
      <c s="6" t="s">
        <v>1420</v>
      </c>
      <c s="36" t="s">
        <v>70</v>
      </c>
      <c s="37">
        <v>679</v>
      </c>
      <c s="36">
        <v>0</v>
      </c>
      <c s="36">
        <f>ROUND(G154*H154,6)</f>
      </c>
      <c r="L154" s="38">
        <v>0</v>
      </c>
      <c s="32">
        <f>ROUND(ROUND(L154,2)*ROUND(G154,3),2)</f>
      </c>
      <c s="36" t="s">
        <v>53</v>
      </c>
      <c>
        <f>(M154*21)/100</f>
      </c>
      <c t="s">
        <v>27</v>
      </c>
    </row>
    <row r="155" spans="1:5" ht="12.75">
      <c r="A155" s="35" t="s">
        <v>54</v>
      </c>
      <c r="E155" s="39" t="s">
        <v>5</v>
      </c>
    </row>
    <row r="156" spans="1:5" ht="12.75">
      <c r="A156" s="35" t="s">
        <v>55</v>
      </c>
      <c r="E156" s="40" t="s">
        <v>1370</v>
      </c>
    </row>
    <row r="157" spans="1:5" ht="63.75">
      <c r="A157" t="s">
        <v>56</v>
      </c>
      <c r="E157" s="39" t="s">
        <v>1421</v>
      </c>
    </row>
    <row r="158" spans="1:16" ht="12.75">
      <c r="A158" t="s">
        <v>49</v>
      </c>
      <c s="34" t="s">
        <v>271</v>
      </c>
      <c s="34" t="s">
        <v>6485</v>
      </c>
      <c s="35" t="s">
        <v>5</v>
      </c>
      <c s="6" t="s">
        <v>6486</v>
      </c>
      <c s="36" t="s">
        <v>70</v>
      </c>
      <c s="37">
        <v>4814</v>
      </c>
      <c s="36">
        <v>0</v>
      </c>
      <c s="36">
        <f>ROUND(G158*H158,6)</f>
      </c>
      <c r="L158" s="38">
        <v>0</v>
      </c>
      <c s="32">
        <f>ROUND(ROUND(L158,2)*ROUND(G158,3),2)</f>
      </c>
      <c s="36" t="s">
        <v>53</v>
      </c>
      <c>
        <f>(M158*21)/100</f>
      </c>
      <c t="s">
        <v>27</v>
      </c>
    </row>
    <row r="159" spans="1:5" ht="12.75">
      <c r="A159" s="35" t="s">
        <v>54</v>
      </c>
      <c r="E159" s="39" t="s">
        <v>5</v>
      </c>
    </row>
    <row r="160" spans="1:5" ht="12.75">
      <c r="A160" s="35" t="s">
        <v>55</v>
      </c>
      <c r="E160" s="40" t="s">
        <v>1370</v>
      </c>
    </row>
    <row r="161" spans="1:5" ht="63.75">
      <c r="A161" t="s">
        <v>56</v>
      </c>
      <c r="E161" s="39" t="s">
        <v>1421</v>
      </c>
    </row>
    <row r="162" spans="1:13" ht="12.75">
      <c r="A162" t="s">
        <v>46</v>
      </c>
      <c r="C162" s="31" t="s">
        <v>1329</v>
      </c>
      <c r="E162" s="33" t="s">
        <v>1330</v>
      </c>
      <c r="J162" s="32">
        <f>0</f>
      </c>
      <c s="32">
        <f>0</f>
      </c>
      <c s="32">
        <f>0+L163+L167+L171+L175+L179+L183+L187+L191+L195+L199+L203+L207</f>
      </c>
      <c s="32">
        <f>0+M163+M167+M171+M175+M179+M183+M187+M191+M195+M199+M203+M207</f>
      </c>
    </row>
    <row r="163" spans="1:16" ht="25.5">
      <c r="A163" t="s">
        <v>49</v>
      </c>
      <c s="34" t="s">
        <v>272</v>
      </c>
      <c s="34" t="s">
        <v>1331</v>
      </c>
      <c s="35" t="s">
        <v>5</v>
      </c>
      <c s="6" t="s">
        <v>1332</v>
      </c>
      <c s="36" t="s">
        <v>97</v>
      </c>
      <c s="37">
        <v>1</v>
      </c>
      <c s="36">
        <v>0</v>
      </c>
      <c s="36">
        <f>ROUND(G163*H163,6)</f>
      </c>
      <c r="L163" s="38">
        <v>0</v>
      </c>
      <c s="32">
        <f>ROUND(ROUND(L163,2)*ROUND(G163,3),2)</f>
      </c>
      <c s="36" t="s">
        <v>53</v>
      </c>
      <c>
        <f>(M163*21)/100</f>
      </c>
      <c t="s">
        <v>27</v>
      </c>
    </row>
    <row r="164" spans="1:5" ht="12.75">
      <c r="A164" s="35" t="s">
        <v>54</v>
      </c>
      <c r="E164" s="39" t="s">
        <v>5</v>
      </c>
    </row>
    <row r="165" spans="1:5" ht="12.75">
      <c r="A165" s="35" t="s">
        <v>55</v>
      </c>
      <c r="E165" s="40" t="s">
        <v>1370</v>
      </c>
    </row>
    <row r="166" spans="1:5" ht="63.75">
      <c r="A166" t="s">
        <v>56</v>
      </c>
      <c r="E166" s="39" t="s">
        <v>1338</v>
      </c>
    </row>
    <row r="167" spans="1:16" ht="38.25">
      <c r="A167" t="s">
        <v>49</v>
      </c>
      <c s="34" t="s">
        <v>273</v>
      </c>
      <c s="34" t="s">
        <v>1335</v>
      </c>
      <c s="35" t="s">
        <v>5</v>
      </c>
      <c s="6" t="s">
        <v>1336</v>
      </c>
      <c s="36" t="s">
        <v>97</v>
      </c>
      <c s="37">
        <v>23</v>
      </c>
      <c s="36">
        <v>0</v>
      </c>
      <c s="36">
        <f>ROUND(G167*H167,6)</f>
      </c>
      <c r="L167" s="38">
        <v>0</v>
      </c>
      <c s="32">
        <f>ROUND(ROUND(L167,2)*ROUND(G167,3),2)</f>
      </c>
      <c s="36" t="s">
        <v>53</v>
      </c>
      <c>
        <f>(M167*21)/100</f>
      </c>
      <c t="s">
        <v>27</v>
      </c>
    </row>
    <row r="168" spans="1:5" ht="12.75">
      <c r="A168" s="35" t="s">
        <v>54</v>
      </c>
      <c r="E168" s="39" t="s">
        <v>5</v>
      </c>
    </row>
    <row r="169" spans="1:5" ht="12.75">
      <c r="A169" s="35" t="s">
        <v>55</v>
      </c>
      <c r="E169" s="40" t="s">
        <v>1370</v>
      </c>
    </row>
    <row r="170" spans="1:5" ht="63.75">
      <c r="A170" t="s">
        <v>56</v>
      </c>
      <c r="E170" s="39" t="s">
        <v>1338</v>
      </c>
    </row>
    <row r="171" spans="1:16" ht="25.5">
      <c r="A171" t="s">
        <v>49</v>
      </c>
      <c s="34" t="s">
        <v>274</v>
      </c>
      <c s="34" t="s">
        <v>1339</v>
      </c>
      <c s="35" t="s">
        <v>5</v>
      </c>
      <c s="6" t="s">
        <v>1340</v>
      </c>
      <c s="36" t="s">
        <v>97</v>
      </c>
      <c s="37">
        <v>1</v>
      </c>
      <c s="36">
        <v>0</v>
      </c>
      <c s="36">
        <f>ROUND(G171*H171,6)</f>
      </c>
      <c r="L171" s="38">
        <v>0</v>
      </c>
      <c s="32">
        <f>ROUND(ROUND(L171,2)*ROUND(G171,3),2)</f>
      </c>
      <c s="36" t="s">
        <v>53</v>
      </c>
      <c>
        <f>(M171*21)/100</f>
      </c>
      <c t="s">
        <v>27</v>
      </c>
    </row>
    <row r="172" spans="1:5" ht="12.75">
      <c r="A172" s="35" t="s">
        <v>54</v>
      </c>
      <c r="E172" s="39" t="s">
        <v>5</v>
      </c>
    </row>
    <row r="173" spans="1:5" ht="12.75">
      <c r="A173" s="35" t="s">
        <v>55</v>
      </c>
      <c r="E173" s="40" t="s">
        <v>1370</v>
      </c>
    </row>
    <row r="174" spans="1:5" ht="38.25">
      <c r="A174" t="s">
        <v>56</v>
      </c>
      <c r="E174" s="39" t="s">
        <v>1439</v>
      </c>
    </row>
    <row r="175" spans="1:16" ht="12.75">
      <c r="A175" t="s">
        <v>49</v>
      </c>
      <c s="34" t="s">
        <v>278</v>
      </c>
      <c s="34" t="s">
        <v>1440</v>
      </c>
      <c s="35" t="s">
        <v>5</v>
      </c>
      <c s="6" t="s">
        <v>1441</v>
      </c>
      <c s="36" t="s">
        <v>97</v>
      </c>
      <c s="37">
        <v>1</v>
      </c>
      <c s="36">
        <v>0</v>
      </c>
      <c s="36">
        <f>ROUND(G175*H175,6)</f>
      </c>
      <c r="L175" s="38">
        <v>0</v>
      </c>
      <c s="32">
        <f>ROUND(ROUND(L175,2)*ROUND(G175,3),2)</f>
      </c>
      <c s="36" t="s">
        <v>53</v>
      </c>
      <c>
        <f>(M175*21)/100</f>
      </c>
      <c t="s">
        <v>27</v>
      </c>
    </row>
    <row r="176" spans="1:5" ht="12.75">
      <c r="A176" s="35" t="s">
        <v>54</v>
      </c>
      <c r="E176" s="39" t="s">
        <v>5</v>
      </c>
    </row>
    <row r="177" spans="1:5" ht="12.75">
      <c r="A177" s="35" t="s">
        <v>55</v>
      </c>
      <c r="E177" s="40" t="s">
        <v>1370</v>
      </c>
    </row>
    <row r="178" spans="1:5" ht="38.25">
      <c r="A178" t="s">
        <v>56</v>
      </c>
      <c r="E178" s="39" t="s">
        <v>1442</v>
      </c>
    </row>
    <row r="179" spans="1:16" ht="12.75">
      <c r="A179" t="s">
        <v>49</v>
      </c>
      <c s="34" t="s">
        <v>279</v>
      </c>
      <c s="34" t="s">
        <v>6487</v>
      </c>
      <c s="35" t="s">
        <v>5</v>
      </c>
      <c s="6" t="s">
        <v>6488</v>
      </c>
      <c s="36" t="s">
        <v>97</v>
      </c>
      <c s="37">
        <v>3</v>
      </c>
      <c s="36">
        <v>0</v>
      </c>
      <c s="36">
        <f>ROUND(G179*H179,6)</f>
      </c>
      <c r="L179" s="38">
        <v>0</v>
      </c>
      <c s="32">
        <f>ROUND(ROUND(L179,2)*ROUND(G179,3),2)</f>
      </c>
      <c s="36" t="s">
        <v>53</v>
      </c>
      <c>
        <f>(M179*21)/100</f>
      </c>
      <c t="s">
        <v>27</v>
      </c>
    </row>
    <row r="180" spans="1:5" ht="12.75">
      <c r="A180" s="35" t="s">
        <v>54</v>
      </c>
      <c r="E180" s="39" t="s">
        <v>5</v>
      </c>
    </row>
    <row r="181" spans="1:5" ht="12.75">
      <c r="A181" s="35" t="s">
        <v>55</v>
      </c>
      <c r="E181" s="40" t="s">
        <v>1370</v>
      </c>
    </row>
    <row r="182" spans="1:5" ht="38.25">
      <c r="A182" t="s">
        <v>56</v>
      </c>
      <c r="E182" s="39" t="s">
        <v>1445</v>
      </c>
    </row>
    <row r="183" spans="1:16" ht="12.75">
      <c r="A183" t="s">
        <v>49</v>
      </c>
      <c s="34" t="s">
        <v>280</v>
      </c>
      <c s="34" t="s">
        <v>6489</v>
      </c>
      <c s="35" t="s">
        <v>5</v>
      </c>
      <c s="6" t="s">
        <v>6490</v>
      </c>
      <c s="36" t="s">
        <v>97</v>
      </c>
      <c s="37">
        <v>14</v>
      </c>
      <c s="36">
        <v>0</v>
      </c>
      <c s="36">
        <f>ROUND(G183*H183,6)</f>
      </c>
      <c r="L183" s="38">
        <v>0</v>
      </c>
      <c s="32">
        <f>ROUND(ROUND(L183,2)*ROUND(G183,3),2)</f>
      </c>
      <c s="36" t="s">
        <v>53</v>
      </c>
      <c>
        <f>(M183*21)/100</f>
      </c>
      <c t="s">
        <v>27</v>
      </c>
    </row>
    <row r="184" spans="1:5" ht="12.75">
      <c r="A184" s="35" t="s">
        <v>54</v>
      </c>
      <c r="E184" s="39" t="s">
        <v>5</v>
      </c>
    </row>
    <row r="185" spans="1:5" ht="12.75">
      <c r="A185" s="35" t="s">
        <v>55</v>
      </c>
      <c r="E185" s="40" t="s">
        <v>1370</v>
      </c>
    </row>
    <row r="186" spans="1:5" ht="38.25">
      <c r="A186" t="s">
        <v>56</v>
      </c>
      <c r="E186" s="39" t="s">
        <v>1445</v>
      </c>
    </row>
    <row r="187" spans="1:16" ht="25.5">
      <c r="A187" t="s">
        <v>49</v>
      </c>
      <c s="34" t="s">
        <v>284</v>
      </c>
      <c s="34" t="s">
        <v>6491</v>
      </c>
      <c s="35" t="s">
        <v>5</v>
      </c>
      <c s="6" t="s">
        <v>6492</v>
      </c>
      <c s="36" t="s">
        <v>97</v>
      </c>
      <c s="37">
        <v>14</v>
      </c>
      <c s="36">
        <v>0</v>
      </c>
      <c s="36">
        <f>ROUND(G187*H187,6)</f>
      </c>
      <c r="L187" s="38">
        <v>0</v>
      </c>
      <c s="32">
        <f>ROUND(ROUND(L187,2)*ROUND(G187,3),2)</f>
      </c>
      <c s="36" t="s">
        <v>53</v>
      </c>
      <c>
        <f>(M187*21)/100</f>
      </c>
      <c t="s">
        <v>27</v>
      </c>
    </row>
    <row r="188" spans="1:5" ht="12.75">
      <c r="A188" s="35" t="s">
        <v>54</v>
      </c>
      <c r="E188" s="39" t="s">
        <v>5</v>
      </c>
    </row>
    <row r="189" spans="1:5" ht="12.75">
      <c r="A189" s="35" t="s">
        <v>55</v>
      </c>
      <c r="E189" s="40" t="s">
        <v>1370</v>
      </c>
    </row>
    <row r="190" spans="1:5" ht="38.25">
      <c r="A190" t="s">
        <v>56</v>
      </c>
      <c r="E190" s="39" t="s">
        <v>1445</v>
      </c>
    </row>
    <row r="191" spans="1:16" ht="12.75">
      <c r="A191" t="s">
        <v>49</v>
      </c>
      <c s="34" t="s">
        <v>290</v>
      </c>
      <c s="34" t="s">
        <v>1342</v>
      </c>
      <c s="35" t="s">
        <v>5</v>
      </c>
      <c s="6" t="s">
        <v>1343</v>
      </c>
      <c s="36" t="s">
        <v>165</v>
      </c>
      <c s="37">
        <v>48</v>
      </c>
      <c s="36">
        <v>0</v>
      </c>
      <c s="36">
        <f>ROUND(G191*H191,6)</f>
      </c>
      <c r="L191" s="38">
        <v>0</v>
      </c>
      <c s="32">
        <f>ROUND(ROUND(L191,2)*ROUND(G191,3),2)</f>
      </c>
      <c s="36" t="s">
        <v>53</v>
      </c>
      <c>
        <f>(M191*21)/100</f>
      </c>
      <c t="s">
        <v>27</v>
      </c>
    </row>
    <row r="192" spans="1:5" ht="12.75">
      <c r="A192" s="35" t="s">
        <v>54</v>
      </c>
      <c r="E192" s="39" t="s">
        <v>5</v>
      </c>
    </row>
    <row r="193" spans="1:5" ht="12.75">
      <c r="A193" s="35" t="s">
        <v>55</v>
      </c>
      <c r="E193" s="40" t="s">
        <v>1370</v>
      </c>
    </row>
    <row r="194" spans="1:5" ht="38.25">
      <c r="A194" t="s">
        <v>56</v>
      </c>
      <c r="E194" s="39" t="s">
        <v>1446</v>
      </c>
    </row>
    <row r="195" spans="1:16" ht="12.75">
      <c r="A195" t="s">
        <v>49</v>
      </c>
      <c s="34" t="s">
        <v>297</v>
      </c>
      <c s="34" t="s">
        <v>1447</v>
      </c>
      <c s="35" t="s">
        <v>5</v>
      </c>
      <c s="6" t="s">
        <v>1448</v>
      </c>
      <c s="36" t="s">
        <v>165</v>
      </c>
      <c s="37">
        <v>12</v>
      </c>
      <c s="36">
        <v>0</v>
      </c>
      <c s="36">
        <f>ROUND(G195*H195,6)</f>
      </c>
      <c r="L195" s="38">
        <v>0</v>
      </c>
      <c s="32">
        <f>ROUND(ROUND(L195,2)*ROUND(G195,3),2)</f>
      </c>
      <c s="36" t="s">
        <v>53</v>
      </c>
      <c>
        <f>(M195*21)/100</f>
      </c>
      <c t="s">
        <v>27</v>
      </c>
    </row>
    <row r="196" spans="1:5" ht="12.75">
      <c r="A196" s="35" t="s">
        <v>54</v>
      </c>
      <c r="E196" s="39" t="s">
        <v>5</v>
      </c>
    </row>
    <row r="197" spans="1:5" ht="12.75">
      <c r="A197" s="35" t="s">
        <v>55</v>
      </c>
      <c r="E197" s="40" t="s">
        <v>1370</v>
      </c>
    </row>
    <row r="198" spans="1:5" ht="51">
      <c r="A198" t="s">
        <v>56</v>
      </c>
      <c r="E198" s="39" t="s">
        <v>1449</v>
      </c>
    </row>
    <row r="199" spans="1:16" ht="12.75">
      <c r="A199" t="s">
        <v>49</v>
      </c>
      <c s="34" t="s">
        <v>300</v>
      </c>
      <c s="34" t="s">
        <v>350</v>
      </c>
      <c s="35" t="s">
        <v>5</v>
      </c>
      <c s="6" t="s">
        <v>351</v>
      </c>
      <c s="36" t="s">
        <v>165</v>
      </c>
      <c s="37">
        <v>48</v>
      </c>
      <c s="36">
        <v>0</v>
      </c>
      <c s="36">
        <f>ROUND(G199*H199,6)</f>
      </c>
      <c r="L199" s="38">
        <v>0</v>
      </c>
      <c s="32">
        <f>ROUND(ROUND(L199,2)*ROUND(G199,3),2)</f>
      </c>
      <c s="36" t="s">
        <v>53</v>
      </c>
      <c>
        <f>(M199*21)/100</f>
      </c>
      <c t="s">
        <v>27</v>
      </c>
    </row>
    <row r="200" spans="1:5" ht="12.75">
      <c r="A200" s="35" t="s">
        <v>54</v>
      </c>
      <c r="E200" s="39" t="s">
        <v>5</v>
      </c>
    </row>
    <row r="201" spans="1:5" ht="12.75">
      <c r="A201" s="35" t="s">
        <v>55</v>
      </c>
      <c r="E201" s="40" t="s">
        <v>1370</v>
      </c>
    </row>
    <row r="202" spans="1:5" ht="38.25">
      <c r="A202" t="s">
        <v>56</v>
      </c>
      <c r="E202" s="39" t="s">
        <v>1450</v>
      </c>
    </row>
    <row r="203" spans="1:16" ht="12.75">
      <c r="A203" t="s">
        <v>49</v>
      </c>
      <c s="34" t="s">
        <v>304</v>
      </c>
      <c s="34" t="s">
        <v>1451</v>
      </c>
      <c s="35" t="s">
        <v>5</v>
      </c>
      <c s="6" t="s">
        <v>1452</v>
      </c>
      <c s="36" t="s">
        <v>165</v>
      </c>
      <c s="37">
        <v>24</v>
      </c>
      <c s="36">
        <v>0</v>
      </c>
      <c s="36">
        <f>ROUND(G203*H203,6)</f>
      </c>
      <c r="L203" s="38">
        <v>0</v>
      </c>
      <c s="32">
        <f>ROUND(ROUND(L203,2)*ROUND(G203,3),2)</f>
      </c>
      <c s="36" t="s">
        <v>53</v>
      </c>
      <c>
        <f>(M203*21)/100</f>
      </c>
      <c t="s">
        <v>27</v>
      </c>
    </row>
    <row r="204" spans="1:5" ht="12.75">
      <c r="A204" s="35" t="s">
        <v>54</v>
      </c>
      <c r="E204" s="39" t="s">
        <v>5</v>
      </c>
    </row>
    <row r="205" spans="1:5" ht="12.75">
      <c r="A205" s="35" t="s">
        <v>55</v>
      </c>
      <c r="E205" s="40" t="s">
        <v>1370</v>
      </c>
    </row>
    <row r="206" spans="1:5" ht="38.25">
      <c r="A206" t="s">
        <v>56</v>
      </c>
      <c r="E206" s="39" t="s">
        <v>1453</v>
      </c>
    </row>
    <row r="207" spans="1:16" ht="12.75">
      <c r="A207" t="s">
        <v>49</v>
      </c>
      <c s="34" t="s">
        <v>308</v>
      </c>
      <c s="34" t="s">
        <v>6493</v>
      </c>
      <c s="35" t="s">
        <v>5</v>
      </c>
      <c s="6" t="s">
        <v>6494</v>
      </c>
      <c s="36" t="s">
        <v>97</v>
      </c>
      <c s="37">
        <v>14</v>
      </c>
      <c s="36">
        <v>0</v>
      </c>
      <c s="36">
        <f>ROUND(G207*H207,6)</f>
      </c>
      <c r="L207" s="38">
        <v>0</v>
      </c>
      <c s="32">
        <f>ROUND(ROUND(L207,2)*ROUND(G207,3),2)</f>
      </c>
      <c s="36" t="s">
        <v>1400</v>
      </c>
      <c>
        <f>(M207*21)/100</f>
      </c>
      <c t="s">
        <v>27</v>
      </c>
    </row>
    <row r="208" spans="1:5" ht="12.75">
      <c r="A208" s="35" t="s">
        <v>54</v>
      </c>
      <c r="E208" s="39" t="s">
        <v>5</v>
      </c>
    </row>
    <row r="209" spans="1:5" ht="12.75">
      <c r="A209" s="35" t="s">
        <v>55</v>
      </c>
      <c r="E209" s="40" t="s">
        <v>1370</v>
      </c>
    </row>
    <row r="210" spans="1:5" ht="76.5">
      <c r="A210" t="s">
        <v>56</v>
      </c>
      <c r="E210" s="39" t="s">
        <v>6495</v>
      </c>
    </row>
    <row r="211" spans="1:13" ht="12.75">
      <c r="A211" t="s">
        <v>46</v>
      </c>
      <c r="C211" s="31" t="s">
        <v>82</v>
      </c>
      <c r="E211" s="33" t="s">
        <v>1884</v>
      </c>
      <c r="J211" s="32">
        <f>0</f>
      </c>
      <c s="32">
        <f>0</f>
      </c>
      <c s="32">
        <f>0+L212</f>
      </c>
      <c s="32">
        <f>0+M212</f>
      </c>
    </row>
    <row r="212" spans="1:16" ht="12.75">
      <c r="A212" t="s">
        <v>49</v>
      </c>
      <c s="34" t="s">
        <v>714</v>
      </c>
      <c s="34" t="s">
        <v>6241</v>
      </c>
      <c s="35" t="s">
        <v>5</v>
      </c>
      <c s="6" t="s">
        <v>6242</v>
      </c>
      <c s="36" t="s">
        <v>52</v>
      </c>
      <c s="37">
        <v>11</v>
      </c>
      <c s="36">
        <v>0</v>
      </c>
      <c s="36">
        <f>ROUND(G212*H212,6)</f>
      </c>
      <c r="L212" s="38">
        <v>0</v>
      </c>
      <c s="32">
        <f>ROUND(ROUND(L212,2)*ROUND(G212,3),2)</f>
      </c>
      <c s="36" t="s">
        <v>53</v>
      </c>
      <c>
        <f>(M212*21)/100</f>
      </c>
      <c t="s">
        <v>27</v>
      </c>
    </row>
    <row r="213" spans="1:5" ht="12.75">
      <c r="A213" s="35" t="s">
        <v>54</v>
      </c>
      <c r="E213" s="39" t="s">
        <v>5</v>
      </c>
    </row>
    <row r="214" spans="1:5" ht="12.75">
      <c r="A214" s="35" t="s">
        <v>55</v>
      </c>
      <c r="E214" s="40" t="s">
        <v>1370</v>
      </c>
    </row>
    <row r="215" spans="1:5" ht="267.75">
      <c r="A215" t="s">
        <v>56</v>
      </c>
      <c r="E215" s="39" t="s">
        <v>6243</v>
      </c>
    </row>
    <row r="216" spans="1:13" ht="12.75">
      <c r="A216" t="s">
        <v>46</v>
      </c>
      <c r="C216" s="31" t="s">
        <v>86</v>
      </c>
      <c r="E216" s="33" t="s">
        <v>1472</v>
      </c>
      <c r="J216" s="32">
        <f>0</f>
      </c>
      <c s="32">
        <f>0</f>
      </c>
      <c s="32">
        <f>0+L217</f>
      </c>
      <c s="32">
        <f>0+M217</f>
      </c>
    </row>
    <row r="217" spans="1:16" ht="12.75">
      <c r="A217" t="s">
        <v>49</v>
      </c>
      <c s="34" t="s">
        <v>715</v>
      </c>
      <c s="34" t="s">
        <v>6304</v>
      </c>
      <c s="35" t="s">
        <v>5</v>
      </c>
      <c s="6" t="s">
        <v>6305</v>
      </c>
      <c s="36" t="s">
        <v>52</v>
      </c>
      <c s="37">
        <v>8</v>
      </c>
      <c s="36">
        <v>0</v>
      </c>
      <c s="36">
        <f>ROUND(G217*H217,6)</f>
      </c>
      <c r="L217" s="38">
        <v>0</v>
      </c>
      <c s="32">
        <f>ROUND(ROUND(L217,2)*ROUND(G217,3),2)</f>
      </c>
      <c s="36" t="s">
        <v>53</v>
      </c>
      <c>
        <f>(M217*21)/100</f>
      </c>
      <c t="s">
        <v>27</v>
      </c>
    </row>
    <row r="218" spans="1:5" ht="12.75">
      <c r="A218" s="35" t="s">
        <v>54</v>
      </c>
      <c r="E218" s="39" t="s">
        <v>5</v>
      </c>
    </row>
    <row r="219" spans="1:5" ht="12.75">
      <c r="A219" s="35" t="s">
        <v>55</v>
      </c>
      <c r="E219" s="40" t="s">
        <v>1370</v>
      </c>
    </row>
    <row r="220" spans="1:5" ht="89.25">
      <c r="A220" t="s">
        <v>56</v>
      </c>
      <c r="E220" s="39" t="s">
        <v>1535</v>
      </c>
    </row>
    <row r="221" spans="1:13" ht="12.75">
      <c r="A221" t="s">
        <v>46</v>
      </c>
      <c r="C221" s="31" t="s">
        <v>288</v>
      </c>
      <c r="E221" s="33" t="s">
        <v>289</v>
      </c>
      <c r="J221" s="32">
        <f>0</f>
      </c>
      <c s="32">
        <f>0</f>
      </c>
      <c s="32">
        <f>0+L222+L226+L230+L234+L238+L242</f>
      </c>
      <c s="32">
        <f>0+M222+M226+M230+M234+M238+M242</f>
      </c>
    </row>
    <row r="222" spans="1:16" ht="38.25">
      <c r="A222" t="s">
        <v>49</v>
      </c>
      <c s="34" t="s">
        <v>716</v>
      </c>
      <c s="34" t="s">
        <v>1479</v>
      </c>
      <c s="35" t="s">
        <v>292</v>
      </c>
      <c s="6" t="s">
        <v>1480</v>
      </c>
      <c s="36" t="s">
        <v>294</v>
      </c>
      <c s="37">
        <v>321</v>
      </c>
      <c s="36">
        <v>0</v>
      </c>
      <c s="36">
        <f>ROUND(G222*H222,6)</f>
      </c>
      <c r="L222" s="38">
        <v>0</v>
      </c>
      <c s="32">
        <f>ROUND(ROUND(L222,2)*ROUND(G222,3),2)</f>
      </c>
      <c s="36" t="s">
        <v>1400</v>
      </c>
      <c>
        <f>(M222*21)/100</f>
      </c>
      <c t="s">
        <v>27</v>
      </c>
    </row>
    <row r="223" spans="1:5" ht="12.75">
      <c r="A223" s="35" t="s">
        <v>54</v>
      </c>
      <c r="E223" s="39" t="s">
        <v>295</v>
      </c>
    </row>
    <row r="224" spans="1:5" ht="12.75">
      <c r="A224" s="35" t="s">
        <v>55</v>
      </c>
      <c r="E224" s="40" t="s">
        <v>5</v>
      </c>
    </row>
    <row r="225" spans="1:5" ht="165.75">
      <c r="A225" t="s">
        <v>56</v>
      </c>
      <c r="E225" s="39" t="s">
        <v>296</v>
      </c>
    </row>
    <row r="226" spans="1:16" ht="25.5">
      <c r="A226" t="s">
        <v>49</v>
      </c>
      <c s="34" t="s">
        <v>719</v>
      </c>
      <c s="34" t="s">
        <v>3932</v>
      </c>
      <c s="35" t="s">
        <v>292</v>
      </c>
      <c s="6" t="s">
        <v>3933</v>
      </c>
      <c s="36" t="s">
        <v>294</v>
      </c>
      <c s="37">
        <v>7</v>
      </c>
      <c s="36">
        <v>0</v>
      </c>
      <c s="36">
        <f>ROUND(G226*H226,6)</f>
      </c>
      <c r="L226" s="38">
        <v>0</v>
      </c>
      <c s="32">
        <f>ROUND(ROUND(L226,2)*ROUND(G226,3),2)</f>
      </c>
      <c s="36" t="s">
        <v>1400</v>
      </c>
      <c>
        <f>(M226*21)/100</f>
      </c>
      <c t="s">
        <v>27</v>
      </c>
    </row>
    <row r="227" spans="1:5" ht="12.75">
      <c r="A227" s="35" t="s">
        <v>54</v>
      </c>
      <c r="E227" s="39" t="s">
        <v>295</v>
      </c>
    </row>
    <row r="228" spans="1:5" ht="12.75">
      <c r="A228" s="35" t="s">
        <v>55</v>
      </c>
      <c r="E228" s="40" t="s">
        <v>5</v>
      </c>
    </row>
    <row r="229" spans="1:5" ht="165.75">
      <c r="A229" t="s">
        <v>56</v>
      </c>
      <c r="E229" s="39" t="s">
        <v>296</v>
      </c>
    </row>
    <row r="230" spans="1:16" ht="38.25">
      <c r="A230" t="s">
        <v>49</v>
      </c>
      <c s="34" t="s">
        <v>723</v>
      </c>
      <c s="34" t="s">
        <v>298</v>
      </c>
      <c s="35" t="s">
        <v>292</v>
      </c>
      <c s="6" t="s">
        <v>299</v>
      </c>
      <c s="36" t="s">
        <v>294</v>
      </c>
      <c s="37">
        <v>85</v>
      </c>
      <c s="36">
        <v>0</v>
      </c>
      <c s="36">
        <f>ROUND(G230*H230,6)</f>
      </c>
      <c r="L230" s="38">
        <v>0</v>
      </c>
      <c s="32">
        <f>ROUND(ROUND(L230,2)*ROUND(G230,3),2)</f>
      </c>
      <c s="36" t="s">
        <v>1400</v>
      </c>
      <c>
        <f>(M230*21)/100</f>
      </c>
      <c t="s">
        <v>27</v>
      </c>
    </row>
    <row r="231" spans="1:5" ht="12.75">
      <c r="A231" s="35" t="s">
        <v>54</v>
      </c>
      <c r="E231" s="39" t="s">
        <v>295</v>
      </c>
    </row>
    <row r="232" spans="1:5" ht="12.75">
      <c r="A232" s="35" t="s">
        <v>55</v>
      </c>
      <c r="E232" s="40" t="s">
        <v>5</v>
      </c>
    </row>
    <row r="233" spans="1:5" ht="165.75">
      <c r="A233" t="s">
        <v>56</v>
      </c>
      <c r="E233" s="39" t="s">
        <v>296</v>
      </c>
    </row>
    <row r="234" spans="1:16" ht="25.5">
      <c r="A234" t="s">
        <v>49</v>
      </c>
      <c s="34" t="s">
        <v>726</v>
      </c>
      <c s="34" t="s">
        <v>1156</v>
      </c>
      <c s="35" t="s">
        <v>292</v>
      </c>
      <c s="6" t="s">
        <v>1157</v>
      </c>
      <c s="36" t="s">
        <v>294</v>
      </c>
      <c s="37">
        <v>0.1</v>
      </c>
      <c s="36">
        <v>0</v>
      </c>
      <c s="36">
        <f>ROUND(G234*H234,6)</f>
      </c>
      <c r="L234" s="38">
        <v>0</v>
      </c>
      <c s="32">
        <f>ROUND(ROUND(L234,2)*ROUND(G234,3),2)</f>
      </c>
      <c s="36" t="s">
        <v>1400</v>
      </c>
      <c>
        <f>(M234*21)/100</f>
      </c>
      <c t="s">
        <v>27</v>
      </c>
    </row>
    <row r="235" spans="1:5" ht="12.75">
      <c r="A235" s="35" t="s">
        <v>54</v>
      </c>
      <c r="E235" s="39" t="s">
        <v>295</v>
      </c>
    </row>
    <row r="236" spans="1:5" ht="12.75">
      <c r="A236" s="35" t="s">
        <v>55</v>
      </c>
      <c r="E236" s="40" t="s">
        <v>5</v>
      </c>
    </row>
    <row r="237" spans="1:5" ht="165.75">
      <c r="A237" t="s">
        <v>56</v>
      </c>
      <c r="E237" s="39" t="s">
        <v>296</v>
      </c>
    </row>
    <row r="238" spans="1:16" ht="38.25">
      <c r="A238" t="s">
        <v>49</v>
      </c>
      <c s="34" t="s">
        <v>730</v>
      </c>
      <c s="34" t="s">
        <v>1482</v>
      </c>
      <c s="35" t="s">
        <v>292</v>
      </c>
      <c s="6" t="s">
        <v>1483</v>
      </c>
      <c s="36" t="s">
        <v>294</v>
      </c>
      <c s="37">
        <v>0.5</v>
      </c>
      <c s="36">
        <v>0</v>
      </c>
      <c s="36">
        <f>ROUND(G238*H238,6)</f>
      </c>
      <c r="L238" s="38">
        <v>0</v>
      </c>
      <c s="32">
        <f>ROUND(ROUND(L238,2)*ROUND(G238,3),2)</f>
      </c>
      <c s="36" t="s">
        <v>1400</v>
      </c>
      <c>
        <f>(M238*21)/100</f>
      </c>
      <c t="s">
        <v>27</v>
      </c>
    </row>
    <row r="239" spans="1:5" ht="12.75">
      <c r="A239" s="35" t="s">
        <v>54</v>
      </c>
      <c r="E239" s="39" t="s">
        <v>295</v>
      </c>
    </row>
    <row r="240" spans="1:5" ht="12.75">
      <c r="A240" s="35" t="s">
        <v>55</v>
      </c>
      <c r="E240" s="40" t="s">
        <v>5</v>
      </c>
    </row>
    <row r="241" spans="1:5" ht="165.75">
      <c r="A241" t="s">
        <v>56</v>
      </c>
      <c r="E241" s="39" t="s">
        <v>296</v>
      </c>
    </row>
    <row r="242" spans="1:16" ht="38.25">
      <c r="A242" t="s">
        <v>49</v>
      </c>
      <c s="34" t="s">
        <v>860</v>
      </c>
      <c s="34" t="s">
        <v>517</v>
      </c>
      <c s="35" t="s">
        <v>292</v>
      </c>
      <c s="6" t="s">
        <v>518</v>
      </c>
      <c s="36" t="s">
        <v>294</v>
      </c>
      <c s="37">
        <v>10</v>
      </c>
      <c s="36">
        <v>0</v>
      </c>
      <c s="36">
        <f>ROUND(G242*H242,6)</f>
      </c>
      <c r="L242" s="38">
        <v>0</v>
      </c>
      <c s="32">
        <f>ROUND(ROUND(L242,2)*ROUND(G242,3),2)</f>
      </c>
      <c s="36" t="s">
        <v>1400</v>
      </c>
      <c>
        <f>(M242*21)/100</f>
      </c>
      <c t="s">
        <v>27</v>
      </c>
    </row>
    <row r="243" spans="1:5" ht="25.5">
      <c r="A243" s="35" t="s">
        <v>54</v>
      </c>
      <c r="E243" s="39" t="s">
        <v>516</v>
      </c>
    </row>
    <row r="244" spans="1:5" ht="12.75">
      <c r="A244" s="35" t="s">
        <v>55</v>
      </c>
      <c r="E244" s="40" t="s">
        <v>5</v>
      </c>
    </row>
    <row r="245" spans="1:5" ht="165.75">
      <c r="A245" t="s">
        <v>56</v>
      </c>
      <c r="E245"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4.xml><?xml version="1.0" encoding="utf-8"?>
<worksheet xmlns="http://schemas.openxmlformats.org/spreadsheetml/2006/main" xmlns:r="http://schemas.openxmlformats.org/officeDocument/2006/relationships">
  <dimension ref="A1:T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6153</v>
      </c>
      <c s="41">
        <f>Rekapitulace!C122</f>
      </c>
      <c s="20" t="s">
        <v>0</v>
      </c>
      <c t="s">
        <v>23</v>
      </c>
      <c t="s">
        <v>27</v>
      </c>
    </row>
    <row r="4" spans="1:16" ht="32" customHeight="1">
      <c r="A4" s="24" t="s">
        <v>20</v>
      </c>
      <c s="25" t="s">
        <v>28</v>
      </c>
      <c s="27" t="s">
        <v>6153</v>
      </c>
      <c r="E4" s="26" t="s">
        <v>6154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COUNTIFS(L8:L221,"=0",A8:A221,"P")+COUNTIFS(L8:L221,"",A8:A221,"P")+SUM(Q8:Q221)</f>
      </c>
    </row>
    <row r="8" spans="1:13" ht="12.75">
      <c r="A8" t="s">
        <v>44</v>
      </c>
      <c r="C8" s="28" t="s">
        <v>6498</v>
      </c>
      <c r="E8" s="30" t="s">
        <v>6497</v>
      </c>
      <c r="J8" s="29">
        <f>0+J9+J26+J31+J68+J97+J146+J187+J220</f>
      </c>
      <c s="29">
        <f>0+K9+K26+K31+K68+K97+K146+K187+K220</f>
      </c>
      <c s="29">
        <f>0+L9+L26+L31+L68+L97+L146+L187+L220</f>
      </c>
      <c s="29">
        <f>0+M9+M26+M31+M68+M97+M146+M187+M220</f>
      </c>
    </row>
    <row r="9" spans="1:13" ht="12.75">
      <c r="A9" t="s">
        <v>46</v>
      </c>
      <c r="C9" s="31" t="s">
        <v>47</v>
      </c>
      <c r="E9" s="33" t="s">
        <v>48</v>
      </c>
      <c r="J9" s="32">
        <f>0</f>
      </c>
      <c s="32">
        <f>0</f>
      </c>
      <c s="32">
        <f>0+L10+L14+L18+L22</f>
      </c>
      <c s="32">
        <f>0+M10+M14+M18+M22</f>
      </c>
    </row>
    <row r="10" spans="1:16" ht="12.75">
      <c r="A10" t="s">
        <v>49</v>
      </c>
      <c s="34" t="s">
        <v>47</v>
      </c>
      <c s="34" t="s">
        <v>1368</v>
      </c>
      <c s="35" t="s">
        <v>5</v>
      </c>
      <c s="6" t="s">
        <v>1369</v>
      </c>
      <c s="36" t="s">
        <v>63</v>
      </c>
      <c s="37">
        <v>400</v>
      </c>
      <c s="36">
        <v>0</v>
      </c>
      <c s="36">
        <f>ROUND(G10*H10,6)</f>
      </c>
      <c r="L10" s="38">
        <v>0</v>
      </c>
      <c s="32">
        <f>ROUND(ROUND(L10,2)*ROUND(G10,3),2)</f>
      </c>
      <c s="36" t="s">
        <v>53</v>
      </c>
      <c>
        <f>(M10*21)/100</f>
      </c>
      <c t="s">
        <v>27</v>
      </c>
    </row>
    <row r="11" spans="1:5" ht="12.75">
      <c r="A11" s="35" t="s">
        <v>54</v>
      </c>
      <c r="E11" s="39" t="s">
        <v>5</v>
      </c>
    </row>
    <row r="12" spans="1:5" ht="12.75">
      <c r="A12" s="35" t="s">
        <v>55</v>
      </c>
      <c r="E12" s="40" t="s">
        <v>1370</v>
      </c>
    </row>
    <row r="13" spans="1:5" ht="12.75">
      <c r="A13" t="s">
        <v>56</v>
      </c>
      <c r="E13" s="39" t="s">
        <v>1371</v>
      </c>
    </row>
    <row r="14" spans="1:16" ht="12.75">
      <c r="A14" t="s">
        <v>49</v>
      </c>
      <c s="34" t="s">
        <v>27</v>
      </c>
      <c s="34" t="s">
        <v>1372</v>
      </c>
      <c s="35" t="s">
        <v>5</v>
      </c>
      <c s="6" t="s">
        <v>1373</v>
      </c>
      <c s="36" t="s">
        <v>52</v>
      </c>
      <c s="37">
        <v>235</v>
      </c>
      <c s="36">
        <v>0</v>
      </c>
      <c s="36">
        <f>ROUND(G14*H14,6)</f>
      </c>
      <c r="L14" s="38">
        <v>0</v>
      </c>
      <c s="32">
        <f>ROUND(ROUND(L14,2)*ROUND(G14,3),2)</f>
      </c>
      <c s="36" t="s">
        <v>53</v>
      </c>
      <c>
        <f>(M14*21)/100</f>
      </c>
      <c t="s">
        <v>27</v>
      </c>
    </row>
    <row r="15" spans="1:5" ht="12.75">
      <c r="A15" s="35" t="s">
        <v>54</v>
      </c>
      <c r="E15" s="39" t="s">
        <v>5</v>
      </c>
    </row>
    <row r="16" spans="1:5" ht="12.75">
      <c r="A16" s="35" t="s">
        <v>55</v>
      </c>
      <c r="E16" s="40" t="s">
        <v>1370</v>
      </c>
    </row>
    <row r="17" spans="1:5" ht="318.75">
      <c r="A17" t="s">
        <v>56</v>
      </c>
      <c r="E17" s="39" t="s">
        <v>1374</v>
      </c>
    </row>
    <row r="18" spans="1:16" ht="12.75">
      <c r="A18" t="s">
        <v>49</v>
      </c>
      <c s="34" t="s">
        <v>26</v>
      </c>
      <c s="34" t="s">
        <v>58</v>
      </c>
      <c s="35" t="s">
        <v>5</v>
      </c>
      <c s="6" t="s">
        <v>59</v>
      </c>
      <c s="36" t="s">
        <v>52</v>
      </c>
      <c s="37">
        <v>205</v>
      </c>
      <c s="36">
        <v>0</v>
      </c>
      <c s="36">
        <f>ROUND(G18*H18,6)</f>
      </c>
      <c r="L18" s="38">
        <v>0</v>
      </c>
      <c s="32">
        <f>ROUND(ROUND(L18,2)*ROUND(G18,3),2)</f>
      </c>
      <c s="36" t="s">
        <v>53</v>
      </c>
      <c>
        <f>(M18*21)/100</f>
      </c>
      <c t="s">
        <v>27</v>
      </c>
    </row>
    <row r="19" spans="1:5" ht="12.75">
      <c r="A19" s="35" t="s">
        <v>54</v>
      </c>
      <c r="E19" s="39" t="s">
        <v>5</v>
      </c>
    </row>
    <row r="20" spans="1:5" ht="12.75">
      <c r="A20" s="35" t="s">
        <v>55</v>
      </c>
      <c r="E20" s="40" t="s">
        <v>1370</v>
      </c>
    </row>
    <row r="21" spans="1:5" ht="153">
      <c r="A21" t="s">
        <v>56</v>
      </c>
      <c r="E21" s="39" t="s">
        <v>1375</v>
      </c>
    </row>
    <row r="22" spans="1:16" ht="12.75">
      <c r="A22" t="s">
        <v>49</v>
      </c>
      <c s="34" t="s">
        <v>67</v>
      </c>
      <c s="34" t="s">
        <v>1376</v>
      </c>
      <c s="35" t="s">
        <v>5</v>
      </c>
      <c s="6" t="s">
        <v>1377</v>
      </c>
      <c s="36" t="s">
        <v>63</v>
      </c>
      <c s="37">
        <v>400</v>
      </c>
      <c s="36">
        <v>0</v>
      </c>
      <c s="36">
        <f>ROUND(G22*H22,6)</f>
      </c>
      <c r="L22" s="38">
        <v>0</v>
      </c>
      <c s="32">
        <f>ROUND(ROUND(L22,2)*ROUND(G22,3),2)</f>
      </c>
      <c s="36" t="s">
        <v>53</v>
      </c>
      <c>
        <f>(M22*21)/100</f>
      </c>
      <c t="s">
        <v>27</v>
      </c>
    </row>
    <row r="23" spans="1:5" ht="12.75">
      <c r="A23" s="35" t="s">
        <v>54</v>
      </c>
      <c r="E23" s="39" t="s">
        <v>5</v>
      </c>
    </row>
    <row r="24" spans="1:5" ht="12.75">
      <c r="A24" s="35" t="s">
        <v>55</v>
      </c>
      <c r="E24" s="40" t="s">
        <v>1370</v>
      </c>
    </row>
    <row r="25" spans="1:5" ht="38.25">
      <c r="A25" t="s">
        <v>56</v>
      </c>
      <c r="E25" s="39" t="s">
        <v>1378</v>
      </c>
    </row>
    <row r="26" spans="1:13" ht="12.75">
      <c r="A26" t="s">
        <v>46</v>
      </c>
      <c r="C26" s="31" t="s">
        <v>67</v>
      </c>
      <c r="E26" s="33" t="s">
        <v>1829</v>
      </c>
      <c r="J26" s="32">
        <f>0</f>
      </c>
      <c s="32">
        <f>0</f>
      </c>
      <c s="32">
        <f>0+L27</f>
      </c>
      <c s="32">
        <f>0+M27</f>
      </c>
    </row>
    <row r="27" spans="1:16" ht="12.75">
      <c r="A27" t="s">
        <v>49</v>
      </c>
      <c s="34" t="s">
        <v>72</v>
      </c>
      <c s="34" t="s">
        <v>3183</v>
      </c>
      <c s="35" t="s">
        <v>5</v>
      </c>
      <c s="6" t="s">
        <v>3184</v>
      </c>
      <c s="36" t="s">
        <v>52</v>
      </c>
      <c s="37">
        <v>16</v>
      </c>
      <c s="36">
        <v>0</v>
      </c>
      <c s="36">
        <f>ROUND(G27*H27,6)</f>
      </c>
      <c r="L27" s="38">
        <v>0</v>
      </c>
      <c s="32">
        <f>ROUND(ROUND(L27,2)*ROUND(G27,3),2)</f>
      </c>
      <c s="36" t="s">
        <v>53</v>
      </c>
      <c>
        <f>(M27*21)/100</f>
      </c>
      <c t="s">
        <v>27</v>
      </c>
    </row>
    <row r="28" spans="1:5" ht="12.75">
      <c r="A28" s="35" t="s">
        <v>54</v>
      </c>
      <c r="E28" s="39" t="s">
        <v>5</v>
      </c>
    </row>
    <row r="29" spans="1:5" ht="12.75">
      <c r="A29" s="35" t="s">
        <v>55</v>
      </c>
      <c r="E29" s="40" t="s">
        <v>1370</v>
      </c>
    </row>
    <row r="30" spans="1:5" ht="38.25">
      <c r="A30" t="s">
        <v>56</v>
      </c>
      <c r="E30" s="39" t="s">
        <v>6159</v>
      </c>
    </row>
    <row r="31" spans="1:13" ht="12.75">
      <c r="A31" t="s">
        <v>46</v>
      </c>
      <c r="C31" s="31" t="s">
        <v>913</v>
      </c>
      <c r="E31" s="33" t="s">
        <v>1164</v>
      </c>
      <c r="J31" s="32">
        <f>0</f>
      </c>
      <c s="32">
        <f>0</f>
      </c>
      <c s="32">
        <f>0+L32+L36+L40+L44+L48+L52+L56+L60+L64</f>
      </c>
      <c s="32">
        <f>0+M32+M36+M40+M44+M48+M52+M56+M60+M64</f>
      </c>
    </row>
    <row r="32" spans="1:16" ht="12.75">
      <c r="A32" t="s">
        <v>49</v>
      </c>
      <c s="34" t="s">
        <v>77</v>
      </c>
      <c s="34" t="s">
        <v>1379</v>
      </c>
      <c s="35" t="s">
        <v>5</v>
      </c>
      <c s="6" t="s">
        <v>1380</v>
      </c>
      <c s="36" t="s">
        <v>97</v>
      </c>
      <c s="37">
        <v>17</v>
      </c>
      <c s="36">
        <v>0</v>
      </c>
      <c s="36">
        <f>ROUND(G32*H32,6)</f>
      </c>
      <c r="L32" s="38">
        <v>0</v>
      </c>
      <c s="32">
        <f>ROUND(ROUND(L32,2)*ROUND(G32,3),2)</f>
      </c>
      <c s="36" t="s">
        <v>53</v>
      </c>
      <c>
        <f>(M32*21)/100</f>
      </c>
      <c t="s">
        <v>27</v>
      </c>
    </row>
    <row r="33" spans="1:5" ht="12.75">
      <c r="A33" s="35" t="s">
        <v>54</v>
      </c>
      <c r="E33" s="39" t="s">
        <v>5</v>
      </c>
    </row>
    <row r="34" spans="1:5" ht="12.75">
      <c r="A34" s="35" t="s">
        <v>55</v>
      </c>
      <c r="E34" s="40" t="s">
        <v>1370</v>
      </c>
    </row>
    <row r="35" spans="1:5" ht="51">
      <c r="A35" t="s">
        <v>56</v>
      </c>
      <c r="E35" s="39" t="s">
        <v>1381</v>
      </c>
    </row>
    <row r="36" spans="1:16" ht="12.75">
      <c r="A36" t="s">
        <v>49</v>
      </c>
      <c s="34" t="s">
        <v>65</v>
      </c>
      <c s="34" t="s">
        <v>417</v>
      </c>
      <c s="35" t="s">
        <v>5</v>
      </c>
      <c s="6" t="s">
        <v>418</v>
      </c>
      <c s="36" t="s">
        <v>70</v>
      </c>
      <c s="37">
        <v>430</v>
      </c>
      <c s="36">
        <v>0</v>
      </c>
      <c s="36">
        <f>ROUND(G36*H36,6)</f>
      </c>
      <c r="L36" s="38">
        <v>0</v>
      </c>
      <c s="32">
        <f>ROUND(ROUND(L36,2)*ROUND(G36,3),2)</f>
      </c>
      <c s="36" t="s">
        <v>53</v>
      </c>
      <c>
        <f>(M36*21)/100</f>
      </c>
      <c t="s">
        <v>27</v>
      </c>
    </row>
    <row r="37" spans="1:5" ht="12.75">
      <c r="A37" s="35" t="s">
        <v>54</v>
      </c>
      <c r="E37" s="39" t="s">
        <v>5</v>
      </c>
    </row>
    <row r="38" spans="1:5" ht="12.75">
      <c r="A38" s="35" t="s">
        <v>55</v>
      </c>
      <c r="E38" s="40" t="s">
        <v>1370</v>
      </c>
    </row>
    <row r="39" spans="1:5" ht="51">
      <c r="A39" t="s">
        <v>56</v>
      </c>
      <c r="E39" s="39" t="s">
        <v>1382</v>
      </c>
    </row>
    <row r="40" spans="1:16" ht="12.75">
      <c r="A40" t="s">
        <v>49</v>
      </c>
      <c s="34" t="s">
        <v>82</v>
      </c>
      <c s="34" t="s">
        <v>6499</v>
      </c>
      <c s="35" t="s">
        <v>5</v>
      </c>
      <c s="6" t="s">
        <v>6500</v>
      </c>
      <c s="36" t="s">
        <v>70</v>
      </c>
      <c s="37">
        <v>10</v>
      </c>
      <c s="36">
        <v>0</v>
      </c>
      <c s="36">
        <f>ROUND(G40*H40,6)</f>
      </c>
      <c r="L40" s="38">
        <v>0</v>
      </c>
      <c s="32">
        <f>ROUND(ROUND(L40,2)*ROUND(G40,3),2)</f>
      </c>
      <c s="36" t="s">
        <v>53</v>
      </c>
      <c>
        <f>(M40*21)/100</f>
      </c>
      <c t="s">
        <v>27</v>
      </c>
    </row>
    <row r="41" spans="1:5" ht="12.75">
      <c r="A41" s="35" t="s">
        <v>54</v>
      </c>
      <c r="E41" s="39" t="s">
        <v>5</v>
      </c>
    </row>
    <row r="42" spans="1:5" ht="12.75">
      <c r="A42" s="35" t="s">
        <v>55</v>
      </c>
      <c r="E42" s="40" t="s">
        <v>1370</v>
      </c>
    </row>
    <row r="43" spans="1:5" ht="25.5">
      <c r="A43" t="s">
        <v>56</v>
      </c>
      <c r="E43" s="39" t="s">
        <v>6501</v>
      </c>
    </row>
    <row r="44" spans="1:16" ht="12.75">
      <c r="A44" t="s">
        <v>49</v>
      </c>
      <c s="34" t="s">
        <v>86</v>
      </c>
      <c s="34" t="s">
        <v>1386</v>
      </c>
      <c s="35" t="s">
        <v>5</v>
      </c>
      <c s="6" t="s">
        <v>1387</v>
      </c>
      <c s="36" t="s">
        <v>70</v>
      </c>
      <c s="37">
        <v>400</v>
      </c>
      <c s="36">
        <v>0</v>
      </c>
      <c s="36">
        <f>ROUND(G44*H44,6)</f>
      </c>
      <c r="L44" s="38">
        <v>0</v>
      </c>
      <c s="32">
        <f>ROUND(ROUND(L44,2)*ROUND(G44,3),2)</f>
      </c>
      <c s="36" t="s">
        <v>53</v>
      </c>
      <c>
        <f>(M44*21)/100</f>
      </c>
      <c t="s">
        <v>27</v>
      </c>
    </row>
    <row r="45" spans="1:5" ht="12.75">
      <c r="A45" s="35" t="s">
        <v>54</v>
      </c>
      <c r="E45" s="39" t="s">
        <v>5</v>
      </c>
    </row>
    <row r="46" spans="1:5" ht="12.75">
      <c r="A46" s="35" t="s">
        <v>55</v>
      </c>
      <c r="E46" s="40" t="s">
        <v>1370</v>
      </c>
    </row>
    <row r="47" spans="1:5" ht="76.5">
      <c r="A47" t="s">
        <v>56</v>
      </c>
      <c r="E47" s="39" t="s">
        <v>1388</v>
      </c>
    </row>
    <row r="48" spans="1:16" ht="12.75">
      <c r="A48" t="s">
        <v>49</v>
      </c>
      <c s="34" t="s">
        <v>90</v>
      </c>
      <c s="34" t="s">
        <v>1390</v>
      </c>
      <c s="35" t="s">
        <v>5</v>
      </c>
      <c s="6" t="s">
        <v>1391</v>
      </c>
      <c s="36" t="s">
        <v>97</v>
      </c>
      <c s="37">
        <v>20</v>
      </c>
      <c s="36">
        <v>0</v>
      </c>
      <c s="36">
        <f>ROUND(G48*H48,6)</f>
      </c>
      <c r="L48" s="38">
        <v>0</v>
      </c>
      <c s="32">
        <f>ROUND(ROUND(L48,2)*ROUND(G48,3),2)</f>
      </c>
      <c s="36" t="s">
        <v>53</v>
      </c>
      <c>
        <f>(M48*21)/100</f>
      </c>
      <c t="s">
        <v>27</v>
      </c>
    </row>
    <row r="49" spans="1:5" ht="12.75">
      <c r="A49" s="35" t="s">
        <v>54</v>
      </c>
      <c r="E49" s="39" t="s">
        <v>5</v>
      </c>
    </row>
    <row r="50" spans="1:5" ht="12.75">
      <c r="A50" s="35" t="s">
        <v>55</v>
      </c>
      <c r="E50" s="40" t="s">
        <v>1370</v>
      </c>
    </row>
    <row r="51" spans="1:5" ht="51">
      <c r="A51" t="s">
        <v>56</v>
      </c>
      <c r="E51" s="39" t="s">
        <v>1392</v>
      </c>
    </row>
    <row r="52" spans="1:16" ht="25.5">
      <c r="A52" t="s">
        <v>49</v>
      </c>
      <c s="34" t="s">
        <v>94</v>
      </c>
      <c s="34" t="s">
        <v>777</v>
      </c>
      <c s="35" t="s">
        <v>5</v>
      </c>
      <c s="6" t="s">
        <v>778</v>
      </c>
      <c s="36" t="s">
        <v>97</v>
      </c>
      <c s="37">
        <v>10</v>
      </c>
      <c s="36">
        <v>0</v>
      </c>
      <c s="36">
        <f>ROUND(G52*H52,6)</f>
      </c>
      <c r="L52" s="38">
        <v>0</v>
      </c>
      <c s="32">
        <f>ROUND(ROUND(L52,2)*ROUND(G52,3),2)</f>
      </c>
      <c s="36" t="s">
        <v>53</v>
      </c>
      <c>
        <f>(M52*21)/100</f>
      </c>
      <c t="s">
        <v>27</v>
      </c>
    </row>
    <row r="53" spans="1:5" ht="12.75">
      <c r="A53" s="35" t="s">
        <v>54</v>
      </c>
      <c r="E53" s="39" t="s">
        <v>5</v>
      </c>
    </row>
    <row r="54" spans="1:5" ht="12.75">
      <c r="A54" s="35" t="s">
        <v>55</v>
      </c>
      <c r="E54" s="40" t="s">
        <v>1370</v>
      </c>
    </row>
    <row r="55" spans="1:5" ht="51">
      <c r="A55" t="s">
        <v>56</v>
      </c>
      <c r="E55" s="39" t="s">
        <v>1382</v>
      </c>
    </row>
    <row r="56" spans="1:16" ht="25.5">
      <c r="A56" t="s">
        <v>49</v>
      </c>
      <c s="34" t="s">
        <v>99</v>
      </c>
      <c s="34" t="s">
        <v>6502</v>
      </c>
      <c s="35" t="s">
        <v>5</v>
      </c>
      <c s="6" t="s">
        <v>6503</v>
      </c>
      <c s="36" t="s">
        <v>97</v>
      </c>
      <c s="37">
        <v>5</v>
      </c>
      <c s="36">
        <v>0</v>
      </c>
      <c s="36">
        <f>ROUND(G56*H56,6)</f>
      </c>
      <c r="L56" s="38">
        <v>0</v>
      </c>
      <c s="32">
        <f>ROUND(ROUND(L56,2)*ROUND(G56,3),2)</f>
      </c>
      <c s="36" t="s">
        <v>53</v>
      </c>
      <c>
        <f>(M56*21)/100</f>
      </c>
      <c t="s">
        <v>27</v>
      </c>
    </row>
    <row r="57" spans="1:5" ht="12.75">
      <c r="A57" s="35" t="s">
        <v>54</v>
      </c>
      <c r="E57" s="39" t="s">
        <v>5</v>
      </c>
    </row>
    <row r="58" spans="1:5" ht="12.75">
      <c r="A58" s="35" t="s">
        <v>55</v>
      </c>
      <c r="E58" s="40" t="s">
        <v>1370</v>
      </c>
    </row>
    <row r="59" spans="1:5" ht="51">
      <c r="A59" t="s">
        <v>56</v>
      </c>
      <c r="E59" s="39" t="s">
        <v>6472</v>
      </c>
    </row>
    <row r="60" spans="1:16" ht="12.75">
      <c r="A60" t="s">
        <v>49</v>
      </c>
      <c s="34" t="s">
        <v>102</v>
      </c>
      <c s="34" t="s">
        <v>6186</v>
      </c>
      <c s="35" t="s">
        <v>5</v>
      </c>
      <c s="6" t="s">
        <v>6187</v>
      </c>
      <c s="36" t="s">
        <v>70</v>
      </c>
      <c s="37">
        <v>60</v>
      </c>
      <c s="36">
        <v>0</v>
      </c>
      <c s="36">
        <f>ROUND(G60*H60,6)</f>
      </c>
      <c r="L60" s="38">
        <v>0</v>
      </c>
      <c s="32">
        <f>ROUND(ROUND(L60,2)*ROUND(G60,3),2)</f>
      </c>
      <c s="36" t="s">
        <v>53</v>
      </c>
      <c>
        <f>(M60*21)/100</f>
      </c>
      <c t="s">
        <v>27</v>
      </c>
    </row>
    <row r="61" spans="1:5" ht="12.75">
      <c r="A61" s="35" t="s">
        <v>54</v>
      </c>
      <c r="E61" s="39" t="s">
        <v>5</v>
      </c>
    </row>
    <row r="62" spans="1:5" ht="12.75">
      <c r="A62" s="35" t="s">
        <v>55</v>
      </c>
      <c r="E62" s="40" t="s">
        <v>1370</v>
      </c>
    </row>
    <row r="63" spans="1:5" ht="63.75">
      <c r="A63" t="s">
        <v>56</v>
      </c>
      <c r="E63" s="39" t="s">
        <v>6188</v>
      </c>
    </row>
    <row r="64" spans="1:16" ht="12.75">
      <c r="A64" t="s">
        <v>49</v>
      </c>
      <c s="34" t="s">
        <v>106</v>
      </c>
      <c s="34" t="s">
        <v>1398</v>
      </c>
      <c s="35" t="s">
        <v>5</v>
      </c>
      <c s="6" t="s">
        <v>1399</v>
      </c>
      <c s="36" t="s">
        <v>63</v>
      </c>
      <c s="37">
        <v>10</v>
      </c>
      <c s="36">
        <v>0</v>
      </c>
      <c s="36">
        <f>ROUND(G64*H64,6)</f>
      </c>
      <c r="L64" s="38">
        <v>0</v>
      </c>
      <c s="32">
        <f>ROUND(ROUND(L64,2)*ROUND(G64,3),2)</f>
      </c>
      <c s="36" t="s">
        <v>1400</v>
      </c>
      <c>
        <f>(M64*21)/100</f>
      </c>
      <c t="s">
        <v>27</v>
      </c>
    </row>
    <row r="65" spans="1:5" ht="12.75">
      <c r="A65" s="35" t="s">
        <v>54</v>
      </c>
      <c r="E65" s="39" t="s">
        <v>5</v>
      </c>
    </row>
    <row r="66" spans="1:5" ht="12.75">
      <c r="A66" s="35" t="s">
        <v>55</v>
      </c>
      <c r="E66" s="40" t="s">
        <v>1370</v>
      </c>
    </row>
    <row r="67" spans="1:5" ht="102">
      <c r="A67" t="s">
        <v>56</v>
      </c>
      <c r="E67" s="39" t="s">
        <v>1401</v>
      </c>
    </row>
    <row r="68" spans="1:13" ht="12.75">
      <c r="A68" t="s">
        <v>46</v>
      </c>
      <c r="C68" s="31" t="s">
        <v>1177</v>
      </c>
      <c r="E68" s="33" t="s">
        <v>1178</v>
      </c>
      <c r="J68" s="32">
        <f>0</f>
      </c>
      <c s="32">
        <f>0</f>
      </c>
      <c s="32">
        <f>0+L69+L73+L77+L81+L85+L89+L93</f>
      </c>
      <c s="32">
        <f>0+M69+M73+M77+M81+M85+M89+M93</f>
      </c>
    </row>
    <row r="69" spans="1:16" ht="12.75">
      <c r="A69" t="s">
        <v>49</v>
      </c>
      <c s="34" t="s">
        <v>110</v>
      </c>
      <c s="34" t="s">
        <v>6189</v>
      </c>
      <c s="35" t="s">
        <v>5</v>
      </c>
      <c s="6" t="s">
        <v>6190</v>
      </c>
      <c s="36" t="s">
        <v>70</v>
      </c>
      <c s="37">
        <v>2</v>
      </c>
      <c s="36">
        <v>0</v>
      </c>
      <c s="36">
        <f>ROUND(G69*H69,6)</f>
      </c>
      <c r="L69" s="38">
        <v>0</v>
      </c>
      <c s="32">
        <f>ROUND(ROUND(L69,2)*ROUND(G69,3),2)</f>
      </c>
      <c s="36" t="s">
        <v>53</v>
      </c>
      <c>
        <f>(M69*21)/100</f>
      </c>
      <c t="s">
        <v>27</v>
      </c>
    </row>
    <row r="70" spans="1:5" ht="12.75">
      <c r="A70" s="35" t="s">
        <v>54</v>
      </c>
      <c r="E70" s="39" t="s">
        <v>5</v>
      </c>
    </row>
    <row r="71" spans="1:5" ht="12.75">
      <c r="A71" s="35" t="s">
        <v>55</v>
      </c>
      <c r="E71" s="40" t="s">
        <v>1370</v>
      </c>
    </row>
    <row r="72" spans="1:5" ht="38.25">
      <c r="A72" t="s">
        <v>56</v>
      </c>
      <c r="E72" s="39" t="s">
        <v>6191</v>
      </c>
    </row>
    <row r="73" spans="1:16" ht="12.75">
      <c r="A73" t="s">
        <v>49</v>
      </c>
      <c s="34" t="s">
        <v>114</v>
      </c>
      <c s="34" t="s">
        <v>1504</v>
      </c>
      <c s="35" t="s">
        <v>5</v>
      </c>
      <c s="6" t="s">
        <v>1505</v>
      </c>
      <c s="36" t="s">
        <v>70</v>
      </c>
      <c s="37">
        <v>35</v>
      </c>
      <c s="36">
        <v>0</v>
      </c>
      <c s="36">
        <f>ROUND(G73*H73,6)</f>
      </c>
      <c r="L73" s="38">
        <v>0</v>
      </c>
      <c s="32">
        <f>ROUND(ROUND(L73,2)*ROUND(G73,3),2)</f>
      </c>
      <c s="36" t="s">
        <v>53</v>
      </c>
      <c>
        <f>(M73*21)/100</f>
      </c>
      <c t="s">
        <v>27</v>
      </c>
    </row>
    <row r="74" spans="1:5" ht="12.75">
      <c r="A74" s="35" t="s">
        <v>54</v>
      </c>
      <c r="E74" s="39" t="s">
        <v>5</v>
      </c>
    </row>
    <row r="75" spans="1:5" ht="12.75">
      <c r="A75" s="35" t="s">
        <v>55</v>
      </c>
      <c r="E75" s="40" t="s">
        <v>1370</v>
      </c>
    </row>
    <row r="76" spans="1:5" ht="51">
      <c r="A76" t="s">
        <v>56</v>
      </c>
      <c r="E76" s="39" t="s">
        <v>1506</v>
      </c>
    </row>
    <row r="77" spans="1:16" ht="12.75">
      <c r="A77" t="s">
        <v>49</v>
      </c>
      <c s="34" t="s">
        <v>118</v>
      </c>
      <c s="34" t="s">
        <v>6348</v>
      </c>
      <c s="35" t="s">
        <v>5</v>
      </c>
      <c s="6" t="s">
        <v>6349</v>
      </c>
      <c s="36" t="s">
        <v>97</v>
      </c>
      <c s="37">
        <v>6</v>
      </c>
      <c s="36">
        <v>0</v>
      </c>
      <c s="36">
        <f>ROUND(G77*H77,6)</f>
      </c>
      <c r="L77" s="38">
        <v>0</v>
      </c>
      <c s="32">
        <f>ROUND(ROUND(L77,2)*ROUND(G77,3),2)</f>
      </c>
      <c s="36" t="s">
        <v>53</v>
      </c>
      <c>
        <f>(M77*21)/100</f>
      </c>
      <c t="s">
        <v>27</v>
      </c>
    </row>
    <row r="78" spans="1:5" ht="12.75">
      <c r="A78" s="35" t="s">
        <v>54</v>
      </c>
      <c r="E78" s="39" t="s">
        <v>5</v>
      </c>
    </row>
    <row r="79" spans="1:5" ht="12.75">
      <c r="A79" s="35" t="s">
        <v>55</v>
      </c>
      <c r="E79" s="40" t="s">
        <v>1370</v>
      </c>
    </row>
    <row r="80" spans="1:5" ht="38.25">
      <c r="A80" t="s">
        <v>56</v>
      </c>
      <c r="E80" s="39" t="s">
        <v>6350</v>
      </c>
    </row>
    <row r="81" spans="1:16" ht="12.75">
      <c r="A81" t="s">
        <v>49</v>
      </c>
      <c s="34" t="s">
        <v>122</v>
      </c>
      <c s="34" t="s">
        <v>221</v>
      </c>
      <c s="35" t="s">
        <v>5</v>
      </c>
      <c s="6" t="s">
        <v>222</v>
      </c>
      <c s="36" t="s">
        <v>97</v>
      </c>
      <c s="37">
        <v>8</v>
      </c>
      <c s="36">
        <v>0</v>
      </c>
      <c s="36">
        <f>ROUND(G81*H81,6)</f>
      </c>
      <c r="L81" s="38">
        <v>0</v>
      </c>
      <c s="32">
        <f>ROUND(ROUND(L81,2)*ROUND(G81,3),2)</f>
      </c>
      <c s="36" t="s">
        <v>53</v>
      </c>
      <c>
        <f>(M81*21)/100</f>
      </c>
      <c t="s">
        <v>27</v>
      </c>
    </row>
    <row r="82" spans="1:5" ht="12.75">
      <c r="A82" s="35" t="s">
        <v>54</v>
      </c>
      <c r="E82" s="39" t="s">
        <v>5</v>
      </c>
    </row>
    <row r="83" spans="1:5" ht="12.75">
      <c r="A83" s="35" t="s">
        <v>55</v>
      </c>
      <c r="E83" s="40" t="s">
        <v>1370</v>
      </c>
    </row>
    <row r="84" spans="1:5" ht="25.5">
      <c r="A84" t="s">
        <v>56</v>
      </c>
      <c r="E84" s="39" t="s">
        <v>1507</v>
      </c>
    </row>
    <row r="85" spans="1:16" ht="12.75">
      <c r="A85" t="s">
        <v>49</v>
      </c>
      <c s="34" t="s">
        <v>126</v>
      </c>
      <c s="34" t="s">
        <v>1509</v>
      </c>
      <c s="35" t="s">
        <v>5</v>
      </c>
      <c s="6" t="s">
        <v>1510</v>
      </c>
      <c s="36" t="s">
        <v>97</v>
      </c>
      <c s="37">
        <v>5</v>
      </c>
      <c s="36">
        <v>0</v>
      </c>
      <c s="36">
        <f>ROUND(G85*H85,6)</f>
      </c>
      <c r="L85" s="38">
        <v>0</v>
      </c>
      <c s="32">
        <f>ROUND(ROUND(L85,2)*ROUND(G85,3),2)</f>
      </c>
      <c s="36" t="s">
        <v>53</v>
      </c>
      <c>
        <f>(M85*21)/100</f>
      </c>
      <c t="s">
        <v>27</v>
      </c>
    </row>
    <row r="86" spans="1:5" ht="12.75">
      <c r="A86" s="35" t="s">
        <v>54</v>
      </c>
      <c r="E86" s="39" t="s">
        <v>5</v>
      </c>
    </row>
    <row r="87" spans="1:5" ht="12.75">
      <c r="A87" s="35" t="s">
        <v>55</v>
      </c>
      <c r="E87" s="40" t="s">
        <v>1370</v>
      </c>
    </row>
    <row r="88" spans="1:5" ht="38.25">
      <c r="A88" t="s">
        <v>56</v>
      </c>
      <c r="E88" s="39" t="s">
        <v>1511</v>
      </c>
    </row>
    <row r="89" spans="1:16" ht="12.75">
      <c r="A89" t="s">
        <v>49</v>
      </c>
      <c s="34" t="s">
        <v>130</v>
      </c>
      <c s="34" t="s">
        <v>1512</v>
      </c>
      <c s="35" t="s">
        <v>5</v>
      </c>
      <c s="6" t="s">
        <v>794</v>
      </c>
      <c s="36" t="s">
        <v>97</v>
      </c>
      <c s="37">
        <v>1</v>
      </c>
      <c s="36">
        <v>0</v>
      </c>
      <c s="36">
        <f>ROUND(G89*H89,6)</f>
      </c>
      <c r="L89" s="38">
        <v>0</v>
      </c>
      <c s="32">
        <f>ROUND(ROUND(L89,2)*ROUND(G89,3),2)</f>
      </c>
      <c s="36" t="s">
        <v>53</v>
      </c>
      <c>
        <f>(M89*21)/100</f>
      </c>
      <c t="s">
        <v>27</v>
      </c>
    </row>
    <row r="90" spans="1:5" ht="12.75">
      <c r="A90" s="35" t="s">
        <v>54</v>
      </c>
      <c r="E90" s="39" t="s">
        <v>5</v>
      </c>
    </row>
    <row r="91" spans="1:5" ht="12.75">
      <c r="A91" s="35" t="s">
        <v>55</v>
      </c>
      <c r="E91" s="40" t="s">
        <v>1370</v>
      </c>
    </row>
    <row r="92" spans="1:5" ht="51">
      <c r="A92" t="s">
        <v>56</v>
      </c>
      <c r="E92" s="39" t="s">
        <v>1513</v>
      </c>
    </row>
    <row r="93" spans="1:16" ht="12.75">
      <c r="A93" t="s">
        <v>49</v>
      </c>
      <c s="34" t="s">
        <v>134</v>
      </c>
      <c s="34" t="s">
        <v>6504</v>
      </c>
      <c s="35" t="s">
        <v>5</v>
      </c>
      <c s="6" t="s">
        <v>6505</v>
      </c>
      <c s="36" t="s">
        <v>70</v>
      </c>
      <c s="37">
        <v>2</v>
      </c>
      <c s="36">
        <v>0</v>
      </c>
      <c s="36">
        <f>ROUND(G93*H93,6)</f>
      </c>
      <c r="L93" s="38">
        <v>0</v>
      </c>
      <c s="32">
        <f>ROUND(ROUND(L93,2)*ROUND(G93,3),2)</f>
      </c>
      <c s="36" t="s">
        <v>53</v>
      </c>
      <c>
        <f>(M93*21)/100</f>
      </c>
      <c t="s">
        <v>27</v>
      </c>
    </row>
    <row r="94" spans="1:5" ht="12.75">
      <c r="A94" s="35" t="s">
        <v>54</v>
      </c>
      <c r="E94" s="39" t="s">
        <v>5</v>
      </c>
    </row>
    <row r="95" spans="1:5" ht="12.75">
      <c r="A95" s="35" t="s">
        <v>55</v>
      </c>
      <c r="E95" s="40" t="s">
        <v>1370</v>
      </c>
    </row>
    <row r="96" spans="1:5" ht="25.5">
      <c r="A96" t="s">
        <v>56</v>
      </c>
      <c r="E96" s="39" t="s">
        <v>6506</v>
      </c>
    </row>
    <row r="97" spans="1:13" ht="12.75">
      <c r="A97" t="s">
        <v>46</v>
      </c>
      <c r="C97" s="31" t="s">
        <v>1402</v>
      </c>
      <c r="E97" s="33" t="s">
        <v>1403</v>
      </c>
      <c r="J97" s="32">
        <f>0</f>
      </c>
      <c s="32">
        <f>0</f>
      </c>
      <c s="32">
        <f>0+L98+L102+L106+L110+L114+L118+L122+L126+L130+L134+L138+L142</f>
      </c>
      <c s="32">
        <f>0+M98+M102+M106+M110+M114+M118+M122+M126+M130+M134+M138+M142</f>
      </c>
    </row>
    <row r="98" spans="1:16" ht="25.5">
      <c r="A98" t="s">
        <v>49</v>
      </c>
      <c s="34" t="s">
        <v>138</v>
      </c>
      <c s="34" t="s">
        <v>6507</v>
      </c>
      <c s="35" t="s">
        <v>5</v>
      </c>
      <c s="6" t="s">
        <v>6508</v>
      </c>
      <c s="36" t="s">
        <v>70</v>
      </c>
      <c s="37">
        <v>11450</v>
      </c>
      <c s="36">
        <v>0</v>
      </c>
      <c s="36">
        <f>ROUND(G98*H98,6)</f>
      </c>
      <c r="L98" s="38">
        <v>0</v>
      </c>
      <c s="32">
        <f>ROUND(ROUND(L98,2)*ROUND(G98,3),2)</f>
      </c>
      <c s="36" t="s">
        <v>53</v>
      </c>
      <c>
        <f>(M98*21)/100</f>
      </c>
      <c t="s">
        <v>27</v>
      </c>
    </row>
    <row r="99" spans="1:5" ht="12.75">
      <c r="A99" s="35" t="s">
        <v>54</v>
      </c>
      <c r="E99" s="39" t="s">
        <v>5</v>
      </c>
    </row>
    <row r="100" spans="1:5" ht="12.75">
      <c r="A100" s="35" t="s">
        <v>55</v>
      </c>
      <c r="E100" s="40" t="s">
        <v>1370</v>
      </c>
    </row>
    <row r="101" spans="1:5" ht="38.25">
      <c r="A101" t="s">
        <v>56</v>
      </c>
      <c r="E101" s="39" t="s">
        <v>1406</v>
      </c>
    </row>
    <row r="102" spans="1:16" ht="12.75">
      <c r="A102" t="s">
        <v>49</v>
      </c>
      <c s="34" t="s">
        <v>142</v>
      </c>
      <c s="34" t="s">
        <v>6509</v>
      </c>
      <c s="35" t="s">
        <v>5</v>
      </c>
      <c s="6" t="s">
        <v>6510</v>
      </c>
      <c s="36" t="s">
        <v>97</v>
      </c>
      <c s="37">
        <v>187</v>
      </c>
      <c s="36">
        <v>0</v>
      </c>
      <c s="36">
        <f>ROUND(G102*H102,6)</f>
      </c>
      <c r="L102" s="38">
        <v>0</v>
      </c>
      <c s="32">
        <f>ROUND(ROUND(L102,2)*ROUND(G102,3),2)</f>
      </c>
      <c s="36" t="s">
        <v>53</v>
      </c>
      <c>
        <f>(M102*21)/100</f>
      </c>
      <c t="s">
        <v>27</v>
      </c>
    </row>
    <row r="103" spans="1:5" ht="12.75">
      <c r="A103" s="35" t="s">
        <v>54</v>
      </c>
      <c r="E103" s="39" t="s">
        <v>5</v>
      </c>
    </row>
    <row r="104" spans="1:5" ht="12.75">
      <c r="A104" s="35" t="s">
        <v>55</v>
      </c>
      <c r="E104" s="40" t="s">
        <v>1370</v>
      </c>
    </row>
    <row r="105" spans="1:5" ht="38.25">
      <c r="A105" t="s">
        <v>56</v>
      </c>
      <c r="E105" s="39" t="s">
        <v>6511</v>
      </c>
    </row>
    <row r="106" spans="1:16" ht="12.75">
      <c r="A106" t="s">
        <v>49</v>
      </c>
      <c s="34" t="s">
        <v>146</v>
      </c>
      <c s="34" t="s">
        <v>6512</v>
      </c>
      <c s="35" t="s">
        <v>5</v>
      </c>
      <c s="6" t="s">
        <v>6513</v>
      </c>
      <c s="36" t="s">
        <v>97</v>
      </c>
      <c s="37">
        <v>44</v>
      </c>
      <c s="36">
        <v>0</v>
      </c>
      <c s="36">
        <f>ROUND(G106*H106,6)</f>
      </c>
      <c r="L106" s="38">
        <v>0</v>
      </c>
      <c s="32">
        <f>ROUND(ROUND(L106,2)*ROUND(G106,3),2)</f>
      </c>
      <c s="36" t="s">
        <v>53</v>
      </c>
      <c>
        <f>(M106*21)/100</f>
      </c>
      <c t="s">
        <v>27</v>
      </c>
    </row>
    <row r="107" spans="1:5" ht="12.75">
      <c r="A107" s="35" t="s">
        <v>54</v>
      </c>
      <c r="E107" s="39" t="s">
        <v>5</v>
      </c>
    </row>
    <row r="108" spans="1:5" ht="12.75">
      <c r="A108" s="35" t="s">
        <v>55</v>
      </c>
      <c r="E108" s="40" t="s">
        <v>1370</v>
      </c>
    </row>
    <row r="109" spans="1:5" ht="38.25">
      <c r="A109" t="s">
        <v>56</v>
      </c>
      <c r="E109" s="39" t="s">
        <v>6511</v>
      </c>
    </row>
    <row r="110" spans="1:16" ht="12.75">
      <c r="A110" t="s">
        <v>49</v>
      </c>
      <c s="34" t="s">
        <v>150</v>
      </c>
      <c s="34" t="s">
        <v>6514</v>
      </c>
      <c s="35" t="s">
        <v>5</v>
      </c>
      <c s="6" t="s">
        <v>6515</v>
      </c>
      <c s="36" t="s">
        <v>97</v>
      </c>
      <c s="37">
        <v>44</v>
      </c>
      <c s="36">
        <v>0</v>
      </c>
      <c s="36">
        <f>ROUND(G110*H110,6)</f>
      </c>
      <c r="L110" s="38">
        <v>0</v>
      </c>
      <c s="32">
        <f>ROUND(ROUND(L110,2)*ROUND(G110,3),2)</f>
      </c>
      <c s="36" t="s">
        <v>53</v>
      </c>
      <c>
        <f>(M110*21)/100</f>
      </c>
      <c t="s">
        <v>27</v>
      </c>
    </row>
    <row r="111" spans="1:5" ht="12.75">
      <c r="A111" s="35" t="s">
        <v>54</v>
      </c>
      <c r="E111" s="39" t="s">
        <v>5</v>
      </c>
    </row>
    <row r="112" spans="1:5" ht="12.75">
      <c r="A112" s="35" t="s">
        <v>55</v>
      </c>
      <c r="E112" s="40" t="s">
        <v>1370</v>
      </c>
    </row>
    <row r="113" spans="1:5" ht="38.25">
      <c r="A113" t="s">
        <v>56</v>
      </c>
      <c r="E113" s="39" t="s">
        <v>6511</v>
      </c>
    </row>
    <row r="114" spans="1:16" ht="12.75">
      <c r="A114" t="s">
        <v>49</v>
      </c>
      <c s="34" t="s">
        <v>154</v>
      </c>
      <c s="34" t="s">
        <v>6516</v>
      </c>
      <c s="35" t="s">
        <v>5</v>
      </c>
      <c s="6" t="s">
        <v>6517</v>
      </c>
      <c s="36" t="s">
        <v>97</v>
      </c>
      <c s="37">
        <v>21</v>
      </c>
      <c s="36">
        <v>0</v>
      </c>
      <c s="36">
        <f>ROUND(G114*H114,6)</f>
      </c>
      <c r="L114" s="38">
        <v>0</v>
      </c>
      <c s="32">
        <f>ROUND(ROUND(L114,2)*ROUND(G114,3),2)</f>
      </c>
      <c s="36" t="s">
        <v>53</v>
      </c>
      <c>
        <f>(M114*21)/100</f>
      </c>
      <c t="s">
        <v>27</v>
      </c>
    </row>
    <row r="115" spans="1:5" ht="12.75">
      <c r="A115" s="35" t="s">
        <v>54</v>
      </c>
      <c r="E115" s="39" t="s">
        <v>5</v>
      </c>
    </row>
    <row r="116" spans="1:5" ht="12.75">
      <c r="A116" s="35" t="s">
        <v>55</v>
      </c>
      <c r="E116" s="40" t="s">
        <v>1370</v>
      </c>
    </row>
    <row r="117" spans="1:5" ht="38.25">
      <c r="A117" t="s">
        <v>56</v>
      </c>
      <c r="E117" s="39" t="s">
        <v>1411</v>
      </c>
    </row>
    <row r="118" spans="1:16" ht="12.75">
      <c r="A118" t="s">
        <v>49</v>
      </c>
      <c s="34" t="s">
        <v>158</v>
      </c>
      <c s="34" t="s">
        <v>6518</v>
      </c>
      <c s="35" t="s">
        <v>5</v>
      </c>
      <c s="6" t="s">
        <v>6519</v>
      </c>
      <c s="36" t="s">
        <v>97</v>
      </c>
      <c s="37">
        <v>187</v>
      </c>
      <c s="36">
        <v>0</v>
      </c>
      <c s="36">
        <f>ROUND(G118*H118,6)</f>
      </c>
      <c r="L118" s="38">
        <v>0</v>
      </c>
      <c s="32">
        <f>ROUND(ROUND(L118,2)*ROUND(G118,3),2)</f>
      </c>
      <c s="36" t="s">
        <v>53</v>
      </c>
      <c>
        <f>(M118*21)/100</f>
      </c>
      <c t="s">
        <v>27</v>
      </c>
    </row>
    <row r="119" spans="1:5" ht="12.75">
      <c r="A119" s="35" t="s">
        <v>54</v>
      </c>
      <c r="E119" s="39" t="s">
        <v>5</v>
      </c>
    </row>
    <row r="120" spans="1:5" ht="12.75">
      <c r="A120" s="35" t="s">
        <v>55</v>
      </c>
      <c r="E120" s="40" t="s">
        <v>1370</v>
      </c>
    </row>
    <row r="121" spans="1:5" ht="38.25">
      <c r="A121" t="s">
        <v>56</v>
      </c>
      <c r="E121" s="39" t="s">
        <v>1411</v>
      </c>
    </row>
    <row r="122" spans="1:16" ht="25.5">
      <c r="A122" t="s">
        <v>49</v>
      </c>
      <c s="34" t="s">
        <v>162</v>
      </c>
      <c s="34" t="s">
        <v>6520</v>
      </c>
      <c s="35" t="s">
        <v>5</v>
      </c>
      <c s="6" t="s">
        <v>6521</v>
      </c>
      <c s="36" t="s">
        <v>97</v>
      </c>
      <c s="37">
        <v>6</v>
      </c>
      <c s="36">
        <v>0</v>
      </c>
      <c s="36">
        <f>ROUND(G122*H122,6)</f>
      </c>
      <c r="L122" s="38">
        <v>0</v>
      </c>
      <c s="32">
        <f>ROUND(ROUND(L122,2)*ROUND(G122,3),2)</f>
      </c>
      <c s="36" t="s">
        <v>53</v>
      </c>
      <c>
        <f>(M122*21)/100</f>
      </c>
      <c t="s">
        <v>27</v>
      </c>
    </row>
    <row r="123" spans="1:5" ht="12.75">
      <c r="A123" s="35" t="s">
        <v>54</v>
      </c>
      <c r="E123" s="39" t="s">
        <v>5</v>
      </c>
    </row>
    <row r="124" spans="1:5" ht="12.75">
      <c r="A124" s="35" t="s">
        <v>55</v>
      </c>
      <c r="E124" s="40" t="s">
        <v>1370</v>
      </c>
    </row>
    <row r="125" spans="1:5" ht="38.25">
      <c r="A125" t="s">
        <v>56</v>
      </c>
      <c r="E125" s="39" t="s">
        <v>1411</v>
      </c>
    </row>
    <row r="126" spans="1:16" ht="25.5">
      <c r="A126" t="s">
        <v>49</v>
      </c>
      <c s="34" t="s">
        <v>167</v>
      </c>
      <c s="34" t="s">
        <v>228</v>
      </c>
      <c s="35" t="s">
        <v>5</v>
      </c>
      <c s="6" t="s">
        <v>229</v>
      </c>
      <c s="36" t="s">
        <v>70</v>
      </c>
      <c s="37">
        <v>10</v>
      </c>
      <c s="36">
        <v>0</v>
      </c>
      <c s="36">
        <f>ROUND(G126*H126,6)</f>
      </c>
      <c r="L126" s="38">
        <v>0</v>
      </c>
      <c s="32">
        <f>ROUND(ROUND(L126,2)*ROUND(G126,3),2)</f>
      </c>
      <c s="36" t="s">
        <v>53</v>
      </c>
      <c>
        <f>(M126*21)/100</f>
      </c>
      <c t="s">
        <v>27</v>
      </c>
    </row>
    <row r="127" spans="1:5" ht="12.75">
      <c r="A127" s="35" t="s">
        <v>54</v>
      </c>
      <c r="E127" s="39" t="s">
        <v>5</v>
      </c>
    </row>
    <row r="128" spans="1:5" ht="12.75">
      <c r="A128" s="35" t="s">
        <v>55</v>
      </c>
      <c r="E128" s="40" t="s">
        <v>1370</v>
      </c>
    </row>
    <row r="129" spans="1:5" ht="38.25">
      <c r="A129" t="s">
        <v>56</v>
      </c>
      <c r="E129" s="39" t="s">
        <v>1406</v>
      </c>
    </row>
    <row r="130" spans="1:16" ht="25.5">
      <c r="A130" t="s">
        <v>49</v>
      </c>
      <c s="34" t="s">
        <v>171</v>
      </c>
      <c s="34" t="s">
        <v>6203</v>
      </c>
      <c s="35" t="s">
        <v>5</v>
      </c>
      <c s="6" t="s">
        <v>6204</v>
      </c>
      <c s="36" t="s">
        <v>97</v>
      </c>
      <c s="37">
        <v>12</v>
      </c>
      <c s="36">
        <v>0</v>
      </c>
      <c s="36">
        <f>ROUND(G130*H130,6)</f>
      </c>
      <c r="L130" s="38">
        <v>0</v>
      </c>
      <c s="32">
        <f>ROUND(ROUND(L130,2)*ROUND(G130,3),2)</f>
      </c>
      <c s="36" t="s">
        <v>53</v>
      </c>
      <c>
        <f>(M130*21)/100</f>
      </c>
      <c t="s">
        <v>27</v>
      </c>
    </row>
    <row r="131" spans="1:5" ht="12.75">
      <c r="A131" s="35" t="s">
        <v>54</v>
      </c>
      <c r="E131" s="39" t="s">
        <v>5</v>
      </c>
    </row>
    <row r="132" spans="1:5" ht="12.75">
      <c r="A132" s="35" t="s">
        <v>55</v>
      </c>
      <c r="E132" s="40" t="s">
        <v>1370</v>
      </c>
    </row>
    <row r="133" spans="1:5" ht="38.25">
      <c r="A133" t="s">
        <v>56</v>
      </c>
      <c r="E133" s="39" t="s">
        <v>1411</v>
      </c>
    </row>
    <row r="134" spans="1:16" ht="12.75">
      <c r="A134" t="s">
        <v>49</v>
      </c>
      <c s="34" t="s">
        <v>175</v>
      </c>
      <c s="34" t="s">
        <v>1412</v>
      </c>
      <c s="35" t="s">
        <v>5</v>
      </c>
      <c s="6" t="s">
        <v>1413</v>
      </c>
      <c s="36" t="s">
        <v>70</v>
      </c>
      <c s="37">
        <v>130</v>
      </c>
      <c s="36">
        <v>0</v>
      </c>
      <c s="36">
        <f>ROUND(G134*H134,6)</f>
      </c>
      <c r="L134" s="38">
        <v>0</v>
      </c>
      <c s="32">
        <f>ROUND(ROUND(L134,2)*ROUND(G134,3),2)</f>
      </c>
      <c s="36" t="s">
        <v>53</v>
      </c>
      <c>
        <f>(M134*21)/100</f>
      </c>
      <c t="s">
        <v>27</v>
      </c>
    </row>
    <row r="135" spans="1:5" ht="12.75">
      <c r="A135" s="35" t="s">
        <v>54</v>
      </c>
      <c r="E135" s="39" t="s">
        <v>5</v>
      </c>
    </row>
    <row r="136" spans="1:5" ht="12.75">
      <c r="A136" s="35" t="s">
        <v>55</v>
      </c>
      <c r="E136" s="40" t="s">
        <v>1370</v>
      </c>
    </row>
    <row r="137" spans="1:5" ht="25.5">
      <c r="A137" t="s">
        <v>56</v>
      </c>
      <c r="E137" s="39" t="s">
        <v>1414</v>
      </c>
    </row>
    <row r="138" spans="1:16" ht="12.75">
      <c r="A138" t="s">
        <v>49</v>
      </c>
      <c s="34" t="s">
        <v>179</v>
      </c>
      <c s="34" t="s">
        <v>1222</v>
      </c>
      <c s="35" t="s">
        <v>5</v>
      </c>
      <c s="6" t="s">
        <v>1223</v>
      </c>
      <c s="36" t="s">
        <v>97</v>
      </c>
      <c s="37">
        <v>50</v>
      </c>
      <c s="36">
        <v>0</v>
      </c>
      <c s="36">
        <f>ROUND(G138*H138,6)</f>
      </c>
      <c r="L138" s="38">
        <v>0</v>
      </c>
      <c s="32">
        <f>ROUND(ROUND(L138,2)*ROUND(G138,3),2)</f>
      </c>
      <c s="36" t="s">
        <v>53</v>
      </c>
      <c>
        <f>(M138*21)/100</f>
      </c>
      <c t="s">
        <v>27</v>
      </c>
    </row>
    <row r="139" spans="1:5" ht="12.75">
      <c r="A139" s="35" t="s">
        <v>54</v>
      </c>
      <c r="E139" s="39" t="s">
        <v>5</v>
      </c>
    </row>
    <row r="140" spans="1:5" ht="12.75">
      <c r="A140" s="35" t="s">
        <v>55</v>
      </c>
      <c r="E140" s="40" t="s">
        <v>1370</v>
      </c>
    </row>
    <row r="141" spans="1:5" ht="25.5">
      <c r="A141" t="s">
        <v>56</v>
      </c>
      <c r="E141" s="39" t="s">
        <v>1415</v>
      </c>
    </row>
    <row r="142" spans="1:16" ht="12.75">
      <c r="A142" t="s">
        <v>49</v>
      </c>
      <c s="34" t="s">
        <v>183</v>
      </c>
      <c s="34" t="s">
        <v>6357</v>
      </c>
      <c s="35" t="s">
        <v>5</v>
      </c>
      <c s="6" t="s">
        <v>6358</v>
      </c>
      <c s="36" t="s">
        <v>97</v>
      </c>
      <c s="37">
        <v>1</v>
      </c>
      <c s="36">
        <v>0</v>
      </c>
      <c s="36">
        <f>ROUND(G142*H142,6)</f>
      </c>
      <c r="L142" s="38">
        <v>0</v>
      </c>
      <c s="32">
        <f>ROUND(ROUND(L142,2)*ROUND(G142,3),2)</f>
      </c>
      <c s="36" t="s">
        <v>53</v>
      </c>
      <c>
        <f>(M142*21)/100</f>
      </c>
      <c t="s">
        <v>27</v>
      </c>
    </row>
    <row r="143" spans="1:5" ht="12.75">
      <c r="A143" s="35" t="s">
        <v>54</v>
      </c>
      <c r="E143" s="39" t="s">
        <v>5</v>
      </c>
    </row>
    <row r="144" spans="1:5" ht="12.75">
      <c r="A144" s="35" t="s">
        <v>55</v>
      </c>
      <c r="E144" s="40" t="s">
        <v>1370</v>
      </c>
    </row>
    <row r="145" spans="1:5" ht="38.25">
      <c r="A145" t="s">
        <v>56</v>
      </c>
      <c r="E145" s="39" t="s">
        <v>6359</v>
      </c>
    </row>
    <row r="146" spans="1:13" ht="12.75">
      <c r="A146" t="s">
        <v>46</v>
      </c>
      <c r="C146" s="31" t="s">
        <v>1329</v>
      </c>
      <c r="E146" s="33" t="s">
        <v>1330</v>
      </c>
      <c r="J146" s="32">
        <f>0</f>
      </c>
      <c s="32">
        <f>0</f>
      </c>
      <c s="32">
        <f>0+L147+L151+L155+L159+L163+L167+L171+L175+L179+L183</f>
      </c>
      <c s="32">
        <f>0+M147+M151+M155+M159+M163+M167+M171+M175+M179+M183</f>
      </c>
    </row>
    <row r="147" spans="1:16" ht="25.5">
      <c r="A147" t="s">
        <v>49</v>
      </c>
      <c s="34" t="s">
        <v>187</v>
      </c>
      <c s="34" t="s">
        <v>1331</v>
      </c>
      <c s="35" t="s">
        <v>5</v>
      </c>
      <c s="6" t="s">
        <v>1332</v>
      </c>
      <c s="36" t="s">
        <v>97</v>
      </c>
      <c s="37">
        <v>1</v>
      </c>
      <c s="36">
        <v>0</v>
      </c>
      <c s="36">
        <f>ROUND(G147*H147,6)</f>
      </c>
      <c r="L147" s="38">
        <v>0</v>
      </c>
      <c s="32">
        <f>ROUND(ROUND(L147,2)*ROUND(G147,3),2)</f>
      </c>
      <c s="36" t="s">
        <v>53</v>
      </c>
      <c>
        <f>(M147*21)/100</f>
      </c>
      <c t="s">
        <v>27</v>
      </c>
    </row>
    <row r="148" spans="1:5" ht="12.75">
      <c r="A148" s="35" t="s">
        <v>54</v>
      </c>
      <c r="E148" s="39" t="s">
        <v>5</v>
      </c>
    </row>
    <row r="149" spans="1:5" ht="12.75">
      <c r="A149" s="35" t="s">
        <v>55</v>
      </c>
      <c r="E149" s="40" t="s">
        <v>1370</v>
      </c>
    </row>
    <row r="150" spans="1:5" ht="63.75">
      <c r="A150" t="s">
        <v>56</v>
      </c>
      <c r="E150" s="39" t="s">
        <v>1338</v>
      </c>
    </row>
    <row r="151" spans="1:16" ht="25.5">
      <c r="A151" t="s">
        <v>49</v>
      </c>
      <c s="34" t="s">
        <v>193</v>
      </c>
      <c s="34" t="s">
        <v>1339</v>
      </c>
      <c s="35" t="s">
        <v>5</v>
      </c>
      <c s="6" t="s">
        <v>1340</v>
      </c>
      <c s="36" t="s">
        <v>97</v>
      </c>
      <c s="37">
        <v>1</v>
      </c>
      <c s="36">
        <v>0</v>
      </c>
      <c s="36">
        <f>ROUND(G151*H151,6)</f>
      </c>
      <c r="L151" s="38">
        <v>0</v>
      </c>
      <c s="32">
        <f>ROUND(ROUND(L151,2)*ROUND(G151,3),2)</f>
      </c>
      <c s="36" t="s">
        <v>53</v>
      </c>
      <c>
        <f>(M151*21)/100</f>
      </c>
      <c t="s">
        <v>27</v>
      </c>
    </row>
    <row r="152" spans="1:5" ht="12.75">
      <c r="A152" s="35" t="s">
        <v>54</v>
      </c>
      <c r="E152" s="39" t="s">
        <v>5</v>
      </c>
    </row>
    <row r="153" spans="1:5" ht="12.75">
      <c r="A153" s="35" t="s">
        <v>55</v>
      </c>
      <c r="E153" s="40" t="s">
        <v>1370</v>
      </c>
    </row>
    <row r="154" spans="1:5" ht="38.25">
      <c r="A154" t="s">
        <v>56</v>
      </c>
      <c r="E154" s="39" t="s">
        <v>1439</v>
      </c>
    </row>
    <row r="155" spans="1:16" ht="12.75">
      <c r="A155" t="s">
        <v>49</v>
      </c>
      <c s="34" t="s">
        <v>270</v>
      </c>
      <c s="34" t="s">
        <v>1440</v>
      </c>
      <c s="35" t="s">
        <v>5</v>
      </c>
      <c s="6" t="s">
        <v>1441</v>
      </c>
      <c s="36" t="s">
        <v>97</v>
      </c>
      <c s="37">
        <v>2</v>
      </c>
      <c s="36">
        <v>0</v>
      </c>
      <c s="36">
        <f>ROUND(G155*H155,6)</f>
      </c>
      <c r="L155" s="38">
        <v>0</v>
      </c>
      <c s="32">
        <f>ROUND(ROUND(L155,2)*ROUND(G155,3),2)</f>
      </c>
      <c s="36" t="s">
        <v>53</v>
      </c>
      <c>
        <f>(M155*21)/100</f>
      </c>
      <c t="s">
        <v>27</v>
      </c>
    </row>
    <row r="156" spans="1:5" ht="12.75">
      <c r="A156" s="35" t="s">
        <v>54</v>
      </c>
      <c r="E156" s="39" t="s">
        <v>5</v>
      </c>
    </row>
    <row r="157" spans="1:5" ht="12.75">
      <c r="A157" s="35" t="s">
        <v>55</v>
      </c>
      <c r="E157" s="40" t="s">
        <v>1370</v>
      </c>
    </row>
    <row r="158" spans="1:5" ht="38.25">
      <c r="A158" t="s">
        <v>56</v>
      </c>
      <c r="E158" s="39" t="s">
        <v>1442</v>
      </c>
    </row>
    <row r="159" spans="1:16" ht="12.75">
      <c r="A159" t="s">
        <v>49</v>
      </c>
      <c s="34" t="s">
        <v>271</v>
      </c>
      <c s="34" t="s">
        <v>6489</v>
      </c>
      <c s="35" t="s">
        <v>5</v>
      </c>
      <c s="6" t="s">
        <v>6490</v>
      </c>
      <c s="36" t="s">
        <v>97</v>
      </c>
      <c s="37">
        <v>4</v>
      </c>
      <c s="36">
        <v>0</v>
      </c>
      <c s="36">
        <f>ROUND(G159*H159,6)</f>
      </c>
      <c r="L159" s="38">
        <v>0</v>
      </c>
      <c s="32">
        <f>ROUND(ROUND(L159,2)*ROUND(G159,3),2)</f>
      </c>
      <c s="36" t="s">
        <v>53</v>
      </c>
      <c>
        <f>(M159*21)/100</f>
      </c>
      <c t="s">
        <v>27</v>
      </c>
    </row>
    <row r="160" spans="1:5" ht="12.75">
      <c r="A160" s="35" t="s">
        <v>54</v>
      </c>
      <c r="E160" s="39" t="s">
        <v>5</v>
      </c>
    </row>
    <row r="161" spans="1:5" ht="12.75">
      <c r="A161" s="35" t="s">
        <v>55</v>
      </c>
      <c r="E161" s="40" t="s">
        <v>1370</v>
      </c>
    </row>
    <row r="162" spans="1:5" ht="38.25">
      <c r="A162" t="s">
        <v>56</v>
      </c>
      <c r="E162" s="39" t="s">
        <v>1445</v>
      </c>
    </row>
    <row r="163" spans="1:16" ht="25.5">
      <c r="A163" t="s">
        <v>49</v>
      </c>
      <c s="34" t="s">
        <v>272</v>
      </c>
      <c s="34" t="s">
        <v>6491</v>
      </c>
      <c s="35" t="s">
        <v>5</v>
      </c>
      <c s="6" t="s">
        <v>6492</v>
      </c>
      <c s="36" t="s">
        <v>97</v>
      </c>
      <c s="37">
        <v>4</v>
      </c>
      <c s="36">
        <v>0</v>
      </c>
      <c s="36">
        <f>ROUND(G163*H163,6)</f>
      </c>
      <c r="L163" s="38">
        <v>0</v>
      </c>
      <c s="32">
        <f>ROUND(ROUND(L163,2)*ROUND(G163,3),2)</f>
      </c>
      <c s="36" t="s">
        <v>53</v>
      </c>
      <c>
        <f>(M163*21)/100</f>
      </c>
      <c t="s">
        <v>27</v>
      </c>
    </row>
    <row r="164" spans="1:5" ht="12.75">
      <c r="A164" s="35" t="s">
        <v>54</v>
      </c>
      <c r="E164" s="39" t="s">
        <v>5</v>
      </c>
    </row>
    <row r="165" spans="1:5" ht="12.75">
      <c r="A165" s="35" t="s">
        <v>55</v>
      </c>
      <c r="E165" s="40" t="s">
        <v>1370</v>
      </c>
    </row>
    <row r="166" spans="1:5" ht="38.25">
      <c r="A166" t="s">
        <v>56</v>
      </c>
      <c r="E166" s="39" t="s">
        <v>1445</v>
      </c>
    </row>
    <row r="167" spans="1:16" ht="25.5">
      <c r="A167" t="s">
        <v>49</v>
      </c>
      <c s="34" t="s">
        <v>273</v>
      </c>
      <c s="34" t="s">
        <v>6522</v>
      </c>
      <c s="35" t="s">
        <v>5</v>
      </c>
      <c s="6" t="s">
        <v>6523</v>
      </c>
      <c s="36" t="s">
        <v>97</v>
      </c>
      <c s="37">
        <v>1</v>
      </c>
      <c s="36">
        <v>0</v>
      </c>
      <c s="36">
        <f>ROUND(G167*H167,6)</f>
      </c>
      <c r="L167" s="38">
        <v>0</v>
      </c>
      <c s="32">
        <f>ROUND(ROUND(L167,2)*ROUND(G167,3),2)</f>
      </c>
      <c s="36" t="s">
        <v>53</v>
      </c>
      <c>
        <f>(M167*21)/100</f>
      </c>
      <c t="s">
        <v>27</v>
      </c>
    </row>
    <row r="168" spans="1:5" ht="12.75">
      <c r="A168" s="35" t="s">
        <v>54</v>
      </c>
      <c r="E168" s="39" t="s">
        <v>5</v>
      </c>
    </row>
    <row r="169" spans="1:5" ht="12.75">
      <c r="A169" s="35" t="s">
        <v>55</v>
      </c>
      <c r="E169" s="40" t="s">
        <v>1370</v>
      </c>
    </row>
    <row r="170" spans="1:5" ht="38.25">
      <c r="A170" t="s">
        <v>56</v>
      </c>
      <c r="E170" s="39" t="s">
        <v>6524</v>
      </c>
    </row>
    <row r="171" spans="1:16" ht="12.75">
      <c r="A171" t="s">
        <v>49</v>
      </c>
      <c s="34" t="s">
        <v>274</v>
      </c>
      <c s="34" t="s">
        <v>1342</v>
      </c>
      <c s="35" t="s">
        <v>5</v>
      </c>
      <c s="6" t="s">
        <v>1343</v>
      </c>
      <c s="36" t="s">
        <v>165</v>
      </c>
      <c s="37">
        <v>48</v>
      </c>
      <c s="36">
        <v>0</v>
      </c>
      <c s="36">
        <f>ROUND(G171*H171,6)</f>
      </c>
      <c r="L171" s="38">
        <v>0</v>
      </c>
      <c s="32">
        <f>ROUND(ROUND(L171,2)*ROUND(G171,3),2)</f>
      </c>
      <c s="36" t="s">
        <v>53</v>
      </c>
      <c>
        <f>(M171*21)/100</f>
      </c>
      <c t="s">
        <v>27</v>
      </c>
    </row>
    <row r="172" spans="1:5" ht="12.75">
      <c r="A172" s="35" t="s">
        <v>54</v>
      </c>
      <c r="E172" s="39" t="s">
        <v>5</v>
      </c>
    </row>
    <row r="173" spans="1:5" ht="12.75">
      <c r="A173" s="35" t="s">
        <v>55</v>
      </c>
      <c r="E173" s="40" t="s">
        <v>1370</v>
      </c>
    </row>
    <row r="174" spans="1:5" ht="38.25">
      <c r="A174" t="s">
        <v>56</v>
      </c>
      <c r="E174" s="39" t="s">
        <v>1446</v>
      </c>
    </row>
    <row r="175" spans="1:16" ht="12.75">
      <c r="A175" t="s">
        <v>49</v>
      </c>
      <c s="34" t="s">
        <v>278</v>
      </c>
      <c s="34" t="s">
        <v>350</v>
      </c>
      <c s="35" t="s">
        <v>5</v>
      </c>
      <c s="6" t="s">
        <v>351</v>
      </c>
      <c s="36" t="s">
        <v>165</v>
      </c>
      <c s="37">
        <v>24</v>
      </c>
      <c s="36">
        <v>0</v>
      </c>
      <c s="36">
        <f>ROUND(G175*H175,6)</f>
      </c>
      <c r="L175" s="38">
        <v>0</v>
      </c>
      <c s="32">
        <f>ROUND(ROUND(L175,2)*ROUND(G175,3),2)</f>
      </c>
      <c s="36" t="s">
        <v>53</v>
      </c>
      <c>
        <f>(M175*21)/100</f>
      </c>
      <c t="s">
        <v>27</v>
      </c>
    </row>
    <row r="176" spans="1:5" ht="12.75">
      <c r="A176" s="35" t="s">
        <v>54</v>
      </c>
      <c r="E176" s="39" t="s">
        <v>5</v>
      </c>
    </row>
    <row r="177" spans="1:5" ht="12.75">
      <c r="A177" s="35" t="s">
        <v>55</v>
      </c>
      <c r="E177" s="40" t="s">
        <v>1370</v>
      </c>
    </row>
    <row r="178" spans="1:5" ht="38.25">
      <c r="A178" t="s">
        <v>56</v>
      </c>
      <c r="E178" s="39" t="s">
        <v>1450</v>
      </c>
    </row>
    <row r="179" spans="1:16" ht="12.75">
      <c r="A179" t="s">
        <v>49</v>
      </c>
      <c s="34" t="s">
        <v>279</v>
      </c>
      <c s="34" t="s">
        <v>353</v>
      </c>
      <c s="35" t="s">
        <v>5</v>
      </c>
      <c s="6" t="s">
        <v>354</v>
      </c>
      <c s="36" t="s">
        <v>165</v>
      </c>
      <c s="37">
        <v>8</v>
      </c>
      <c s="36">
        <v>0</v>
      </c>
      <c s="36">
        <f>ROUND(G179*H179,6)</f>
      </c>
      <c r="L179" s="38">
        <v>0</v>
      </c>
      <c s="32">
        <f>ROUND(ROUND(L179,2)*ROUND(G179,3),2)</f>
      </c>
      <c s="36" t="s">
        <v>53</v>
      </c>
      <c>
        <f>(M179*21)/100</f>
      </c>
      <c t="s">
        <v>27</v>
      </c>
    </row>
    <row r="180" spans="1:5" ht="12.75">
      <c r="A180" s="35" t="s">
        <v>54</v>
      </c>
      <c r="E180" s="39" t="s">
        <v>5</v>
      </c>
    </row>
    <row r="181" spans="1:5" ht="12.75">
      <c r="A181" s="35" t="s">
        <v>55</v>
      </c>
      <c r="E181" s="40" t="s">
        <v>1370</v>
      </c>
    </row>
    <row r="182" spans="1:5" ht="38.25">
      <c r="A182" t="s">
        <v>56</v>
      </c>
      <c r="E182" s="39" t="s">
        <v>1529</v>
      </c>
    </row>
    <row r="183" spans="1:16" ht="12.75">
      <c r="A183" t="s">
        <v>49</v>
      </c>
      <c s="34" t="s">
        <v>280</v>
      </c>
      <c s="34" t="s">
        <v>1451</v>
      </c>
      <c s="35" t="s">
        <v>5</v>
      </c>
      <c s="6" t="s">
        <v>1452</v>
      </c>
      <c s="36" t="s">
        <v>165</v>
      </c>
      <c s="37">
        <v>4</v>
      </c>
      <c s="36">
        <v>0</v>
      </c>
      <c s="36">
        <f>ROUND(G183*H183,6)</f>
      </c>
      <c r="L183" s="38">
        <v>0</v>
      </c>
      <c s="32">
        <f>ROUND(ROUND(L183,2)*ROUND(G183,3),2)</f>
      </c>
      <c s="36" t="s">
        <v>53</v>
      </c>
      <c>
        <f>(M183*21)/100</f>
      </c>
      <c t="s">
        <v>27</v>
      </c>
    </row>
    <row r="184" spans="1:5" ht="12.75">
      <c r="A184" s="35" t="s">
        <v>54</v>
      </c>
      <c r="E184" s="39" t="s">
        <v>5</v>
      </c>
    </row>
    <row r="185" spans="1:5" ht="12.75">
      <c r="A185" s="35" t="s">
        <v>55</v>
      </c>
      <c r="E185" s="40" t="s">
        <v>1370</v>
      </c>
    </row>
    <row r="186" spans="1:5" ht="38.25">
      <c r="A186" t="s">
        <v>56</v>
      </c>
      <c r="E186" s="39" t="s">
        <v>1453</v>
      </c>
    </row>
    <row r="187" spans="1:13" ht="12.75">
      <c r="A187" t="s">
        <v>46</v>
      </c>
      <c r="C187" s="31" t="s">
        <v>5939</v>
      </c>
      <c r="E187" s="33" t="s">
        <v>6525</v>
      </c>
      <c r="J187" s="32">
        <f>0</f>
      </c>
      <c s="32">
        <f>0</f>
      </c>
      <c s="32">
        <f>0+L188+L192+L196+L200+L204+L208+L212+L216</f>
      </c>
      <c s="32">
        <f>0+M188+M192+M196+M200+M204+M208+M212+M216</f>
      </c>
    </row>
    <row r="188" spans="1:16" ht="12.75">
      <c r="A188" t="s">
        <v>49</v>
      </c>
      <c s="34" t="s">
        <v>284</v>
      </c>
      <c s="34" t="s">
        <v>6526</v>
      </c>
      <c s="35" t="s">
        <v>5</v>
      </c>
      <c s="6" t="s">
        <v>6527</v>
      </c>
      <c s="36" t="s">
        <v>70</v>
      </c>
      <c s="37">
        <v>10800</v>
      </c>
      <c s="36">
        <v>0</v>
      </c>
      <c s="36">
        <f>ROUND(G188*H188,6)</f>
      </c>
      <c r="L188" s="38">
        <v>0</v>
      </c>
      <c s="32">
        <f>ROUND(ROUND(L188,2)*ROUND(G188,3),2)</f>
      </c>
      <c s="36" t="s">
        <v>53</v>
      </c>
      <c>
        <f>(M188*21)/100</f>
      </c>
      <c t="s">
        <v>27</v>
      </c>
    </row>
    <row r="189" spans="1:5" ht="12.75">
      <c r="A189" s="35" t="s">
        <v>54</v>
      </c>
      <c r="E189" s="39" t="s">
        <v>5</v>
      </c>
    </row>
    <row r="190" spans="1:5" ht="12.75">
      <c r="A190" s="35" t="s">
        <v>55</v>
      </c>
      <c r="E190" s="40" t="s">
        <v>1370</v>
      </c>
    </row>
    <row r="191" spans="1:5" ht="51">
      <c r="A191" t="s">
        <v>56</v>
      </c>
      <c r="E191" s="39" t="s">
        <v>6528</v>
      </c>
    </row>
    <row r="192" spans="1:16" ht="12.75">
      <c r="A192" t="s">
        <v>49</v>
      </c>
      <c s="34" t="s">
        <v>290</v>
      </c>
      <c s="34" t="s">
        <v>6529</v>
      </c>
      <c s="35" t="s">
        <v>5</v>
      </c>
      <c s="6" t="s">
        <v>6530</v>
      </c>
      <c s="36" t="s">
        <v>70</v>
      </c>
      <c s="37">
        <v>10800</v>
      </c>
      <c s="36">
        <v>0</v>
      </c>
      <c s="36">
        <f>ROUND(G192*H192,6)</f>
      </c>
      <c r="L192" s="38">
        <v>0</v>
      </c>
      <c s="32">
        <f>ROUND(ROUND(L192,2)*ROUND(G192,3),2)</f>
      </c>
      <c s="36" t="s">
        <v>53</v>
      </c>
      <c>
        <f>(M192*21)/100</f>
      </c>
      <c t="s">
        <v>27</v>
      </c>
    </row>
    <row r="193" spans="1:5" ht="12.75">
      <c r="A193" s="35" t="s">
        <v>54</v>
      </c>
      <c r="E193" s="39" t="s">
        <v>5</v>
      </c>
    </row>
    <row r="194" spans="1:5" ht="12.75">
      <c r="A194" s="35" t="s">
        <v>55</v>
      </c>
      <c r="E194" s="40" t="s">
        <v>1370</v>
      </c>
    </row>
    <row r="195" spans="1:5" ht="51">
      <c r="A195" t="s">
        <v>56</v>
      </c>
      <c r="E195" s="39" t="s">
        <v>6528</v>
      </c>
    </row>
    <row r="196" spans="1:16" ht="12.75">
      <c r="A196" t="s">
        <v>49</v>
      </c>
      <c s="34" t="s">
        <v>297</v>
      </c>
      <c s="34" t="s">
        <v>6130</v>
      </c>
      <c s="35" t="s">
        <v>5</v>
      </c>
      <c s="6" t="s">
        <v>6131</v>
      </c>
      <c s="36" t="s">
        <v>70</v>
      </c>
      <c s="37">
        <v>10800</v>
      </c>
      <c s="36">
        <v>0</v>
      </c>
      <c s="36">
        <f>ROUND(G196*H196,6)</f>
      </c>
      <c r="L196" s="38">
        <v>0</v>
      </c>
      <c s="32">
        <f>ROUND(ROUND(L196,2)*ROUND(G196,3),2)</f>
      </c>
      <c s="36" t="s">
        <v>53</v>
      </c>
      <c>
        <f>(M196*21)/100</f>
      </c>
      <c t="s">
        <v>27</v>
      </c>
    </row>
    <row r="197" spans="1:5" ht="12.75">
      <c r="A197" s="35" t="s">
        <v>54</v>
      </c>
      <c r="E197" s="39" t="s">
        <v>5</v>
      </c>
    </row>
    <row r="198" spans="1:5" ht="12.75">
      <c r="A198" s="35" t="s">
        <v>55</v>
      </c>
      <c r="E198" s="40" t="s">
        <v>1370</v>
      </c>
    </row>
    <row r="199" spans="1:5" ht="51">
      <c r="A199" t="s">
        <v>56</v>
      </c>
      <c r="E199" s="39" t="s">
        <v>6528</v>
      </c>
    </row>
    <row r="200" spans="1:16" ht="25.5">
      <c r="A200" t="s">
        <v>49</v>
      </c>
      <c s="34" t="s">
        <v>300</v>
      </c>
      <c s="34" t="s">
        <v>6531</v>
      </c>
      <c s="35" t="s">
        <v>5</v>
      </c>
      <c s="6" t="s">
        <v>6532</v>
      </c>
      <c s="36" t="s">
        <v>97</v>
      </c>
      <c s="37">
        <v>44</v>
      </c>
      <c s="36">
        <v>0</v>
      </c>
      <c s="36">
        <f>ROUND(G200*H200,6)</f>
      </c>
      <c r="L200" s="38">
        <v>0</v>
      </c>
      <c s="32">
        <f>ROUND(ROUND(L200,2)*ROUND(G200,3),2)</f>
      </c>
      <c s="36" t="s">
        <v>53</v>
      </c>
      <c>
        <f>(M200*21)/100</f>
      </c>
      <c t="s">
        <v>27</v>
      </c>
    </row>
    <row r="201" spans="1:5" ht="12.75">
      <c r="A201" s="35" t="s">
        <v>54</v>
      </c>
      <c r="E201" s="39" t="s">
        <v>5</v>
      </c>
    </row>
    <row r="202" spans="1:5" ht="12.75">
      <c r="A202" s="35" t="s">
        <v>55</v>
      </c>
      <c r="E202" s="40" t="s">
        <v>1370</v>
      </c>
    </row>
    <row r="203" spans="1:5" ht="51">
      <c r="A203" t="s">
        <v>56</v>
      </c>
      <c r="E203" s="39" t="s">
        <v>6533</v>
      </c>
    </row>
    <row r="204" spans="1:16" ht="12.75">
      <c r="A204" t="s">
        <v>49</v>
      </c>
      <c s="34" t="s">
        <v>304</v>
      </c>
      <c s="34" t="s">
        <v>6534</v>
      </c>
      <c s="35" t="s">
        <v>5</v>
      </c>
      <c s="6" t="s">
        <v>6535</v>
      </c>
      <c s="36" t="s">
        <v>97</v>
      </c>
      <c s="37">
        <v>187</v>
      </c>
      <c s="36">
        <v>0</v>
      </c>
      <c s="36">
        <f>ROUND(G204*H204,6)</f>
      </c>
      <c r="L204" s="38">
        <v>0</v>
      </c>
      <c s="32">
        <f>ROUND(ROUND(L204,2)*ROUND(G204,3),2)</f>
      </c>
      <c s="36" t="s">
        <v>53</v>
      </c>
      <c>
        <f>(M204*21)/100</f>
      </c>
      <c t="s">
        <v>27</v>
      </c>
    </row>
    <row r="205" spans="1:5" ht="12.75">
      <c r="A205" s="35" t="s">
        <v>54</v>
      </c>
      <c r="E205" s="39" t="s">
        <v>5</v>
      </c>
    </row>
    <row r="206" spans="1:5" ht="12.75">
      <c r="A206" s="35" t="s">
        <v>55</v>
      </c>
      <c r="E206" s="40" t="s">
        <v>1370</v>
      </c>
    </row>
    <row r="207" spans="1:5" ht="51">
      <c r="A207" t="s">
        <v>56</v>
      </c>
      <c r="E207" s="39" t="s">
        <v>6533</v>
      </c>
    </row>
    <row r="208" spans="1:16" ht="12.75">
      <c r="A208" t="s">
        <v>49</v>
      </c>
      <c s="34" t="s">
        <v>308</v>
      </c>
      <c s="34" t="s">
        <v>6536</v>
      </c>
      <c s="35" t="s">
        <v>5</v>
      </c>
      <c s="6" t="s">
        <v>6537</v>
      </c>
      <c s="36" t="s">
        <v>97</v>
      </c>
      <c s="37">
        <v>44</v>
      </c>
      <c s="36">
        <v>0</v>
      </c>
      <c s="36">
        <f>ROUND(G208*H208,6)</f>
      </c>
      <c r="L208" s="38">
        <v>0</v>
      </c>
      <c s="32">
        <f>ROUND(ROUND(L208,2)*ROUND(G208,3),2)</f>
      </c>
      <c s="36" t="s">
        <v>53</v>
      </c>
      <c>
        <f>(M208*21)/100</f>
      </c>
      <c t="s">
        <v>27</v>
      </c>
    </row>
    <row r="209" spans="1:5" ht="12.75">
      <c r="A209" s="35" t="s">
        <v>54</v>
      </c>
      <c r="E209" s="39" t="s">
        <v>5</v>
      </c>
    </row>
    <row r="210" spans="1:5" ht="12.75">
      <c r="A210" s="35" t="s">
        <v>55</v>
      </c>
      <c r="E210" s="40" t="s">
        <v>1370</v>
      </c>
    </row>
    <row r="211" spans="1:5" ht="51">
      <c r="A211" t="s">
        <v>56</v>
      </c>
      <c r="E211" s="39" t="s">
        <v>6533</v>
      </c>
    </row>
    <row r="212" spans="1:16" ht="12.75">
      <c r="A212" t="s">
        <v>49</v>
      </c>
      <c s="34" t="s">
        <v>714</v>
      </c>
      <c s="34" t="s">
        <v>6538</v>
      </c>
      <c s="35" t="s">
        <v>5</v>
      </c>
      <c s="6" t="s">
        <v>6539</v>
      </c>
      <c s="36" t="s">
        <v>97</v>
      </c>
      <c s="37">
        <v>21</v>
      </c>
      <c s="36">
        <v>0</v>
      </c>
      <c s="36">
        <f>ROUND(G212*H212,6)</f>
      </c>
      <c r="L212" s="38">
        <v>0</v>
      </c>
      <c s="32">
        <f>ROUND(ROUND(L212,2)*ROUND(G212,3),2)</f>
      </c>
      <c s="36" t="s">
        <v>53</v>
      </c>
      <c>
        <f>(M212*21)/100</f>
      </c>
      <c t="s">
        <v>27</v>
      </c>
    </row>
    <row r="213" spans="1:5" ht="12.75">
      <c r="A213" s="35" t="s">
        <v>54</v>
      </c>
      <c r="E213" s="39" t="s">
        <v>5</v>
      </c>
    </row>
    <row r="214" spans="1:5" ht="12.75">
      <c r="A214" s="35" t="s">
        <v>55</v>
      </c>
      <c r="E214" s="40" t="s">
        <v>1370</v>
      </c>
    </row>
    <row r="215" spans="1:5" ht="51">
      <c r="A215" t="s">
        <v>56</v>
      </c>
      <c r="E215" s="39" t="s">
        <v>6533</v>
      </c>
    </row>
    <row r="216" spans="1:16" ht="12.75">
      <c r="A216" t="s">
        <v>49</v>
      </c>
      <c s="34" t="s">
        <v>715</v>
      </c>
      <c s="34" t="s">
        <v>6540</v>
      </c>
      <c s="35" t="s">
        <v>5</v>
      </c>
      <c s="6" t="s">
        <v>6541</v>
      </c>
      <c s="36" t="s">
        <v>165</v>
      </c>
      <c s="37">
        <v>100</v>
      </c>
      <c s="36">
        <v>0</v>
      </c>
      <c s="36">
        <f>ROUND(G216*H216,6)</f>
      </c>
      <c r="L216" s="38">
        <v>0</v>
      </c>
      <c s="32">
        <f>ROUND(ROUND(L216,2)*ROUND(G216,3),2)</f>
      </c>
      <c s="36" t="s">
        <v>1400</v>
      </c>
      <c>
        <f>(M216*21)/100</f>
      </c>
      <c t="s">
        <v>27</v>
      </c>
    </row>
    <row r="217" spans="1:5" ht="12.75">
      <c r="A217" s="35" t="s">
        <v>54</v>
      </c>
      <c r="E217" s="39" t="s">
        <v>5</v>
      </c>
    </row>
    <row r="218" spans="1:5" ht="12.75">
      <c r="A218" s="35" t="s">
        <v>55</v>
      </c>
      <c r="E218" s="40" t="s">
        <v>1370</v>
      </c>
    </row>
    <row r="219" spans="1:5" ht="89.25">
      <c r="A219" t="s">
        <v>56</v>
      </c>
      <c r="E219" s="39" t="s">
        <v>6542</v>
      </c>
    </row>
    <row r="220" spans="1:13" ht="12.75">
      <c r="A220" t="s">
        <v>46</v>
      </c>
      <c r="C220" s="31" t="s">
        <v>288</v>
      </c>
      <c r="E220" s="33" t="s">
        <v>289</v>
      </c>
      <c r="J220" s="32">
        <f>0</f>
      </c>
      <c s="32">
        <f>0</f>
      </c>
      <c s="32">
        <f>0+L221</f>
      </c>
      <c s="32">
        <f>0+M221</f>
      </c>
    </row>
    <row r="221" spans="1:16" ht="38.25">
      <c r="A221" t="s">
        <v>49</v>
      </c>
      <c s="34" t="s">
        <v>716</v>
      </c>
      <c s="34" t="s">
        <v>1479</v>
      </c>
      <c s="35" t="s">
        <v>292</v>
      </c>
      <c s="6" t="s">
        <v>1480</v>
      </c>
      <c s="36" t="s">
        <v>294</v>
      </c>
      <c s="37">
        <v>50</v>
      </c>
      <c s="36">
        <v>0</v>
      </c>
      <c s="36">
        <f>ROUND(G221*H221,6)</f>
      </c>
      <c r="L221" s="38">
        <v>0</v>
      </c>
      <c s="32">
        <f>ROUND(ROUND(L221,2)*ROUND(G221,3),2)</f>
      </c>
      <c s="36" t="s">
        <v>1400</v>
      </c>
      <c>
        <f>(M221*21)/100</f>
      </c>
      <c t="s">
        <v>27</v>
      </c>
    </row>
    <row r="222" spans="1:5" ht="12.75">
      <c r="A222" s="35" t="s">
        <v>54</v>
      </c>
      <c r="E222" s="39" t="s">
        <v>295</v>
      </c>
    </row>
    <row r="223" spans="1:5" ht="12.75">
      <c r="A223" s="35" t="s">
        <v>55</v>
      </c>
      <c r="E223" s="40" t="s">
        <v>1370</v>
      </c>
    </row>
    <row r="224" spans="1:5" ht="153">
      <c r="A224" t="s">
        <v>56</v>
      </c>
      <c r="E224"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5.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6543</v>
      </c>
      <c s="41">
        <f>Rekapitulace!C131</f>
      </c>
      <c s="20" t="s">
        <v>0</v>
      </c>
      <c t="s">
        <v>23</v>
      </c>
      <c t="s">
        <v>27</v>
      </c>
    </row>
    <row r="4" spans="1:16" ht="32" customHeight="1">
      <c r="A4" s="24" t="s">
        <v>20</v>
      </c>
      <c s="25" t="s">
        <v>28</v>
      </c>
      <c s="27" t="s">
        <v>6543</v>
      </c>
      <c r="E4" s="26" t="s">
        <v>6544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COUNTIFS(L8:L114,"=0",A8:A114,"P")+COUNTIFS(L8:L114,"",A8:A114,"P")+SUM(Q8:Q114)</f>
      </c>
    </row>
    <row r="8" spans="1:13" ht="12.75">
      <c r="A8" t="s">
        <v>44</v>
      </c>
      <c r="C8" s="28" t="s">
        <v>6547</v>
      </c>
      <c r="E8" s="30" t="s">
        <v>6546</v>
      </c>
      <c r="J8" s="29">
        <f>0+J9+J66+J71+J92+J109</f>
      </c>
      <c s="29">
        <f>0+K9+K66+K71+K92+K109</f>
      </c>
      <c s="29">
        <f>0+L9+L66+L71+L92+L109</f>
      </c>
      <c s="29">
        <f>0+M9+M66+M71+M92+M109</f>
      </c>
    </row>
    <row r="9" spans="1:13" ht="12.75">
      <c r="A9" t="s">
        <v>46</v>
      </c>
      <c r="C9" s="31" t="s">
        <v>1461</v>
      </c>
      <c r="E9" s="33" t="s">
        <v>6548</v>
      </c>
      <c r="J9" s="32">
        <f>0</f>
      </c>
      <c s="32">
        <f>0</f>
      </c>
      <c s="32">
        <f>0+L10+L14+L18+L22+L26+L30+L34+L38+L42+L46+L50+L54+L58+L62</f>
      </c>
      <c s="32">
        <f>0+M10+M14+M18+M22+M26+M30+M34+M38+M42+M46+M50+M54+M58+M62</f>
      </c>
    </row>
    <row r="10" spans="1:16" ht="25.5">
      <c r="A10" t="s">
        <v>49</v>
      </c>
      <c s="34" t="s">
        <v>47</v>
      </c>
      <c s="34" t="s">
        <v>6549</v>
      </c>
      <c s="35" t="s">
        <v>5</v>
      </c>
      <c s="6" t="s">
        <v>6550</v>
      </c>
      <c s="36" t="s">
        <v>97</v>
      </c>
      <c s="37">
        <v>1</v>
      </c>
      <c s="36">
        <v>0</v>
      </c>
      <c s="36">
        <f>ROUND(G10*H10,6)</f>
      </c>
      <c r="L10" s="38">
        <v>0</v>
      </c>
      <c s="32">
        <f>ROUND(ROUND(L10,2)*ROUND(G10,3),2)</f>
      </c>
      <c s="36" t="s">
        <v>53</v>
      </c>
      <c>
        <f>(M10*21)/100</f>
      </c>
      <c t="s">
        <v>27</v>
      </c>
    </row>
    <row r="11" spans="1:5" ht="12.75">
      <c r="A11" s="35" t="s">
        <v>54</v>
      </c>
      <c r="E11" s="39" t="s">
        <v>5</v>
      </c>
    </row>
    <row r="12" spans="1:5" ht="12.75">
      <c r="A12" s="35" t="s">
        <v>55</v>
      </c>
      <c r="E12" s="40" t="s">
        <v>6551</v>
      </c>
    </row>
    <row r="13" spans="1:5" ht="114.75">
      <c r="A13" t="s">
        <v>56</v>
      </c>
      <c r="E13" s="39" t="s">
        <v>5892</v>
      </c>
    </row>
    <row r="14" spans="1:16" ht="25.5">
      <c r="A14" t="s">
        <v>49</v>
      </c>
      <c s="34" t="s">
        <v>27</v>
      </c>
      <c s="34" t="s">
        <v>6552</v>
      </c>
      <c s="35" t="s">
        <v>5</v>
      </c>
      <c s="6" t="s">
        <v>6553</v>
      </c>
      <c s="36" t="s">
        <v>97</v>
      </c>
      <c s="37">
        <v>15</v>
      </c>
      <c s="36">
        <v>0</v>
      </c>
      <c s="36">
        <f>ROUND(G14*H14,6)</f>
      </c>
      <c r="L14" s="38">
        <v>0</v>
      </c>
      <c s="32">
        <f>ROUND(ROUND(L14,2)*ROUND(G14,3),2)</f>
      </c>
      <c s="36" t="s">
        <v>53</v>
      </c>
      <c>
        <f>(M14*21)/100</f>
      </c>
      <c t="s">
        <v>27</v>
      </c>
    </row>
    <row r="15" spans="1:5" ht="12.75">
      <c r="A15" s="35" t="s">
        <v>54</v>
      </c>
      <c r="E15" s="39" t="s">
        <v>5</v>
      </c>
    </row>
    <row r="16" spans="1:5" ht="12.75">
      <c r="A16" s="35" t="s">
        <v>55</v>
      </c>
      <c r="E16" s="40" t="s">
        <v>6551</v>
      </c>
    </row>
    <row r="17" spans="1:5" ht="114.75">
      <c r="A17" t="s">
        <v>56</v>
      </c>
      <c r="E17" s="39" t="s">
        <v>5892</v>
      </c>
    </row>
    <row r="18" spans="1:16" ht="25.5">
      <c r="A18" t="s">
        <v>49</v>
      </c>
      <c s="34" t="s">
        <v>26</v>
      </c>
      <c s="34" t="s">
        <v>6554</v>
      </c>
      <c s="35" t="s">
        <v>5</v>
      </c>
      <c s="6" t="s">
        <v>6555</v>
      </c>
      <c s="36" t="s">
        <v>97</v>
      </c>
      <c s="37">
        <v>5</v>
      </c>
      <c s="36">
        <v>0</v>
      </c>
      <c s="36">
        <f>ROUND(G18*H18,6)</f>
      </c>
      <c r="L18" s="38">
        <v>0</v>
      </c>
      <c s="32">
        <f>ROUND(ROUND(L18,2)*ROUND(G18,3),2)</f>
      </c>
      <c s="36" t="s">
        <v>53</v>
      </c>
      <c>
        <f>(M18*21)/100</f>
      </c>
      <c t="s">
        <v>27</v>
      </c>
    </row>
    <row r="19" spans="1:5" ht="12.75">
      <c r="A19" s="35" t="s">
        <v>54</v>
      </c>
      <c r="E19" s="39" t="s">
        <v>5</v>
      </c>
    </row>
    <row r="20" spans="1:5" ht="12.75">
      <c r="A20" s="35" t="s">
        <v>55</v>
      </c>
      <c r="E20" s="40" t="s">
        <v>6551</v>
      </c>
    </row>
    <row r="21" spans="1:5" ht="114.75">
      <c r="A21" t="s">
        <v>56</v>
      </c>
      <c r="E21" s="39" t="s">
        <v>5892</v>
      </c>
    </row>
    <row r="22" spans="1:16" ht="25.5">
      <c r="A22" t="s">
        <v>49</v>
      </c>
      <c s="34" t="s">
        <v>67</v>
      </c>
      <c s="34" t="s">
        <v>6556</v>
      </c>
      <c s="35" t="s">
        <v>5</v>
      </c>
      <c s="6" t="s">
        <v>6557</v>
      </c>
      <c s="36" t="s">
        <v>97</v>
      </c>
      <c s="37">
        <v>317</v>
      </c>
      <c s="36">
        <v>0</v>
      </c>
      <c s="36">
        <f>ROUND(G22*H22,6)</f>
      </c>
      <c r="L22" s="38">
        <v>0</v>
      </c>
      <c s="32">
        <f>ROUND(ROUND(L22,2)*ROUND(G22,3),2)</f>
      </c>
      <c s="36" t="s">
        <v>53</v>
      </c>
      <c>
        <f>(M22*21)/100</f>
      </c>
      <c t="s">
        <v>27</v>
      </c>
    </row>
    <row r="23" spans="1:5" ht="12.75">
      <c r="A23" s="35" t="s">
        <v>54</v>
      </c>
      <c r="E23" s="39" t="s">
        <v>5</v>
      </c>
    </row>
    <row r="24" spans="1:5" ht="12.75">
      <c r="A24" s="35" t="s">
        <v>55</v>
      </c>
      <c r="E24" s="40" t="s">
        <v>6551</v>
      </c>
    </row>
    <row r="25" spans="1:5" ht="114.75">
      <c r="A25" t="s">
        <v>56</v>
      </c>
      <c r="E25" s="39" t="s">
        <v>5892</v>
      </c>
    </row>
    <row r="26" spans="1:16" ht="25.5">
      <c r="A26" t="s">
        <v>49</v>
      </c>
      <c s="34" t="s">
        <v>72</v>
      </c>
      <c s="34" t="s">
        <v>6558</v>
      </c>
      <c s="35" t="s">
        <v>5</v>
      </c>
      <c s="6" t="s">
        <v>6559</v>
      </c>
      <c s="36" t="s">
        <v>97</v>
      </c>
      <c s="37">
        <v>5</v>
      </c>
      <c s="36">
        <v>0</v>
      </c>
      <c s="36">
        <f>ROUND(G26*H26,6)</f>
      </c>
      <c r="L26" s="38">
        <v>0</v>
      </c>
      <c s="32">
        <f>ROUND(ROUND(L26,2)*ROUND(G26,3),2)</f>
      </c>
      <c s="36" t="s">
        <v>53</v>
      </c>
      <c>
        <f>(M26*21)/100</f>
      </c>
      <c t="s">
        <v>27</v>
      </c>
    </row>
    <row r="27" spans="1:5" ht="12.75">
      <c r="A27" s="35" t="s">
        <v>54</v>
      </c>
      <c r="E27" s="39" t="s">
        <v>5</v>
      </c>
    </row>
    <row r="28" spans="1:5" ht="12.75">
      <c r="A28" s="35" t="s">
        <v>55</v>
      </c>
      <c r="E28" s="40" t="s">
        <v>6551</v>
      </c>
    </row>
    <row r="29" spans="1:5" ht="114.75">
      <c r="A29" t="s">
        <v>56</v>
      </c>
      <c r="E29" s="39" t="s">
        <v>5892</v>
      </c>
    </row>
    <row r="30" spans="1:16" ht="12.75">
      <c r="A30" t="s">
        <v>49</v>
      </c>
      <c s="34" t="s">
        <v>77</v>
      </c>
      <c s="34" t="s">
        <v>6560</v>
      </c>
      <c s="35" t="s">
        <v>5</v>
      </c>
      <c s="6" t="s">
        <v>6561</v>
      </c>
      <c s="36" t="s">
        <v>97</v>
      </c>
      <c s="37">
        <v>6</v>
      </c>
      <c s="36">
        <v>0</v>
      </c>
      <c s="36">
        <f>ROUND(G30*H30,6)</f>
      </c>
      <c r="L30" s="38">
        <v>0</v>
      </c>
      <c s="32">
        <f>ROUND(ROUND(L30,2)*ROUND(G30,3),2)</f>
      </c>
      <c s="36" t="s">
        <v>53</v>
      </c>
      <c>
        <f>(M30*21)/100</f>
      </c>
      <c t="s">
        <v>27</v>
      </c>
    </row>
    <row r="31" spans="1:5" ht="12.75">
      <c r="A31" s="35" t="s">
        <v>54</v>
      </c>
      <c r="E31" s="39" t="s">
        <v>5</v>
      </c>
    </row>
    <row r="32" spans="1:5" ht="12.75">
      <c r="A32" s="35" t="s">
        <v>55</v>
      </c>
      <c r="E32" s="40" t="s">
        <v>6551</v>
      </c>
    </row>
    <row r="33" spans="1:5" ht="114.75">
      <c r="A33" t="s">
        <v>56</v>
      </c>
      <c r="E33" s="39" t="s">
        <v>5892</v>
      </c>
    </row>
    <row r="34" spans="1:16" ht="12.75">
      <c r="A34" t="s">
        <v>49</v>
      </c>
      <c s="34" t="s">
        <v>65</v>
      </c>
      <c s="34" t="s">
        <v>6562</v>
      </c>
      <c s="35" t="s">
        <v>5</v>
      </c>
      <c s="6" t="s">
        <v>6563</v>
      </c>
      <c s="36" t="s">
        <v>97</v>
      </c>
      <c s="37">
        <v>6</v>
      </c>
      <c s="36">
        <v>0</v>
      </c>
      <c s="36">
        <f>ROUND(G34*H34,6)</f>
      </c>
      <c r="L34" s="38">
        <v>0</v>
      </c>
      <c s="32">
        <f>ROUND(ROUND(L34,2)*ROUND(G34,3),2)</f>
      </c>
      <c s="36" t="s">
        <v>53</v>
      </c>
      <c>
        <f>(M34*21)/100</f>
      </c>
      <c t="s">
        <v>27</v>
      </c>
    </row>
    <row r="35" spans="1:5" ht="12.75">
      <c r="A35" s="35" t="s">
        <v>54</v>
      </c>
      <c r="E35" s="39" t="s">
        <v>5</v>
      </c>
    </row>
    <row r="36" spans="1:5" ht="12.75">
      <c r="A36" s="35" t="s">
        <v>55</v>
      </c>
      <c r="E36" s="40" t="s">
        <v>6551</v>
      </c>
    </row>
    <row r="37" spans="1:5" ht="114.75">
      <c r="A37" t="s">
        <v>56</v>
      </c>
      <c r="E37" s="39" t="s">
        <v>5892</v>
      </c>
    </row>
    <row r="38" spans="1:16" ht="12.75">
      <c r="A38" t="s">
        <v>49</v>
      </c>
      <c s="34" t="s">
        <v>82</v>
      </c>
      <c s="34" t="s">
        <v>6564</v>
      </c>
      <c s="35" t="s">
        <v>5</v>
      </c>
      <c s="6" t="s">
        <v>6565</v>
      </c>
      <c s="36" t="s">
        <v>70</v>
      </c>
      <c s="37">
        <v>600</v>
      </c>
      <c s="36">
        <v>0</v>
      </c>
      <c s="36">
        <f>ROUND(G38*H38,6)</f>
      </c>
      <c r="L38" s="38">
        <v>0</v>
      </c>
      <c s="32">
        <f>ROUND(ROUND(L38,2)*ROUND(G38,3),2)</f>
      </c>
      <c s="36" t="s">
        <v>53</v>
      </c>
      <c>
        <f>(M38*21)/100</f>
      </c>
      <c t="s">
        <v>27</v>
      </c>
    </row>
    <row r="39" spans="1:5" ht="12.75">
      <c r="A39" s="35" t="s">
        <v>54</v>
      </c>
      <c r="E39" s="39" t="s">
        <v>5</v>
      </c>
    </row>
    <row r="40" spans="1:5" ht="12.75">
      <c r="A40" s="35" t="s">
        <v>55</v>
      </c>
      <c r="E40" s="40" t="s">
        <v>6551</v>
      </c>
    </row>
    <row r="41" spans="1:5" ht="114.75">
      <c r="A41" t="s">
        <v>56</v>
      </c>
      <c r="E41" s="39" t="s">
        <v>6099</v>
      </c>
    </row>
    <row r="42" spans="1:16" ht="12.75">
      <c r="A42" t="s">
        <v>49</v>
      </c>
      <c s="34" t="s">
        <v>86</v>
      </c>
      <c s="34" t="s">
        <v>6566</v>
      </c>
      <c s="35" t="s">
        <v>5</v>
      </c>
      <c s="6" t="s">
        <v>6567</v>
      </c>
      <c s="36" t="s">
        <v>97</v>
      </c>
      <c s="37">
        <v>78</v>
      </c>
      <c s="36">
        <v>0</v>
      </c>
      <c s="36">
        <f>ROUND(G42*H42,6)</f>
      </c>
      <c r="L42" s="38">
        <v>0</v>
      </c>
      <c s="32">
        <f>ROUND(ROUND(L42,2)*ROUND(G42,3),2)</f>
      </c>
      <c s="36" t="s">
        <v>53</v>
      </c>
      <c>
        <f>(M42*21)/100</f>
      </c>
      <c t="s">
        <v>27</v>
      </c>
    </row>
    <row r="43" spans="1:5" ht="12.75">
      <c r="A43" s="35" t="s">
        <v>54</v>
      </c>
      <c r="E43" s="39" t="s">
        <v>5</v>
      </c>
    </row>
    <row r="44" spans="1:5" ht="12.75">
      <c r="A44" s="35" t="s">
        <v>55</v>
      </c>
      <c r="E44" s="40" t="s">
        <v>6551</v>
      </c>
    </row>
    <row r="45" spans="1:5" ht="114.75">
      <c r="A45" t="s">
        <v>56</v>
      </c>
      <c r="E45" s="39" t="s">
        <v>5892</v>
      </c>
    </row>
    <row r="46" spans="1:16" ht="25.5">
      <c r="A46" t="s">
        <v>49</v>
      </c>
      <c s="34" t="s">
        <v>90</v>
      </c>
      <c s="34" t="s">
        <v>6568</v>
      </c>
      <c s="35" t="s">
        <v>5</v>
      </c>
      <c s="6" t="s">
        <v>6569</v>
      </c>
      <c s="36" t="s">
        <v>97</v>
      </c>
      <c s="37">
        <v>206</v>
      </c>
      <c s="36">
        <v>0</v>
      </c>
      <c s="36">
        <f>ROUND(G46*H46,6)</f>
      </c>
      <c r="L46" s="38">
        <v>0</v>
      </c>
      <c s="32">
        <f>ROUND(ROUND(L46,2)*ROUND(G46,3),2)</f>
      </c>
      <c s="36" t="s">
        <v>53</v>
      </c>
      <c>
        <f>(M46*21)/100</f>
      </c>
      <c t="s">
        <v>27</v>
      </c>
    </row>
    <row r="47" spans="1:5" ht="12.75">
      <c r="A47" s="35" t="s">
        <v>54</v>
      </c>
      <c r="E47" s="39" t="s">
        <v>5</v>
      </c>
    </row>
    <row r="48" spans="1:5" ht="12.75">
      <c r="A48" s="35" t="s">
        <v>55</v>
      </c>
      <c r="E48" s="40" t="s">
        <v>6570</v>
      </c>
    </row>
    <row r="49" spans="1:5" ht="76.5">
      <c r="A49" t="s">
        <v>56</v>
      </c>
      <c r="E49" s="39" t="s">
        <v>6571</v>
      </c>
    </row>
    <row r="50" spans="1:16" ht="25.5">
      <c r="A50" t="s">
        <v>49</v>
      </c>
      <c s="34" t="s">
        <v>94</v>
      </c>
      <c s="34" t="s">
        <v>6572</v>
      </c>
      <c s="35" t="s">
        <v>5</v>
      </c>
      <c s="6" t="s">
        <v>6573</v>
      </c>
      <c s="36" t="s">
        <v>97</v>
      </c>
      <c s="37">
        <v>103</v>
      </c>
      <c s="36">
        <v>0</v>
      </c>
      <c s="36">
        <f>ROUND(G50*H50,6)</f>
      </c>
      <c r="L50" s="38">
        <v>0</v>
      </c>
      <c s="32">
        <f>ROUND(ROUND(L50,2)*ROUND(G50,3),2)</f>
      </c>
      <c s="36" t="s">
        <v>53</v>
      </c>
      <c>
        <f>(M50*21)/100</f>
      </c>
      <c t="s">
        <v>27</v>
      </c>
    </row>
    <row r="51" spans="1:5" ht="12.75">
      <c r="A51" s="35" t="s">
        <v>54</v>
      </c>
      <c r="E51" s="39" t="s">
        <v>5</v>
      </c>
    </row>
    <row r="52" spans="1:5" ht="12.75">
      <c r="A52" s="35" t="s">
        <v>55</v>
      </c>
      <c r="E52" s="40" t="s">
        <v>6570</v>
      </c>
    </row>
    <row r="53" spans="1:5" ht="89.25">
      <c r="A53" t="s">
        <v>56</v>
      </c>
      <c r="E53" s="39" t="s">
        <v>6574</v>
      </c>
    </row>
    <row r="54" spans="1:16" ht="12.75">
      <c r="A54" t="s">
        <v>49</v>
      </c>
      <c s="34" t="s">
        <v>99</v>
      </c>
      <c s="34" t="s">
        <v>6575</v>
      </c>
      <c s="35" t="s">
        <v>5</v>
      </c>
      <c s="6" t="s">
        <v>6576</v>
      </c>
      <c s="36" t="s">
        <v>70</v>
      </c>
      <c s="37">
        <v>30</v>
      </c>
      <c s="36">
        <v>0</v>
      </c>
      <c s="36">
        <f>ROUND(G54*H54,6)</f>
      </c>
      <c r="L54" s="38">
        <v>0</v>
      </c>
      <c s="32">
        <f>ROUND(ROUND(L54,2)*ROUND(G54,3),2)</f>
      </c>
      <c s="36" t="s">
        <v>196</v>
      </c>
      <c>
        <f>(M54*21)/100</f>
      </c>
      <c t="s">
        <v>27</v>
      </c>
    </row>
    <row r="55" spans="1:5" ht="12.75">
      <c r="A55" s="35" t="s">
        <v>54</v>
      </c>
      <c r="E55" s="39" t="s">
        <v>5</v>
      </c>
    </row>
    <row r="56" spans="1:5" ht="12.75">
      <c r="A56" s="35" t="s">
        <v>55</v>
      </c>
      <c r="E56" s="40" t="s">
        <v>6551</v>
      </c>
    </row>
    <row r="57" spans="1:5" ht="114.75">
      <c r="A57" t="s">
        <v>56</v>
      </c>
      <c r="E57" s="39" t="s">
        <v>6099</v>
      </c>
    </row>
    <row r="58" spans="1:16" ht="12.75">
      <c r="A58" t="s">
        <v>49</v>
      </c>
      <c s="34" t="s">
        <v>102</v>
      </c>
      <c s="34" t="s">
        <v>6577</v>
      </c>
      <c s="35" t="s">
        <v>5</v>
      </c>
      <c s="6" t="s">
        <v>6578</v>
      </c>
      <c s="36" t="s">
        <v>70</v>
      </c>
      <c s="37">
        <v>200</v>
      </c>
      <c s="36">
        <v>0</v>
      </c>
      <c s="36">
        <f>ROUND(G58*H58,6)</f>
      </c>
      <c r="L58" s="38">
        <v>0</v>
      </c>
      <c s="32">
        <f>ROUND(ROUND(L58,2)*ROUND(G58,3),2)</f>
      </c>
      <c s="36" t="s">
        <v>196</v>
      </c>
      <c>
        <f>(M58*21)/100</f>
      </c>
      <c t="s">
        <v>27</v>
      </c>
    </row>
    <row r="59" spans="1:5" ht="12.75">
      <c r="A59" s="35" t="s">
        <v>54</v>
      </c>
      <c r="E59" s="39" t="s">
        <v>5</v>
      </c>
    </row>
    <row r="60" spans="1:5" ht="12.75">
      <c r="A60" s="35" t="s">
        <v>55</v>
      </c>
      <c r="E60" s="40" t="s">
        <v>6551</v>
      </c>
    </row>
    <row r="61" spans="1:5" ht="114.75">
      <c r="A61" t="s">
        <v>56</v>
      </c>
      <c r="E61" s="39" t="s">
        <v>6099</v>
      </c>
    </row>
    <row r="62" spans="1:16" ht="12.75">
      <c r="A62" t="s">
        <v>49</v>
      </c>
      <c s="34" t="s">
        <v>106</v>
      </c>
      <c s="34" t="s">
        <v>6579</v>
      </c>
      <c s="35" t="s">
        <v>5</v>
      </c>
      <c s="6" t="s">
        <v>6580</v>
      </c>
      <c s="36" t="s">
        <v>97</v>
      </c>
      <c s="37">
        <v>20</v>
      </c>
      <c s="36">
        <v>0</v>
      </c>
      <c s="36">
        <f>ROUND(G62*H62,6)</f>
      </c>
      <c r="L62" s="38">
        <v>0</v>
      </c>
      <c s="32">
        <f>ROUND(ROUND(L62,2)*ROUND(G62,3),2)</f>
      </c>
      <c s="36" t="s">
        <v>196</v>
      </c>
      <c>
        <f>(M62*21)/100</f>
      </c>
      <c t="s">
        <v>27</v>
      </c>
    </row>
    <row r="63" spans="1:5" ht="12.75">
      <c r="A63" s="35" t="s">
        <v>54</v>
      </c>
      <c r="E63" s="39" t="s">
        <v>5</v>
      </c>
    </row>
    <row r="64" spans="1:5" ht="12.75">
      <c r="A64" s="35" t="s">
        <v>55</v>
      </c>
      <c r="E64" s="40" t="s">
        <v>6551</v>
      </c>
    </row>
    <row r="65" spans="1:5" ht="114.75">
      <c r="A65" t="s">
        <v>56</v>
      </c>
      <c r="E65" s="39" t="s">
        <v>5892</v>
      </c>
    </row>
    <row r="66" spans="1:13" ht="12.75">
      <c r="A66" t="s">
        <v>46</v>
      </c>
      <c r="C66" s="31" t="s">
        <v>1466</v>
      </c>
      <c r="E66" s="33" t="s">
        <v>6581</v>
      </c>
      <c r="J66" s="32">
        <f>0</f>
      </c>
      <c s="32">
        <f>0</f>
      </c>
      <c s="32">
        <f>0+L67</f>
      </c>
      <c s="32">
        <f>0+M67</f>
      </c>
    </row>
    <row r="67" spans="1:16" ht="25.5">
      <c r="A67" t="s">
        <v>49</v>
      </c>
      <c s="34" t="s">
        <v>110</v>
      </c>
      <c s="34" t="s">
        <v>6582</v>
      </c>
      <c s="35" t="s">
        <v>5</v>
      </c>
      <c s="6" t="s">
        <v>6583</v>
      </c>
      <c s="36" t="s">
        <v>97</v>
      </c>
      <c s="37">
        <v>384</v>
      </c>
      <c s="36">
        <v>0</v>
      </c>
      <c s="36">
        <f>ROUND(G67*H67,6)</f>
      </c>
      <c r="L67" s="38">
        <v>0</v>
      </c>
      <c s="32">
        <f>ROUND(ROUND(L67,2)*ROUND(G67,3),2)</f>
      </c>
      <c s="36" t="s">
        <v>53</v>
      </c>
      <c>
        <f>(M67*21)/100</f>
      </c>
      <c t="s">
        <v>27</v>
      </c>
    </row>
    <row r="68" spans="1:5" ht="12.75">
      <c r="A68" s="35" t="s">
        <v>54</v>
      </c>
      <c r="E68" s="39" t="s">
        <v>5</v>
      </c>
    </row>
    <row r="69" spans="1:5" ht="12.75">
      <c r="A69" s="35" t="s">
        <v>55</v>
      </c>
      <c r="E69" s="40" t="s">
        <v>6584</v>
      </c>
    </row>
    <row r="70" spans="1:5" ht="102">
      <c r="A70" t="s">
        <v>56</v>
      </c>
      <c r="E70" s="39" t="s">
        <v>6038</v>
      </c>
    </row>
    <row r="71" spans="1:13" ht="12.75">
      <c r="A71" t="s">
        <v>46</v>
      </c>
      <c r="C71" s="31" t="s">
        <v>6585</v>
      </c>
      <c r="E71" s="33" t="s">
        <v>6586</v>
      </c>
      <c r="J71" s="32">
        <f>0</f>
      </c>
      <c s="32">
        <f>0</f>
      </c>
      <c s="32">
        <f>0+L72+L76+L80+L84+L88</f>
      </c>
      <c s="32">
        <f>0+M72+M76+M80+M84+M88</f>
      </c>
    </row>
    <row r="72" spans="1:16" ht="12.75">
      <c r="A72" t="s">
        <v>49</v>
      </c>
      <c s="34" t="s">
        <v>114</v>
      </c>
      <c s="34" t="s">
        <v>6587</v>
      </c>
      <c s="35" t="s">
        <v>5</v>
      </c>
      <c s="6" t="s">
        <v>6588</v>
      </c>
      <c s="36" t="s">
        <v>97</v>
      </c>
      <c s="37">
        <v>325</v>
      </c>
      <c s="36">
        <v>0</v>
      </c>
      <c s="36">
        <f>ROUND(G72*H72,6)</f>
      </c>
      <c r="L72" s="38">
        <v>0</v>
      </c>
      <c s="32">
        <f>ROUND(ROUND(L72,2)*ROUND(G72,3),2)</f>
      </c>
      <c s="36" t="s">
        <v>53</v>
      </c>
      <c>
        <f>(M72*21)/100</f>
      </c>
      <c t="s">
        <v>27</v>
      </c>
    </row>
    <row r="73" spans="1:5" ht="12.75">
      <c r="A73" s="35" t="s">
        <v>54</v>
      </c>
      <c r="E73" s="39" t="s">
        <v>5</v>
      </c>
    </row>
    <row r="74" spans="1:5" ht="12.75">
      <c r="A74" s="35" t="s">
        <v>55</v>
      </c>
      <c r="E74" s="40" t="s">
        <v>6584</v>
      </c>
    </row>
    <row r="75" spans="1:5" ht="89.25">
      <c r="A75" t="s">
        <v>56</v>
      </c>
      <c r="E75" s="39" t="s">
        <v>6589</v>
      </c>
    </row>
    <row r="76" spans="1:16" ht="12.75">
      <c r="A76" t="s">
        <v>49</v>
      </c>
      <c s="34" t="s">
        <v>118</v>
      </c>
      <c s="34" t="s">
        <v>5984</v>
      </c>
      <c s="35" t="s">
        <v>5</v>
      </c>
      <c s="6" t="s">
        <v>5985</v>
      </c>
      <c s="36" t="s">
        <v>97</v>
      </c>
      <c s="37">
        <v>1</v>
      </c>
      <c s="36">
        <v>0</v>
      </c>
      <c s="36">
        <f>ROUND(G76*H76,6)</f>
      </c>
      <c r="L76" s="38">
        <v>0</v>
      </c>
      <c s="32">
        <f>ROUND(ROUND(L76,2)*ROUND(G76,3),2)</f>
      </c>
      <c s="36" t="s">
        <v>53</v>
      </c>
      <c>
        <f>(M76*21)/100</f>
      </c>
      <c t="s">
        <v>27</v>
      </c>
    </row>
    <row r="77" spans="1:5" ht="12.75">
      <c r="A77" s="35" t="s">
        <v>54</v>
      </c>
      <c r="E77" s="39" t="s">
        <v>5</v>
      </c>
    </row>
    <row r="78" spans="1:5" ht="12.75">
      <c r="A78" s="35" t="s">
        <v>55</v>
      </c>
      <c r="E78" s="40" t="s">
        <v>6584</v>
      </c>
    </row>
    <row r="79" spans="1:5" ht="89.25">
      <c r="A79" t="s">
        <v>56</v>
      </c>
      <c r="E79" s="39" t="s">
        <v>6590</v>
      </c>
    </row>
    <row r="80" spans="1:16" ht="12.75">
      <c r="A80" t="s">
        <v>49</v>
      </c>
      <c s="34" t="s">
        <v>122</v>
      </c>
      <c s="34" t="s">
        <v>5987</v>
      </c>
      <c s="35" t="s">
        <v>5</v>
      </c>
      <c s="6" t="s">
        <v>5988</v>
      </c>
      <c s="36" t="s">
        <v>97</v>
      </c>
      <c s="37">
        <v>1</v>
      </c>
      <c s="36">
        <v>0</v>
      </c>
      <c s="36">
        <f>ROUND(G80*H80,6)</f>
      </c>
      <c r="L80" s="38">
        <v>0</v>
      </c>
      <c s="32">
        <f>ROUND(ROUND(L80,2)*ROUND(G80,3),2)</f>
      </c>
      <c s="36" t="s">
        <v>53</v>
      </c>
      <c>
        <f>(M80*21)/100</f>
      </c>
      <c t="s">
        <v>27</v>
      </c>
    </row>
    <row r="81" spans="1:5" ht="12.75">
      <c r="A81" s="35" t="s">
        <v>54</v>
      </c>
      <c r="E81" s="39" t="s">
        <v>5</v>
      </c>
    </row>
    <row r="82" spans="1:5" ht="12.75">
      <c r="A82" s="35" t="s">
        <v>55</v>
      </c>
      <c r="E82" s="40" t="s">
        <v>6584</v>
      </c>
    </row>
    <row r="83" spans="1:5" ht="102">
      <c r="A83" t="s">
        <v>56</v>
      </c>
      <c r="E83" s="39" t="s">
        <v>6591</v>
      </c>
    </row>
    <row r="84" spans="1:16" ht="12.75">
      <c r="A84" t="s">
        <v>49</v>
      </c>
      <c s="34" t="s">
        <v>126</v>
      </c>
      <c s="34" t="s">
        <v>5990</v>
      </c>
      <c s="35" t="s">
        <v>5</v>
      </c>
      <c s="6" t="s">
        <v>189</v>
      </c>
      <c s="36" t="s">
        <v>97</v>
      </c>
      <c s="37">
        <v>1</v>
      </c>
      <c s="36">
        <v>0</v>
      </c>
      <c s="36">
        <f>ROUND(G84*H84,6)</f>
      </c>
      <c r="L84" s="38">
        <v>0</v>
      </c>
      <c s="32">
        <f>ROUND(ROUND(L84,2)*ROUND(G84,3),2)</f>
      </c>
      <c s="36" t="s">
        <v>53</v>
      </c>
      <c>
        <f>(M84*21)/100</f>
      </c>
      <c t="s">
        <v>27</v>
      </c>
    </row>
    <row r="85" spans="1:5" ht="12.75">
      <c r="A85" s="35" t="s">
        <v>54</v>
      </c>
      <c r="E85" s="39" t="s">
        <v>5</v>
      </c>
    </row>
    <row r="86" spans="1:5" ht="12.75">
      <c r="A86" s="35" t="s">
        <v>55</v>
      </c>
      <c r="E86" s="40" t="s">
        <v>6584</v>
      </c>
    </row>
    <row r="87" spans="1:5" ht="89.25">
      <c r="A87" t="s">
        <v>56</v>
      </c>
      <c r="E87" s="39" t="s">
        <v>6592</v>
      </c>
    </row>
    <row r="88" spans="1:16" ht="12.75">
      <c r="A88" t="s">
        <v>49</v>
      </c>
      <c s="34" t="s">
        <v>130</v>
      </c>
      <c s="34" t="s">
        <v>6593</v>
      </c>
      <c s="35" t="s">
        <v>5</v>
      </c>
      <c s="6" t="s">
        <v>6594</v>
      </c>
      <c s="36" t="s">
        <v>97</v>
      </c>
      <c s="37">
        <v>0.5</v>
      </c>
      <c s="36">
        <v>0</v>
      </c>
      <c s="36">
        <f>ROUND(G88*H88,6)</f>
      </c>
      <c r="L88" s="38">
        <v>0</v>
      </c>
      <c s="32">
        <f>ROUND(ROUND(L88,2)*ROUND(G88,3),2)</f>
      </c>
      <c s="36" t="s">
        <v>196</v>
      </c>
      <c>
        <f>(M88*21)/100</f>
      </c>
      <c t="s">
        <v>27</v>
      </c>
    </row>
    <row r="89" spans="1:5" ht="12.75">
      <c r="A89" s="35" t="s">
        <v>54</v>
      </c>
      <c r="E89" s="39" t="s">
        <v>5</v>
      </c>
    </row>
    <row r="90" spans="1:5" ht="12.75">
      <c r="A90" s="35" t="s">
        <v>55</v>
      </c>
      <c r="E90" s="40" t="s">
        <v>6584</v>
      </c>
    </row>
    <row r="91" spans="1:5" ht="114.75">
      <c r="A91" t="s">
        <v>56</v>
      </c>
      <c r="E91" s="39" t="s">
        <v>6595</v>
      </c>
    </row>
    <row r="92" spans="1:13" ht="12.75">
      <c r="A92" t="s">
        <v>46</v>
      </c>
      <c r="C92" s="31" t="s">
        <v>6596</v>
      </c>
      <c r="E92" s="33" t="s">
        <v>6597</v>
      </c>
      <c r="J92" s="32">
        <f>0</f>
      </c>
      <c s="32">
        <f>0</f>
      </c>
      <c s="32">
        <f>0+L93+L97+L101+L105</f>
      </c>
      <c s="32">
        <f>0+M93+M97+M101+M105</f>
      </c>
    </row>
    <row r="93" spans="1:16" ht="12.75">
      <c r="A93" t="s">
        <v>49</v>
      </c>
      <c s="34" t="s">
        <v>134</v>
      </c>
      <c s="34" t="s">
        <v>6598</v>
      </c>
      <c s="35" t="s">
        <v>5</v>
      </c>
      <c s="6" t="s">
        <v>6599</v>
      </c>
      <c s="36" t="s">
        <v>97</v>
      </c>
      <c s="37">
        <v>11</v>
      </c>
      <c s="36">
        <v>0</v>
      </c>
      <c s="36">
        <f>ROUND(G93*H93,6)</f>
      </c>
      <c r="L93" s="38">
        <v>0</v>
      </c>
      <c s="32">
        <f>ROUND(ROUND(L93,2)*ROUND(G93,3),2)</f>
      </c>
      <c s="36" t="s">
        <v>196</v>
      </c>
      <c>
        <f>(M93*21)/100</f>
      </c>
      <c t="s">
        <v>27</v>
      </c>
    </row>
    <row r="94" spans="1:5" ht="12.75">
      <c r="A94" s="35" t="s">
        <v>54</v>
      </c>
      <c r="E94" s="39" t="s">
        <v>5</v>
      </c>
    </row>
    <row r="95" spans="1:5" ht="12.75">
      <c r="A95" s="35" t="s">
        <v>55</v>
      </c>
      <c r="E95" s="40" t="s">
        <v>6600</v>
      </c>
    </row>
    <row r="96" spans="1:5" ht="38.25">
      <c r="A96" t="s">
        <v>56</v>
      </c>
      <c r="E96" s="39" t="s">
        <v>6601</v>
      </c>
    </row>
    <row r="97" spans="1:16" ht="25.5">
      <c r="A97" t="s">
        <v>49</v>
      </c>
      <c s="34" t="s">
        <v>138</v>
      </c>
      <c s="34" t="s">
        <v>6602</v>
      </c>
      <c s="35" t="s">
        <v>5</v>
      </c>
      <c s="6" t="s">
        <v>6603</v>
      </c>
      <c s="36" t="s">
        <v>97</v>
      </c>
      <c s="37">
        <v>19</v>
      </c>
      <c s="36">
        <v>0</v>
      </c>
      <c s="36">
        <f>ROUND(G97*H97,6)</f>
      </c>
      <c r="L97" s="38">
        <v>0</v>
      </c>
      <c s="32">
        <f>ROUND(ROUND(L97,2)*ROUND(G97,3),2)</f>
      </c>
      <c s="36" t="s">
        <v>196</v>
      </c>
      <c>
        <f>(M97*21)/100</f>
      </c>
      <c t="s">
        <v>27</v>
      </c>
    </row>
    <row r="98" spans="1:5" ht="12.75">
      <c r="A98" s="35" t="s">
        <v>54</v>
      </c>
      <c r="E98" s="39" t="s">
        <v>5</v>
      </c>
    </row>
    <row r="99" spans="1:5" ht="12.75">
      <c r="A99" s="35" t="s">
        <v>55</v>
      </c>
      <c r="E99" s="40" t="s">
        <v>6600</v>
      </c>
    </row>
    <row r="100" spans="1:5" ht="38.25">
      <c r="A100" t="s">
        <v>56</v>
      </c>
      <c r="E100" s="39" t="s">
        <v>6604</v>
      </c>
    </row>
    <row r="101" spans="1:16" ht="12.75">
      <c r="A101" t="s">
        <v>49</v>
      </c>
      <c s="34" t="s">
        <v>142</v>
      </c>
      <c s="34" t="s">
        <v>6605</v>
      </c>
      <c s="35" t="s">
        <v>5</v>
      </c>
      <c s="6" t="s">
        <v>6606</v>
      </c>
      <c s="36" t="s">
        <v>97</v>
      </c>
      <c s="37">
        <v>11</v>
      </c>
      <c s="36">
        <v>0</v>
      </c>
      <c s="36">
        <f>ROUND(G101*H101,6)</f>
      </c>
      <c r="L101" s="38">
        <v>0</v>
      </c>
      <c s="32">
        <f>ROUND(ROUND(L101,2)*ROUND(G101,3),2)</f>
      </c>
      <c s="36" t="s">
        <v>196</v>
      </c>
      <c>
        <f>(M101*21)/100</f>
      </c>
      <c t="s">
        <v>27</v>
      </c>
    </row>
    <row r="102" spans="1:5" ht="12.75">
      <c r="A102" s="35" t="s">
        <v>54</v>
      </c>
      <c r="E102" s="39" t="s">
        <v>5</v>
      </c>
    </row>
    <row r="103" spans="1:5" ht="12.75">
      <c r="A103" s="35" t="s">
        <v>55</v>
      </c>
      <c r="E103" s="40" t="s">
        <v>6600</v>
      </c>
    </row>
    <row r="104" spans="1:5" ht="51">
      <c r="A104" t="s">
        <v>56</v>
      </c>
      <c r="E104" s="39" t="s">
        <v>6607</v>
      </c>
    </row>
    <row r="105" spans="1:16" ht="25.5">
      <c r="A105" t="s">
        <v>49</v>
      </c>
      <c s="34" t="s">
        <v>146</v>
      </c>
      <c s="34" t="s">
        <v>6608</v>
      </c>
      <c s="35" t="s">
        <v>5</v>
      </c>
      <c s="6" t="s">
        <v>6609</v>
      </c>
      <c s="36" t="s">
        <v>97</v>
      </c>
      <c s="37">
        <v>19</v>
      </c>
      <c s="36">
        <v>0</v>
      </c>
      <c s="36">
        <f>ROUND(G105*H105,6)</f>
      </c>
      <c r="L105" s="38">
        <v>0</v>
      </c>
      <c s="32">
        <f>ROUND(ROUND(L105,2)*ROUND(G105,3),2)</f>
      </c>
      <c s="36" t="s">
        <v>196</v>
      </c>
      <c>
        <f>(M105*21)/100</f>
      </c>
      <c t="s">
        <v>27</v>
      </c>
    </row>
    <row r="106" spans="1:5" ht="12.75">
      <c r="A106" s="35" t="s">
        <v>54</v>
      </c>
      <c r="E106" s="39" t="s">
        <v>5</v>
      </c>
    </row>
    <row r="107" spans="1:5" ht="12.75">
      <c r="A107" s="35" t="s">
        <v>55</v>
      </c>
      <c r="E107" s="40" t="s">
        <v>6600</v>
      </c>
    </row>
    <row r="108" spans="1:5" ht="76.5">
      <c r="A108" t="s">
        <v>56</v>
      </c>
      <c r="E108" s="39" t="s">
        <v>6610</v>
      </c>
    </row>
    <row r="109" spans="1:13" ht="12.75">
      <c r="A109" t="s">
        <v>46</v>
      </c>
      <c r="C109" s="31" t="s">
        <v>288</v>
      </c>
      <c r="E109" s="33" t="s">
        <v>507</v>
      </c>
      <c r="J109" s="32">
        <f>0</f>
      </c>
      <c s="32">
        <f>0</f>
      </c>
      <c s="32">
        <f>0+L110+L114</f>
      </c>
      <c s="32">
        <f>0+M110+M114</f>
      </c>
    </row>
    <row r="110" spans="1:16" ht="25.5">
      <c r="A110" t="s">
        <v>49</v>
      </c>
      <c s="34" t="s">
        <v>150</v>
      </c>
      <c s="34" t="s">
        <v>1538</v>
      </c>
      <c s="35" t="s">
        <v>292</v>
      </c>
      <c s="6" t="s">
        <v>1539</v>
      </c>
      <c s="36" t="s">
        <v>294</v>
      </c>
      <c s="37">
        <v>2.2</v>
      </c>
      <c s="36">
        <v>0</v>
      </c>
      <c s="36">
        <f>ROUND(G110*H110,6)</f>
      </c>
      <c r="L110" s="38">
        <v>0</v>
      </c>
      <c s="32">
        <f>ROUND(ROUND(L110,2)*ROUND(G110,3),2)</f>
      </c>
      <c s="36" t="s">
        <v>196</v>
      </c>
      <c>
        <f>(M110*21)/100</f>
      </c>
      <c t="s">
        <v>27</v>
      </c>
    </row>
    <row r="111" spans="1:5" ht="25.5">
      <c r="A111" s="35" t="s">
        <v>54</v>
      </c>
      <c r="E111" s="39" t="s">
        <v>516</v>
      </c>
    </row>
    <row r="112" spans="1:5" ht="12.75">
      <c r="A112" s="35" t="s">
        <v>55</v>
      </c>
      <c r="E112" s="40" t="s">
        <v>5</v>
      </c>
    </row>
    <row r="113" spans="1:5" ht="165.75">
      <c r="A113" t="s">
        <v>56</v>
      </c>
      <c r="E113" s="39" t="s">
        <v>296</v>
      </c>
    </row>
    <row r="114" spans="1:16" ht="38.25">
      <c r="A114" t="s">
        <v>49</v>
      </c>
      <c s="34" t="s">
        <v>154</v>
      </c>
      <c s="34" t="s">
        <v>517</v>
      </c>
      <c s="35" t="s">
        <v>292</v>
      </c>
      <c s="6" t="s">
        <v>518</v>
      </c>
      <c s="36" t="s">
        <v>294</v>
      </c>
      <c s="37">
        <v>1.1</v>
      </c>
      <c s="36">
        <v>0</v>
      </c>
      <c s="36">
        <f>ROUND(G114*H114,6)</f>
      </c>
      <c r="L114" s="38">
        <v>0</v>
      </c>
      <c s="32">
        <f>ROUND(ROUND(L114,2)*ROUND(G114,3),2)</f>
      </c>
      <c s="36" t="s">
        <v>196</v>
      </c>
      <c>
        <f>(M114*21)/100</f>
      </c>
      <c t="s">
        <v>27</v>
      </c>
    </row>
    <row r="115" spans="1:5" ht="25.5">
      <c r="A115" s="35" t="s">
        <v>54</v>
      </c>
      <c r="E115" s="39" t="s">
        <v>516</v>
      </c>
    </row>
    <row r="116" spans="1:5" ht="12.75">
      <c r="A116" s="35" t="s">
        <v>55</v>
      </c>
      <c r="E116" s="40" t="s">
        <v>5</v>
      </c>
    </row>
    <row r="117" spans="1:5" ht="165.75">
      <c r="A117" t="s">
        <v>56</v>
      </c>
      <c r="E117" s="39" t="s">
        <v>296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6.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6543</v>
      </c>
      <c s="41">
        <f>Rekapitulace!C131</f>
      </c>
      <c s="20" t="s">
        <v>0</v>
      </c>
      <c t="s">
        <v>23</v>
      </c>
      <c t="s">
        <v>27</v>
      </c>
    </row>
    <row r="4" spans="1:16" ht="32" customHeight="1">
      <c r="A4" s="24" t="s">
        <v>20</v>
      </c>
      <c s="25" t="s">
        <v>28</v>
      </c>
      <c s="27" t="s">
        <v>6543</v>
      </c>
      <c r="E4" s="26" t="s">
        <v>6544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COUNTIFS(L8:L35,"=0",A8:A35,"P")+COUNTIFS(L8:L35,"",A8:A35,"P")+SUM(Q8:Q35)</f>
      </c>
    </row>
    <row r="8" spans="1:13" ht="12.75">
      <c r="A8" t="s">
        <v>44</v>
      </c>
      <c r="C8" s="28" t="s">
        <v>6613</v>
      </c>
      <c r="E8" s="30" t="s">
        <v>6612</v>
      </c>
      <c r="J8" s="29">
        <f>0+J9+J22</f>
      </c>
      <c s="29">
        <f>0+K9+K22</f>
      </c>
      <c s="29">
        <f>0+L9+L22</f>
      </c>
      <c s="29">
        <f>0+M9+M22</f>
      </c>
    </row>
    <row r="9" spans="1:13" ht="12.75">
      <c r="A9" t="s">
        <v>46</v>
      </c>
      <c r="C9" s="31" t="s">
        <v>1461</v>
      </c>
      <c r="E9" s="33" t="s">
        <v>6548</v>
      </c>
      <c r="J9" s="32">
        <f>0</f>
      </c>
      <c s="32">
        <f>0</f>
      </c>
      <c s="32">
        <f>0+L10+L14+L18</f>
      </c>
      <c s="32">
        <f>0+M10+M14+M18</f>
      </c>
    </row>
    <row r="10" spans="1:16" ht="25.5">
      <c r="A10" t="s">
        <v>49</v>
      </c>
      <c s="34" t="s">
        <v>47</v>
      </c>
      <c s="34" t="s">
        <v>6568</v>
      </c>
      <c s="35" t="s">
        <v>5</v>
      </c>
      <c s="6" t="s">
        <v>6569</v>
      </c>
      <c s="36" t="s">
        <v>97</v>
      </c>
      <c s="37">
        <v>20</v>
      </c>
      <c s="36">
        <v>0</v>
      </c>
      <c s="36">
        <f>ROUND(G10*H10,6)</f>
      </c>
      <c r="L10" s="38">
        <v>0</v>
      </c>
      <c s="32">
        <f>ROUND(ROUND(L10,2)*ROUND(G10,3),2)</f>
      </c>
      <c s="36" t="s">
        <v>53</v>
      </c>
      <c>
        <f>(M10*21)/100</f>
      </c>
      <c t="s">
        <v>27</v>
      </c>
    </row>
    <row r="11" spans="1:5" ht="12.75">
      <c r="A11" s="35" t="s">
        <v>54</v>
      </c>
      <c r="E11" s="39" t="s">
        <v>5</v>
      </c>
    </row>
    <row r="12" spans="1:5" ht="12.75">
      <c r="A12" s="35" t="s">
        <v>55</v>
      </c>
      <c r="E12" s="40" t="s">
        <v>6570</v>
      </c>
    </row>
    <row r="13" spans="1:5" ht="76.5">
      <c r="A13" t="s">
        <v>56</v>
      </c>
      <c r="E13" s="39" t="s">
        <v>6571</v>
      </c>
    </row>
    <row r="14" spans="1:16" ht="25.5">
      <c r="A14" t="s">
        <v>49</v>
      </c>
      <c s="34" t="s">
        <v>27</v>
      </c>
      <c s="34" t="s">
        <v>6572</v>
      </c>
      <c s="35" t="s">
        <v>5</v>
      </c>
      <c s="6" t="s">
        <v>6573</v>
      </c>
      <c s="36" t="s">
        <v>97</v>
      </c>
      <c s="37">
        <v>20</v>
      </c>
      <c s="36">
        <v>0</v>
      </c>
      <c s="36">
        <f>ROUND(G14*H14,6)</f>
      </c>
      <c r="L14" s="38">
        <v>0</v>
      </c>
      <c s="32">
        <f>ROUND(ROUND(L14,2)*ROUND(G14,3),2)</f>
      </c>
      <c s="36" t="s">
        <v>53</v>
      </c>
      <c>
        <f>(M14*21)/100</f>
      </c>
      <c t="s">
        <v>27</v>
      </c>
    </row>
    <row r="15" spans="1:5" ht="12.75">
      <c r="A15" s="35" t="s">
        <v>54</v>
      </c>
      <c r="E15" s="39" t="s">
        <v>5</v>
      </c>
    </row>
    <row r="16" spans="1:5" ht="12.75">
      <c r="A16" s="35" t="s">
        <v>55</v>
      </c>
      <c r="E16" s="40" t="s">
        <v>6570</v>
      </c>
    </row>
    <row r="17" spans="1:5" ht="89.25">
      <c r="A17" t="s">
        <v>56</v>
      </c>
      <c r="E17" s="39" t="s">
        <v>6574</v>
      </c>
    </row>
    <row r="18" spans="1:16" ht="12.75">
      <c r="A18" t="s">
        <v>49</v>
      </c>
      <c s="34" t="s">
        <v>26</v>
      </c>
      <c s="34" t="s">
        <v>6614</v>
      </c>
      <c s="35" t="s">
        <v>5</v>
      </c>
      <c s="6" t="s">
        <v>6615</v>
      </c>
      <c s="36" t="s">
        <v>97</v>
      </c>
      <c s="37">
        <v>1</v>
      </c>
      <c s="36">
        <v>0</v>
      </c>
      <c s="36">
        <f>ROUND(G18*H18,6)</f>
      </c>
      <c r="L18" s="38">
        <v>0</v>
      </c>
      <c s="32">
        <f>ROUND(ROUND(L18,2)*ROUND(G18,3),2)</f>
      </c>
      <c s="36" t="s">
        <v>196</v>
      </c>
      <c>
        <f>(M18*21)/100</f>
      </c>
      <c t="s">
        <v>27</v>
      </c>
    </row>
    <row r="19" spans="1:5" ht="12.75">
      <c r="A19" s="35" t="s">
        <v>54</v>
      </c>
      <c r="E19" s="39" t="s">
        <v>5</v>
      </c>
    </row>
    <row r="20" spans="1:5" ht="12.75">
      <c r="A20" s="35" t="s">
        <v>55</v>
      </c>
      <c r="E20" s="40" t="s">
        <v>6551</v>
      </c>
    </row>
    <row r="21" spans="1:5" ht="114.75">
      <c r="A21" t="s">
        <v>56</v>
      </c>
      <c r="E21" s="39" t="s">
        <v>5892</v>
      </c>
    </row>
    <row r="22" spans="1:13" ht="12.75">
      <c r="A22" t="s">
        <v>46</v>
      </c>
      <c r="C22" s="31" t="s">
        <v>6585</v>
      </c>
      <c r="E22" s="33" t="s">
        <v>6586</v>
      </c>
      <c r="J22" s="32">
        <f>0</f>
      </c>
      <c s="32">
        <f>0</f>
      </c>
      <c s="32">
        <f>0+L23+L27+L31+L35</f>
      </c>
      <c s="32">
        <f>0+M23+M27+M31+M35</f>
      </c>
    </row>
    <row r="23" spans="1:16" ht="12.75">
      <c r="A23" t="s">
        <v>49</v>
      </c>
      <c s="34" t="s">
        <v>67</v>
      </c>
      <c s="34" t="s">
        <v>5984</v>
      </c>
      <c s="35" t="s">
        <v>5</v>
      </c>
      <c s="6" t="s">
        <v>5985</v>
      </c>
      <c s="36" t="s">
        <v>97</v>
      </c>
      <c s="37">
        <v>1</v>
      </c>
      <c s="36">
        <v>0</v>
      </c>
      <c s="36">
        <f>ROUND(G23*H23,6)</f>
      </c>
      <c r="L23" s="38">
        <v>0</v>
      </c>
      <c s="32">
        <f>ROUND(ROUND(L23,2)*ROUND(G23,3),2)</f>
      </c>
      <c s="36" t="s">
        <v>53</v>
      </c>
      <c>
        <f>(M23*21)/100</f>
      </c>
      <c t="s">
        <v>27</v>
      </c>
    </row>
    <row r="24" spans="1:5" ht="12.75">
      <c r="A24" s="35" t="s">
        <v>54</v>
      </c>
      <c r="E24" s="39" t="s">
        <v>5</v>
      </c>
    </row>
    <row r="25" spans="1:5" ht="12.75">
      <c r="A25" s="35" t="s">
        <v>55</v>
      </c>
      <c r="E25" s="40" t="s">
        <v>6584</v>
      </c>
    </row>
    <row r="26" spans="1:5" ht="89.25">
      <c r="A26" t="s">
        <v>56</v>
      </c>
      <c r="E26" s="39" t="s">
        <v>6590</v>
      </c>
    </row>
    <row r="27" spans="1:16" ht="12.75">
      <c r="A27" t="s">
        <v>49</v>
      </c>
      <c s="34" t="s">
        <v>72</v>
      </c>
      <c s="34" t="s">
        <v>5987</v>
      </c>
      <c s="35" t="s">
        <v>5</v>
      </c>
      <c s="6" t="s">
        <v>5988</v>
      </c>
      <c s="36" t="s">
        <v>97</v>
      </c>
      <c s="37">
        <v>1</v>
      </c>
      <c s="36">
        <v>0</v>
      </c>
      <c s="36">
        <f>ROUND(G27*H27,6)</f>
      </c>
      <c r="L27" s="38">
        <v>0</v>
      </c>
      <c s="32">
        <f>ROUND(ROUND(L27,2)*ROUND(G27,3),2)</f>
      </c>
      <c s="36" t="s">
        <v>53</v>
      </c>
      <c>
        <f>(M27*21)/100</f>
      </c>
      <c t="s">
        <v>27</v>
      </c>
    </row>
    <row r="28" spans="1:5" ht="12.75">
      <c r="A28" s="35" t="s">
        <v>54</v>
      </c>
      <c r="E28" s="39" t="s">
        <v>5</v>
      </c>
    </row>
    <row r="29" spans="1:5" ht="12.75">
      <c r="A29" s="35" t="s">
        <v>55</v>
      </c>
      <c r="E29" s="40" t="s">
        <v>6584</v>
      </c>
    </row>
    <row r="30" spans="1:5" ht="102">
      <c r="A30" t="s">
        <v>56</v>
      </c>
      <c r="E30" s="39" t="s">
        <v>6591</v>
      </c>
    </row>
    <row r="31" spans="1:16" ht="12.75">
      <c r="A31" t="s">
        <v>49</v>
      </c>
      <c s="34" t="s">
        <v>77</v>
      </c>
      <c s="34" t="s">
        <v>5990</v>
      </c>
      <c s="35" t="s">
        <v>5</v>
      </c>
      <c s="6" t="s">
        <v>189</v>
      </c>
      <c s="36" t="s">
        <v>97</v>
      </c>
      <c s="37">
        <v>1</v>
      </c>
      <c s="36">
        <v>0</v>
      </c>
      <c s="36">
        <f>ROUND(G31*H31,6)</f>
      </c>
      <c r="L31" s="38">
        <v>0</v>
      </c>
      <c s="32">
        <f>ROUND(ROUND(L31,2)*ROUND(G31,3),2)</f>
      </c>
      <c s="36" t="s">
        <v>53</v>
      </c>
      <c>
        <f>(M31*21)/100</f>
      </c>
      <c t="s">
        <v>27</v>
      </c>
    </row>
    <row r="32" spans="1:5" ht="12.75">
      <c r="A32" s="35" t="s">
        <v>54</v>
      </c>
      <c r="E32" s="39" t="s">
        <v>5</v>
      </c>
    </row>
    <row r="33" spans="1:5" ht="12.75">
      <c r="A33" s="35" t="s">
        <v>55</v>
      </c>
      <c r="E33" s="40" t="s">
        <v>6584</v>
      </c>
    </row>
    <row r="34" spans="1:5" ht="89.25">
      <c r="A34" t="s">
        <v>56</v>
      </c>
      <c r="E34" s="39" t="s">
        <v>6592</v>
      </c>
    </row>
    <row r="35" spans="1:16" ht="12.75">
      <c r="A35" t="s">
        <v>49</v>
      </c>
      <c s="34" t="s">
        <v>65</v>
      </c>
      <c s="34" t="s">
        <v>6593</v>
      </c>
      <c s="35" t="s">
        <v>5</v>
      </c>
      <c s="6" t="s">
        <v>6594</v>
      </c>
      <c s="36" t="s">
        <v>97</v>
      </c>
      <c s="37">
        <v>0.5</v>
      </c>
      <c s="36">
        <v>0</v>
      </c>
      <c s="36">
        <f>ROUND(G35*H35,6)</f>
      </c>
      <c r="L35" s="38">
        <v>0</v>
      </c>
      <c s="32">
        <f>ROUND(ROUND(L35,2)*ROUND(G35,3),2)</f>
      </c>
      <c s="36" t="s">
        <v>196</v>
      </c>
      <c>
        <f>(M35*21)/100</f>
      </c>
      <c t="s">
        <v>27</v>
      </c>
    </row>
    <row r="36" spans="1:5" ht="12.75">
      <c r="A36" s="35" t="s">
        <v>54</v>
      </c>
      <c r="E36" s="39" t="s">
        <v>5</v>
      </c>
    </row>
    <row r="37" spans="1:5" ht="12.75">
      <c r="A37" s="35" t="s">
        <v>55</v>
      </c>
      <c r="E37" s="40" t="s">
        <v>6584</v>
      </c>
    </row>
    <row r="38" spans="1:5" ht="114.75">
      <c r="A38" t="s">
        <v>56</v>
      </c>
      <c r="E38" s="39" t="s">
        <v>6595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7.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6616</v>
      </c>
      <c s="41">
        <f>Rekapitulace!C134</f>
      </c>
      <c s="20" t="s">
        <v>0</v>
      </c>
      <c t="s">
        <v>23</v>
      </c>
      <c t="s">
        <v>27</v>
      </c>
    </row>
    <row r="4" spans="1:16" ht="32" customHeight="1">
      <c r="A4" s="24" t="s">
        <v>20</v>
      </c>
      <c s="25" t="s">
        <v>28</v>
      </c>
      <c s="27" t="s">
        <v>6616</v>
      </c>
      <c r="E4" s="26" t="s">
        <v>6617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6620</v>
      </c>
      <c r="E8" s="30" t="s">
        <v>6619</v>
      </c>
      <c r="J8" s="29">
        <f>0+J9+J38+J43</f>
      </c>
      <c s="29">
        <f>0+K9+K38+K43</f>
      </c>
      <c s="29">
        <f>0+L9+L38+L43</f>
      </c>
      <c s="29">
        <f>0+M9+M38+M43</f>
      </c>
    </row>
    <row r="9" spans="1:13" ht="12.75">
      <c r="A9" t="s">
        <v>46</v>
      </c>
      <c r="C9" s="31" t="s">
        <v>47</v>
      </c>
      <c r="E9" s="33" t="s">
        <v>48</v>
      </c>
      <c r="J9" s="32">
        <f>0</f>
      </c>
      <c s="32">
        <f>0</f>
      </c>
      <c s="32">
        <f>0+L10+L14+L18+L22+L26+L30+L34</f>
      </c>
      <c s="32">
        <f>0+M10+M14+M18+M22+M26+M30+M34</f>
      </c>
    </row>
    <row r="10" spans="1:16" ht="12.75">
      <c r="A10" t="s">
        <v>49</v>
      </c>
      <c s="34" t="s">
        <v>47</v>
      </c>
      <c s="34" t="s">
        <v>1490</v>
      </c>
      <c s="35" t="s">
        <v>5</v>
      </c>
      <c s="6" t="s">
        <v>1491</v>
      </c>
      <c s="36" t="s">
        <v>63</v>
      </c>
      <c s="37">
        <v>39108</v>
      </c>
      <c s="36">
        <v>0</v>
      </c>
      <c s="36">
        <f>ROUND(G10*H10,6)</f>
      </c>
      <c r="L10" s="38">
        <v>0</v>
      </c>
      <c s="32">
        <f>ROUND(ROUND(L10,2)*ROUND(G10,3),2)</f>
      </c>
      <c s="36" t="s">
        <v>53</v>
      </c>
      <c>
        <f>(M10*21)/100</f>
      </c>
      <c t="s">
        <v>27</v>
      </c>
    </row>
    <row r="11" spans="1:5" ht="12.75">
      <c r="A11" s="35" t="s">
        <v>54</v>
      </c>
      <c r="E11" s="39" t="s">
        <v>5</v>
      </c>
    </row>
    <row r="12" spans="1:5" ht="12.75">
      <c r="A12" s="35" t="s">
        <v>55</v>
      </c>
      <c r="E12" s="40" t="s">
        <v>5</v>
      </c>
    </row>
    <row r="13" spans="1:5" ht="38.25">
      <c r="A13" t="s">
        <v>56</v>
      </c>
      <c r="E13" s="39" t="s">
        <v>6621</v>
      </c>
    </row>
    <row r="14" spans="1:16" ht="25.5">
      <c r="A14" t="s">
        <v>49</v>
      </c>
      <c s="34" t="s">
        <v>27</v>
      </c>
      <c s="34" t="s">
        <v>6622</v>
      </c>
      <c s="35" t="s">
        <v>5</v>
      </c>
      <c s="6" t="s">
        <v>6623</v>
      </c>
      <c s="36" t="s">
        <v>97</v>
      </c>
      <c s="37">
        <v>61</v>
      </c>
      <c s="36">
        <v>0</v>
      </c>
      <c s="36">
        <f>ROUND(G14*H14,6)</f>
      </c>
      <c r="L14" s="38">
        <v>0</v>
      </c>
      <c s="32">
        <f>ROUND(ROUND(L14,2)*ROUND(G14,3),2)</f>
      </c>
      <c s="36" t="s">
        <v>53</v>
      </c>
      <c>
        <f>(M14*21)/100</f>
      </c>
      <c t="s">
        <v>27</v>
      </c>
    </row>
    <row r="15" spans="1:5" ht="12.75">
      <c r="A15" s="35" t="s">
        <v>54</v>
      </c>
      <c r="E15" s="39" t="s">
        <v>5</v>
      </c>
    </row>
    <row r="16" spans="1:5" ht="12.75">
      <c r="A16" s="35" t="s">
        <v>55</v>
      </c>
      <c r="E16" s="40" t="s">
        <v>5</v>
      </c>
    </row>
    <row r="17" spans="1:5" ht="165.75">
      <c r="A17" t="s">
        <v>56</v>
      </c>
      <c r="E17" s="39" t="s">
        <v>6624</v>
      </c>
    </row>
    <row r="18" spans="1:16" ht="25.5">
      <c r="A18" t="s">
        <v>49</v>
      </c>
      <c s="34" t="s">
        <v>26</v>
      </c>
      <c s="34" t="s">
        <v>6625</v>
      </c>
      <c s="35" t="s">
        <v>5</v>
      </c>
      <c s="6" t="s">
        <v>6626</v>
      </c>
      <c s="36" t="s">
        <v>97</v>
      </c>
      <c s="37">
        <v>7</v>
      </c>
      <c s="36">
        <v>0</v>
      </c>
      <c s="36">
        <f>ROUND(G18*H18,6)</f>
      </c>
      <c r="L18" s="38">
        <v>0</v>
      </c>
      <c s="32">
        <f>ROUND(ROUND(L18,2)*ROUND(G18,3),2)</f>
      </c>
      <c s="36" t="s">
        <v>53</v>
      </c>
      <c>
        <f>(M18*21)/100</f>
      </c>
      <c t="s">
        <v>27</v>
      </c>
    </row>
    <row r="19" spans="1:5" ht="12.75">
      <c r="A19" s="35" t="s">
        <v>54</v>
      </c>
      <c r="E19" s="39" t="s">
        <v>5</v>
      </c>
    </row>
    <row r="20" spans="1:5" ht="12.75">
      <c r="A20" s="35" t="s">
        <v>55</v>
      </c>
      <c r="E20" s="40" t="s">
        <v>5</v>
      </c>
    </row>
    <row r="21" spans="1:5" ht="165.75">
      <c r="A21" t="s">
        <v>56</v>
      </c>
      <c r="E21" s="39" t="s">
        <v>6624</v>
      </c>
    </row>
    <row r="22" spans="1:16" ht="25.5">
      <c r="A22" t="s">
        <v>49</v>
      </c>
      <c s="34" t="s">
        <v>67</v>
      </c>
      <c s="34" t="s">
        <v>6627</v>
      </c>
      <c s="35" t="s">
        <v>5</v>
      </c>
      <c s="6" t="s">
        <v>6628</v>
      </c>
      <c s="36" t="s">
        <v>97</v>
      </c>
      <c s="37">
        <v>2333</v>
      </c>
      <c s="36">
        <v>0</v>
      </c>
      <c s="36">
        <f>ROUND(G22*H22,6)</f>
      </c>
      <c r="L22" s="38">
        <v>0</v>
      </c>
      <c s="32">
        <f>ROUND(ROUND(L22,2)*ROUND(G22,3),2)</f>
      </c>
      <c s="36" t="s">
        <v>53</v>
      </c>
      <c>
        <f>(M22*21)/100</f>
      </c>
      <c t="s">
        <v>27</v>
      </c>
    </row>
    <row r="23" spans="1:5" ht="12.75">
      <c r="A23" s="35" t="s">
        <v>54</v>
      </c>
      <c r="E23" s="39" t="s">
        <v>5</v>
      </c>
    </row>
    <row r="24" spans="1:5" ht="12.75">
      <c r="A24" s="35" t="s">
        <v>55</v>
      </c>
      <c r="E24" s="40" t="s">
        <v>5</v>
      </c>
    </row>
    <row r="25" spans="1:5" ht="165.75">
      <c r="A25" t="s">
        <v>56</v>
      </c>
      <c r="E25" s="39" t="s">
        <v>6624</v>
      </c>
    </row>
    <row r="26" spans="1:16" ht="12.75">
      <c r="A26" t="s">
        <v>49</v>
      </c>
      <c s="34" t="s">
        <v>72</v>
      </c>
      <c s="34" t="s">
        <v>6629</v>
      </c>
      <c s="35" t="s">
        <v>5</v>
      </c>
      <c s="6" t="s">
        <v>6630</v>
      </c>
      <c s="36" t="s">
        <v>97</v>
      </c>
      <c s="37">
        <v>185</v>
      </c>
      <c s="36">
        <v>0</v>
      </c>
      <c s="36">
        <f>ROUND(G26*H26,6)</f>
      </c>
      <c r="L26" s="38">
        <v>0</v>
      </c>
      <c s="32">
        <f>ROUND(ROUND(L26,2)*ROUND(G26,3),2)</f>
      </c>
      <c s="36" t="s">
        <v>53</v>
      </c>
      <c>
        <f>(M26*21)/100</f>
      </c>
      <c t="s">
        <v>27</v>
      </c>
    </row>
    <row r="27" spans="1:5" ht="12.75">
      <c r="A27" s="35" t="s">
        <v>54</v>
      </c>
      <c r="E27" s="39" t="s">
        <v>5</v>
      </c>
    </row>
    <row r="28" spans="1:5" ht="12.75">
      <c r="A28" s="35" t="s">
        <v>55</v>
      </c>
      <c r="E28" s="40" t="s">
        <v>5</v>
      </c>
    </row>
    <row r="29" spans="1:5" ht="76.5">
      <c r="A29" t="s">
        <v>56</v>
      </c>
      <c r="E29" s="39" t="s">
        <v>6631</v>
      </c>
    </row>
    <row r="30" spans="1:16" ht="12.75">
      <c r="A30" t="s">
        <v>49</v>
      </c>
      <c s="34" t="s">
        <v>77</v>
      </c>
      <c s="34" t="s">
        <v>6632</v>
      </c>
      <c s="35" t="s">
        <v>5</v>
      </c>
      <c s="6" t="s">
        <v>6633</v>
      </c>
      <c s="36" t="s">
        <v>97</v>
      </c>
      <c s="37">
        <v>2</v>
      </c>
      <c s="36">
        <v>0</v>
      </c>
      <c s="36">
        <f>ROUND(G30*H30,6)</f>
      </c>
      <c r="L30" s="38">
        <v>0</v>
      </c>
      <c s="32">
        <f>ROUND(ROUND(L30,2)*ROUND(G30,3),2)</f>
      </c>
      <c s="36" t="s">
        <v>53</v>
      </c>
      <c>
        <f>(M30*21)/100</f>
      </c>
      <c t="s">
        <v>27</v>
      </c>
    </row>
    <row r="31" spans="1:5" ht="12.75">
      <c r="A31" s="35" t="s">
        <v>54</v>
      </c>
      <c r="E31" s="39" t="s">
        <v>5</v>
      </c>
    </row>
    <row r="32" spans="1:5" ht="12.75">
      <c r="A32" s="35" t="s">
        <v>55</v>
      </c>
      <c r="E32" s="40" t="s">
        <v>5</v>
      </c>
    </row>
    <row r="33" spans="1:5" ht="76.5">
      <c r="A33" t="s">
        <v>56</v>
      </c>
      <c r="E33" s="39" t="s">
        <v>6634</v>
      </c>
    </row>
    <row r="34" spans="1:16" ht="12.75">
      <c r="A34" t="s">
        <v>49</v>
      </c>
      <c s="34" t="s">
        <v>65</v>
      </c>
      <c s="34" t="s">
        <v>6635</v>
      </c>
      <c s="35" t="s">
        <v>5</v>
      </c>
      <c s="6" t="s">
        <v>6636</v>
      </c>
      <c s="36" t="s">
        <v>63</v>
      </c>
      <c s="37">
        <v>20</v>
      </c>
      <c s="36">
        <v>0</v>
      </c>
      <c s="36">
        <f>ROUND(G34*H34,6)</f>
      </c>
      <c r="L34" s="38">
        <v>0</v>
      </c>
      <c s="32">
        <f>ROUND(ROUND(L34,2)*ROUND(G34,3),2)</f>
      </c>
      <c s="36" t="s">
        <v>53</v>
      </c>
      <c>
        <f>(M34*21)/100</f>
      </c>
      <c t="s">
        <v>27</v>
      </c>
    </row>
    <row r="35" spans="1:5" ht="12.75">
      <c r="A35" s="35" t="s">
        <v>54</v>
      </c>
      <c r="E35" s="39" t="s">
        <v>5</v>
      </c>
    </row>
    <row r="36" spans="1:5" ht="12.75">
      <c r="A36" s="35" t="s">
        <v>55</v>
      </c>
      <c r="E36" s="40" t="s">
        <v>5</v>
      </c>
    </row>
    <row r="37" spans="1:5" ht="38.25">
      <c r="A37" t="s">
        <v>56</v>
      </c>
      <c r="E37" s="39" t="s">
        <v>2171</v>
      </c>
    </row>
    <row r="38" spans="1:13" ht="12.75">
      <c r="A38" t="s">
        <v>46</v>
      </c>
      <c r="C38" s="31" t="s">
        <v>288</v>
      </c>
      <c r="E38" s="33" t="s">
        <v>289</v>
      </c>
      <c r="J38" s="32">
        <f>0</f>
      </c>
      <c s="32">
        <f>0</f>
      </c>
      <c s="32">
        <f>0+L39</f>
      </c>
      <c s="32">
        <f>0+M39</f>
      </c>
    </row>
    <row r="39" spans="1:16" ht="25.5">
      <c r="A39" t="s">
        <v>49</v>
      </c>
      <c s="34" t="s">
        <v>82</v>
      </c>
      <c s="34" t="s">
        <v>4021</v>
      </c>
      <c s="35" t="s">
        <v>292</v>
      </c>
      <c s="6" t="s">
        <v>4022</v>
      </c>
      <c s="36" t="s">
        <v>294</v>
      </c>
      <c s="37">
        <v>850</v>
      </c>
      <c s="36">
        <v>0</v>
      </c>
      <c s="36">
        <f>ROUND(G39*H39,6)</f>
      </c>
      <c r="L39" s="38">
        <v>0</v>
      </c>
      <c s="32">
        <f>ROUND(ROUND(L39,2)*ROUND(G39,3),2)</f>
      </c>
      <c s="36" t="s">
        <v>196</v>
      </c>
      <c>
        <f>(M39*21)/100</f>
      </c>
      <c t="s">
        <v>27</v>
      </c>
    </row>
    <row r="40" spans="1:5" ht="12.75">
      <c r="A40" s="35" t="s">
        <v>54</v>
      </c>
      <c r="E40" s="39" t="s">
        <v>295</v>
      </c>
    </row>
    <row r="41" spans="1:5" ht="12.75">
      <c r="A41" s="35" t="s">
        <v>55</v>
      </c>
      <c r="E41" s="40" t="s">
        <v>5</v>
      </c>
    </row>
    <row r="42" spans="1:5" ht="165.75">
      <c r="A42" t="s">
        <v>56</v>
      </c>
      <c r="E42" s="39" t="s">
        <v>6637</v>
      </c>
    </row>
    <row r="43" spans="1:13" ht="12.75">
      <c r="A43" t="s">
        <v>46</v>
      </c>
      <c r="C43" s="31" t="s">
        <v>191</v>
      </c>
      <c r="E43" s="33" t="s">
        <v>6638</v>
      </c>
      <c r="J43" s="32">
        <f>0</f>
      </c>
      <c s="32">
        <f>0</f>
      </c>
      <c s="32">
        <f>0+L44+L48</f>
      </c>
      <c s="32">
        <f>0+M44+M48</f>
      </c>
    </row>
    <row r="44" spans="1:16" ht="12.75">
      <c r="A44" t="s">
        <v>49</v>
      </c>
      <c s="34" t="s">
        <v>86</v>
      </c>
      <c s="34" t="s">
        <v>6639</v>
      </c>
      <c s="35" t="s">
        <v>5</v>
      </c>
      <c s="6" t="s">
        <v>6640</v>
      </c>
      <c s="36" t="s">
        <v>63</v>
      </c>
      <c s="37">
        <v>3834</v>
      </c>
      <c s="36">
        <v>0</v>
      </c>
      <c s="36">
        <f>ROUND(G44*H44,6)</f>
      </c>
      <c r="L44" s="38">
        <v>0</v>
      </c>
      <c s="32">
        <f>ROUND(ROUND(L44,2)*ROUND(G44,3),2)</f>
      </c>
      <c s="36" t="s">
        <v>196</v>
      </c>
      <c>
        <f>(M44*21)/100</f>
      </c>
      <c t="s">
        <v>27</v>
      </c>
    </row>
    <row r="45" spans="1:5" ht="12.75">
      <c r="A45" s="35" t="s">
        <v>54</v>
      </c>
      <c r="E45" s="39" t="s">
        <v>5</v>
      </c>
    </row>
    <row r="46" spans="1:5" ht="12.75">
      <c r="A46" s="35" t="s">
        <v>55</v>
      </c>
      <c r="E46" s="40" t="s">
        <v>5</v>
      </c>
    </row>
    <row r="47" spans="1:5" ht="25.5">
      <c r="A47" t="s">
        <v>56</v>
      </c>
      <c r="E47" s="39" t="s">
        <v>6641</v>
      </c>
    </row>
    <row r="48" spans="1:16" ht="12.75">
      <c r="A48" t="s">
        <v>49</v>
      </c>
      <c s="34" t="s">
        <v>90</v>
      </c>
      <c s="34" t="s">
        <v>6642</v>
      </c>
      <c s="35" t="s">
        <v>5</v>
      </c>
      <c s="6" t="s">
        <v>6643</v>
      </c>
      <c s="36" t="s">
        <v>1550</v>
      </c>
      <c s="37">
        <v>185</v>
      </c>
      <c s="36">
        <v>0</v>
      </c>
      <c s="36">
        <f>ROUND(G48*H48,6)</f>
      </c>
      <c r="L48" s="38">
        <v>0</v>
      </c>
      <c s="32">
        <f>ROUND(ROUND(L48,2)*ROUND(G48,3),2)</f>
      </c>
      <c s="36" t="s">
        <v>196</v>
      </c>
      <c>
        <f>(M48*21)/100</f>
      </c>
      <c t="s">
        <v>27</v>
      </c>
    </row>
    <row r="49" spans="1:5" ht="12.75">
      <c r="A49" s="35" t="s">
        <v>54</v>
      </c>
      <c r="E49" s="39" t="s">
        <v>5</v>
      </c>
    </row>
    <row r="50" spans="1:5" ht="12.75">
      <c r="A50" s="35" t="s">
        <v>55</v>
      </c>
      <c r="E50" s="40" t="s">
        <v>5</v>
      </c>
    </row>
    <row r="51" spans="1:5" ht="25.5">
      <c r="A51" t="s">
        <v>56</v>
      </c>
      <c r="E51" s="39" t="s">
        <v>6644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8.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6645</v>
      </c>
      <c s="41">
        <f>Rekapitulace!C136</f>
      </c>
      <c s="20" t="s">
        <v>0</v>
      </c>
      <c t="s">
        <v>23</v>
      </c>
      <c t="s">
        <v>27</v>
      </c>
    </row>
    <row r="4" spans="1:16" ht="32" customHeight="1">
      <c r="A4" s="24" t="s">
        <v>20</v>
      </c>
      <c s="25" t="s">
        <v>28</v>
      </c>
      <c s="27" t="s">
        <v>6645</v>
      </c>
      <c r="E4" s="26" t="s">
        <v>6646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25.5">
      <c r="A8" t="s">
        <v>44</v>
      </c>
      <c r="C8" s="28" t="s">
        <v>6649</v>
      </c>
      <c r="E8" s="30" t="s">
        <v>6648</v>
      </c>
      <c r="J8" s="29">
        <f>0+J9</f>
      </c>
      <c s="29">
        <f>0+K9</f>
      </c>
      <c s="29">
        <f>0+L9</f>
      </c>
      <c s="29">
        <f>0+M9</f>
      </c>
    </row>
    <row r="9" spans="1:13" ht="12.75">
      <c r="A9" t="s">
        <v>46</v>
      </c>
      <c r="C9" s="31" t="s">
        <v>191</v>
      </c>
      <c r="E9" s="33" t="s">
        <v>6650</v>
      </c>
      <c r="J9" s="32">
        <f>0</f>
      </c>
      <c s="32">
        <f>0</f>
      </c>
      <c s="32">
        <f>0+L10</f>
      </c>
      <c s="32">
        <f>0+M10</f>
      </c>
    </row>
    <row r="10" spans="1:16" ht="12.75">
      <c r="A10" t="s">
        <v>49</v>
      </c>
      <c s="34" t="s">
        <v>47</v>
      </c>
      <c s="34" t="s">
        <v>6651</v>
      </c>
      <c s="35" t="s">
        <v>5</v>
      </c>
      <c s="6" t="s">
        <v>6650</v>
      </c>
      <c s="36" t="s">
        <v>4704</v>
      </c>
      <c s="37">
        <v>1</v>
      </c>
      <c s="36">
        <v>0</v>
      </c>
      <c s="36">
        <f>ROUND(G10*H10,6)</f>
      </c>
      <c r="L10" s="38">
        <v>0</v>
      </c>
      <c s="32">
        <f>ROUND(ROUND(L10,2)*ROUND(G10,3),2)</f>
      </c>
      <c s="36" t="s">
        <v>196</v>
      </c>
      <c>
        <f>(M10*21)/100</f>
      </c>
      <c t="s">
        <v>27</v>
      </c>
    </row>
    <row r="11" spans="1:5" ht="12.75">
      <c r="A11" s="35" t="s">
        <v>54</v>
      </c>
      <c r="E11" s="39" t="s">
        <v>5</v>
      </c>
    </row>
    <row r="12" spans="1:5" ht="12.75">
      <c r="A12" s="35" t="s">
        <v>55</v>
      </c>
      <c r="E12" s="40" t="s">
        <v>5</v>
      </c>
    </row>
    <row r="13" spans="1:5" ht="76.5">
      <c r="A13" t="s">
        <v>56</v>
      </c>
      <c r="E13" s="39" t="s">
        <v>6652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9.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6653</v>
      </c>
      <c s="41">
        <f>Rekapitulace!C138</f>
      </c>
      <c s="20" t="s">
        <v>0</v>
      </c>
      <c t="s">
        <v>23</v>
      </c>
      <c t="s">
        <v>27</v>
      </c>
    </row>
    <row r="4" spans="1:16" ht="32" customHeight="1">
      <c r="A4" s="24" t="s">
        <v>20</v>
      </c>
      <c s="25" t="s">
        <v>28</v>
      </c>
      <c s="27" t="s">
        <v>6653</v>
      </c>
      <c r="E4" s="26" t="s">
        <v>6654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COUNTIFS(L8:L121,"=0",A8:A121,"P")+COUNTIFS(L8:L121,"",A8:A121,"P")+SUM(Q8:Q121)</f>
      </c>
    </row>
    <row r="8" spans="1:13" ht="12.75">
      <c r="A8" t="s">
        <v>44</v>
      </c>
      <c r="C8" s="28" t="s">
        <v>6657</v>
      </c>
      <c r="E8" s="30" t="s">
        <v>6656</v>
      </c>
      <c r="J8" s="29">
        <f>0+J9+J50+J95+J112</f>
      </c>
      <c s="29">
        <f>0+K9+K50+K95+K112</f>
      </c>
      <c s="29">
        <f>0+L9+L50+L95+L112</f>
      </c>
      <c s="29">
        <f>0+M9+M50+M95+M112</f>
      </c>
    </row>
    <row r="9" spans="1:13" ht="12.75">
      <c r="A9" t="s">
        <v>46</v>
      </c>
      <c r="C9" s="31" t="s">
        <v>47</v>
      </c>
      <c r="E9" s="33" t="s">
        <v>48</v>
      </c>
      <c r="J9" s="32">
        <f>0</f>
      </c>
      <c s="32">
        <f>0</f>
      </c>
      <c s="32">
        <f>0+L10+L14+L18+L22+L26+L30+L34+L38+L42+L46</f>
      </c>
      <c s="32">
        <f>0+M10+M14+M18+M22+M26+M30+M34+M38+M42+M46</f>
      </c>
    </row>
    <row r="10" spans="1:16" ht="12.75">
      <c r="A10" t="s">
        <v>49</v>
      </c>
      <c s="34" t="s">
        <v>47</v>
      </c>
      <c s="34" t="s">
        <v>4117</v>
      </c>
      <c s="35" t="s">
        <v>5</v>
      </c>
      <c s="6" t="s">
        <v>4118</v>
      </c>
      <c s="36" t="s">
        <v>52</v>
      </c>
      <c s="37">
        <v>2674.878</v>
      </c>
      <c s="36">
        <v>0</v>
      </c>
      <c s="36">
        <f>ROUND(G10*H10,6)</f>
      </c>
      <c r="L10" s="38">
        <v>0</v>
      </c>
      <c s="32">
        <f>ROUND(ROUND(L10,2)*ROUND(G10,3),2)</f>
      </c>
      <c s="36" t="s">
        <v>53</v>
      </c>
      <c>
        <f>(M10*21)/100</f>
      </c>
      <c t="s">
        <v>27</v>
      </c>
    </row>
    <row r="11" spans="1:5" ht="12.75">
      <c r="A11" s="35" t="s">
        <v>54</v>
      </c>
      <c r="E11" s="39" t="s">
        <v>5</v>
      </c>
    </row>
    <row r="12" spans="1:5" ht="25.5">
      <c r="A12" s="35" t="s">
        <v>55</v>
      </c>
      <c r="E12" s="40" t="s">
        <v>6658</v>
      </c>
    </row>
    <row r="13" spans="1:5" ht="63.75">
      <c r="A13" t="s">
        <v>56</v>
      </c>
      <c r="E13" s="39" t="s">
        <v>3985</v>
      </c>
    </row>
    <row r="14" spans="1:16" ht="25.5">
      <c r="A14" t="s">
        <v>49</v>
      </c>
      <c s="34" t="s">
        <v>27</v>
      </c>
      <c s="34" t="s">
        <v>4278</v>
      </c>
      <c s="35" t="s">
        <v>5</v>
      </c>
      <c s="6" t="s">
        <v>4279</v>
      </c>
      <c s="36" t="s">
        <v>52</v>
      </c>
      <c s="37">
        <v>6044.325</v>
      </c>
      <c s="36">
        <v>0</v>
      </c>
      <c s="36">
        <f>ROUND(G14*H14,6)</f>
      </c>
      <c r="L14" s="38">
        <v>0</v>
      </c>
      <c s="32">
        <f>ROUND(ROUND(L14,2)*ROUND(G14,3),2)</f>
      </c>
      <c s="36" t="s">
        <v>53</v>
      </c>
      <c>
        <f>(M14*21)/100</f>
      </c>
      <c t="s">
        <v>27</v>
      </c>
    </row>
    <row r="15" spans="1:5" ht="12.75">
      <c r="A15" s="35" t="s">
        <v>54</v>
      </c>
      <c r="E15" s="39" t="s">
        <v>5</v>
      </c>
    </row>
    <row r="16" spans="1:5" ht="25.5">
      <c r="A16" s="35" t="s">
        <v>55</v>
      </c>
      <c r="E16" s="40" t="s">
        <v>6659</v>
      </c>
    </row>
    <row r="17" spans="1:5" ht="63.75">
      <c r="A17" t="s">
        <v>56</v>
      </c>
      <c r="E17" s="39" t="s">
        <v>3985</v>
      </c>
    </row>
    <row r="18" spans="1:16" ht="12.75">
      <c r="A18" t="s">
        <v>49</v>
      </c>
      <c s="34" t="s">
        <v>26</v>
      </c>
      <c s="34" t="s">
        <v>4283</v>
      </c>
      <c s="35" t="s">
        <v>5</v>
      </c>
      <c s="6" t="s">
        <v>4284</v>
      </c>
      <c s="36" t="s">
        <v>52</v>
      </c>
      <c s="37">
        <v>7101.875</v>
      </c>
      <c s="36">
        <v>0</v>
      </c>
      <c s="36">
        <f>ROUND(G18*H18,6)</f>
      </c>
      <c r="L18" s="38">
        <v>0</v>
      </c>
      <c s="32">
        <f>ROUND(ROUND(L18,2)*ROUND(G18,3),2)</f>
      </c>
      <c s="36" t="s">
        <v>53</v>
      </c>
      <c>
        <f>(M18*21)/100</f>
      </c>
      <c t="s">
        <v>27</v>
      </c>
    </row>
    <row r="19" spans="1:5" ht="12.75">
      <c r="A19" s="35" t="s">
        <v>54</v>
      </c>
      <c r="E19" s="39" t="s">
        <v>5</v>
      </c>
    </row>
    <row r="20" spans="1:5" ht="51">
      <c r="A20" s="35" t="s">
        <v>55</v>
      </c>
      <c r="E20" s="40" t="s">
        <v>6660</v>
      </c>
    </row>
    <row r="21" spans="1:5" ht="369.75">
      <c r="A21" t="s">
        <v>56</v>
      </c>
      <c r="E21" s="39" t="s">
        <v>4286</v>
      </c>
    </row>
    <row r="22" spans="1:16" ht="12.75">
      <c r="A22" t="s">
        <v>49</v>
      </c>
      <c s="34" t="s">
        <v>67</v>
      </c>
      <c s="34" t="s">
        <v>3141</v>
      </c>
      <c s="35" t="s">
        <v>5</v>
      </c>
      <c s="6" t="s">
        <v>3142</v>
      </c>
      <c s="36" t="s">
        <v>52</v>
      </c>
      <c s="37">
        <v>7101.875</v>
      </c>
      <c s="36">
        <v>0</v>
      </c>
      <c s="36">
        <f>ROUND(G22*H22,6)</f>
      </c>
      <c r="L22" s="38">
        <v>0</v>
      </c>
      <c s="32">
        <f>ROUND(ROUND(L22,2)*ROUND(G22,3),2)</f>
      </c>
      <c s="36" t="s">
        <v>53</v>
      </c>
      <c>
        <f>(M22*21)/100</f>
      </c>
      <c t="s">
        <v>27</v>
      </c>
    </row>
    <row r="23" spans="1:5" ht="12.75">
      <c r="A23" s="35" t="s">
        <v>54</v>
      </c>
      <c r="E23" s="39" t="s">
        <v>5</v>
      </c>
    </row>
    <row r="24" spans="1:5" ht="51">
      <c r="A24" s="35" t="s">
        <v>55</v>
      </c>
      <c r="E24" s="40" t="s">
        <v>6661</v>
      </c>
    </row>
    <row r="25" spans="1:5" ht="293.25">
      <c r="A25" t="s">
        <v>56</v>
      </c>
      <c r="E25" s="39" t="s">
        <v>4290</v>
      </c>
    </row>
    <row r="26" spans="1:16" ht="12.75">
      <c r="A26" t="s">
        <v>49</v>
      </c>
      <c s="34" t="s">
        <v>72</v>
      </c>
      <c s="34" t="s">
        <v>1758</v>
      </c>
      <c s="35" t="s">
        <v>5</v>
      </c>
      <c s="6" t="s">
        <v>1759</v>
      </c>
      <c s="36" t="s">
        <v>63</v>
      </c>
      <c s="37">
        <v>55897.5</v>
      </c>
      <c s="36">
        <v>0</v>
      </c>
      <c s="36">
        <f>ROUND(G26*H26,6)</f>
      </c>
      <c r="L26" s="38">
        <v>0</v>
      </c>
      <c s="32">
        <f>ROUND(ROUND(L26,2)*ROUND(G26,3),2)</f>
      </c>
      <c s="36" t="s">
        <v>53</v>
      </c>
      <c>
        <f>(M26*21)/100</f>
      </c>
      <c t="s">
        <v>27</v>
      </c>
    </row>
    <row r="27" spans="1:5" ht="12.75">
      <c r="A27" s="35" t="s">
        <v>54</v>
      </c>
      <c r="E27" s="39" t="s">
        <v>5</v>
      </c>
    </row>
    <row r="28" spans="1:5" ht="12.75">
      <c r="A28" s="35" t="s">
        <v>55</v>
      </c>
      <c r="E28" s="40" t="s">
        <v>6662</v>
      </c>
    </row>
    <row r="29" spans="1:5" ht="25.5">
      <c r="A29" t="s">
        <v>56</v>
      </c>
      <c r="E29" s="39" t="s">
        <v>1761</v>
      </c>
    </row>
    <row r="30" spans="1:16" ht="12.75">
      <c r="A30" t="s">
        <v>49</v>
      </c>
      <c s="34" t="s">
        <v>77</v>
      </c>
      <c s="34" t="s">
        <v>4305</v>
      </c>
      <c s="35" t="s">
        <v>5</v>
      </c>
      <c s="6" t="s">
        <v>4306</v>
      </c>
      <c s="36" t="s">
        <v>63</v>
      </c>
      <c s="37">
        <v>28360</v>
      </c>
      <c s="36">
        <v>0</v>
      </c>
      <c s="36">
        <f>ROUND(G30*H30,6)</f>
      </c>
      <c r="L30" s="38">
        <v>0</v>
      </c>
      <c s="32">
        <f>ROUND(ROUND(L30,2)*ROUND(G30,3),2)</f>
      </c>
      <c s="36" t="s">
        <v>53</v>
      </c>
      <c>
        <f>(M30*21)/100</f>
      </c>
      <c t="s">
        <v>27</v>
      </c>
    </row>
    <row r="31" spans="1:5" ht="12.75">
      <c r="A31" s="35" t="s">
        <v>54</v>
      </c>
      <c r="E31" s="39" t="s">
        <v>5</v>
      </c>
    </row>
    <row r="32" spans="1:5" ht="12.75">
      <c r="A32" s="35" t="s">
        <v>55</v>
      </c>
      <c r="E32" s="40" t="s">
        <v>6663</v>
      </c>
    </row>
    <row r="33" spans="1:5" ht="12.75">
      <c r="A33" t="s">
        <v>56</v>
      </c>
      <c r="E33" s="39" t="s">
        <v>64</v>
      </c>
    </row>
    <row r="34" spans="1:16" ht="12.75">
      <c r="A34" t="s">
        <v>49</v>
      </c>
      <c s="34" t="s">
        <v>65</v>
      </c>
      <c s="34" t="s">
        <v>2290</v>
      </c>
      <c s="35" t="s">
        <v>5</v>
      </c>
      <c s="6" t="s">
        <v>2291</v>
      </c>
      <c s="36" t="s">
        <v>63</v>
      </c>
      <c s="37">
        <v>28360</v>
      </c>
      <c s="36">
        <v>0</v>
      </c>
      <c s="36">
        <f>ROUND(G34*H34,6)</f>
      </c>
      <c r="L34" s="38">
        <v>0</v>
      </c>
      <c s="32">
        <f>ROUND(ROUND(L34,2)*ROUND(G34,3),2)</f>
      </c>
      <c s="36" t="s">
        <v>53</v>
      </c>
      <c>
        <f>(M34*21)/100</f>
      </c>
      <c t="s">
        <v>27</v>
      </c>
    </row>
    <row r="35" spans="1:5" ht="12.75">
      <c r="A35" s="35" t="s">
        <v>54</v>
      </c>
      <c r="E35" s="39" t="s">
        <v>5</v>
      </c>
    </row>
    <row r="36" spans="1:5" ht="12.75">
      <c r="A36" s="35" t="s">
        <v>55</v>
      </c>
      <c r="E36" s="40" t="s">
        <v>6663</v>
      </c>
    </row>
    <row r="37" spans="1:5" ht="38.25">
      <c r="A37" t="s">
        <v>56</v>
      </c>
      <c r="E37" s="39" t="s">
        <v>4308</v>
      </c>
    </row>
    <row r="38" spans="1:16" ht="12.75">
      <c r="A38" t="s">
        <v>49</v>
      </c>
      <c s="34" t="s">
        <v>82</v>
      </c>
      <c s="34" t="s">
        <v>2166</v>
      </c>
      <c s="35" t="s">
        <v>5</v>
      </c>
      <c s="6" t="s">
        <v>2167</v>
      </c>
      <c s="36" t="s">
        <v>63</v>
      </c>
      <c s="37">
        <v>28360</v>
      </c>
      <c s="36">
        <v>0</v>
      </c>
      <c s="36">
        <f>ROUND(G38*H38,6)</f>
      </c>
      <c r="L38" s="38">
        <v>0</v>
      </c>
      <c s="32">
        <f>ROUND(ROUND(L38,2)*ROUND(G38,3),2)</f>
      </c>
      <c s="36" t="s">
        <v>53</v>
      </c>
      <c>
        <f>(M38*21)/100</f>
      </c>
      <c t="s">
        <v>27</v>
      </c>
    </row>
    <row r="39" spans="1:5" ht="12.75">
      <c r="A39" s="35" t="s">
        <v>54</v>
      </c>
      <c r="E39" s="39" t="s">
        <v>5</v>
      </c>
    </row>
    <row r="40" spans="1:5" ht="12.75">
      <c r="A40" s="35" t="s">
        <v>55</v>
      </c>
      <c r="E40" s="40" t="s">
        <v>6663</v>
      </c>
    </row>
    <row r="41" spans="1:5" ht="25.5">
      <c r="A41" t="s">
        <v>56</v>
      </c>
      <c r="E41" s="39" t="s">
        <v>2168</v>
      </c>
    </row>
    <row r="42" spans="1:16" ht="12.75">
      <c r="A42" t="s">
        <v>49</v>
      </c>
      <c s="34" t="s">
        <v>86</v>
      </c>
      <c s="34" t="s">
        <v>2294</v>
      </c>
      <c s="35" t="s">
        <v>5</v>
      </c>
      <c s="6" t="s">
        <v>2295</v>
      </c>
      <c s="36" t="s">
        <v>63</v>
      </c>
      <c s="37">
        <v>28360</v>
      </c>
      <c s="36">
        <v>0</v>
      </c>
      <c s="36">
        <f>ROUND(G42*H42,6)</f>
      </c>
      <c r="L42" s="38">
        <v>0</v>
      </c>
      <c s="32">
        <f>ROUND(ROUND(L42,2)*ROUND(G42,3),2)</f>
      </c>
      <c s="36" t="s">
        <v>53</v>
      </c>
      <c>
        <f>(M42*21)/100</f>
      </c>
      <c t="s">
        <v>27</v>
      </c>
    </row>
    <row r="43" spans="1:5" ht="12.75">
      <c r="A43" s="35" t="s">
        <v>54</v>
      </c>
      <c r="E43" s="39" t="s">
        <v>5</v>
      </c>
    </row>
    <row r="44" spans="1:5" ht="12.75">
      <c r="A44" s="35" t="s">
        <v>55</v>
      </c>
      <c r="E44" s="40" t="s">
        <v>6663</v>
      </c>
    </row>
    <row r="45" spans="1:5" ht="38.25">
      <c r="A45" t="s">
        <v>56</v>
      </c>
      <c r="E45" s="39" t="s">
        <v>4309</v>
      </c>
    </row>
    <row r="46" spans="1:16" ht="12.75">
      <c r="A46" t="s">
        <v>49</v>
      </c>
      <c s="34" t="s">
        <v>90</v>
      </c>
      <c s="34" t="s">
        <v>2169</v>
      </c>
      <c s="35" t="s">
        <v>5</v>
      </c>
      <c s="6" t="s">
        <v>2170</v>
      </c>
      <c s="36" t="s">
        <v>52</v>
      </c>
      <c s="37">
        <v>2836</v>
      </c>
      <c s="36">
        <v>0</v>
      </c>
      <c s="36">
        <f>ROUND(G46*H46,6)</f>
      </c>
      <c r="L46" s="38">
        <v>0</v>
      </c>
      <c s="32">
        <f>ROUND(ROUND(L46,2)*ROUND(G46,3),2)</f>
      </c>
      <c s="36" t="s">
        <v>53</v>
      </c>
      <c>
        <f>(M46*21)/100</f>
      </c>
      <c t="s">
        <v>27</v>
      </c>
    </row>
    <row r="47" spans="1:5" ht="12.75">
      <c r="A47" s="35" t="s">
        <v>54</v>
      </c>
      <c r="E47" s="39" t="s">
        <v>5</v>
      </c>
    </row>
    <row r="48" spans="1:5" ht="12.75">
      <c r="A48" s="35" t="s">
        <v>55</v>
      </c>
      <c r="E48" s="40" t="s">
        <v>6664</v>
      </c>
    </row>
    <row r="49" spans="1:5" ht="38.25">
      <c r="A49" t="s">
        <v>56</v>
      </c>
      <c r="E49" s="39" t="s">
        <v>2171</v>
      </c>
    </row>
    <row r="50" spans="1:13" ht="12.75">
      <c r="A50" t="s">
        <v>46</v>
      </c>
      <c r="C50" s="31" t="s">
        <v>72</v>
      </c>
      <c r="E50" s="33" t="s">
        <v>4334</v>
      </c>
      <c r="J50" s="32">
        <f>0</f>
      </c>
      <c s="32">
        <f>0</f>
      </c>
      <c s="32">
        <f>0+L51+L55+L59+L63+L67+L71+L75+L79+L83+L87+L91</f>
      </c>
      <c s="32">
        <f>0+M51+M55+M59+M63+M67+M71+M75+M79+M83+M87+M91</f>
      </c>
    </row>
    <row r="51" spans="1:16" ht="12.75">
      <c r="A51" t="s">
        <v>49</v>
      </c>
      <c s="34" t="s">
        <v>94</v>
      </c>
      <c s="34" t="s">
        <v>3096</v>
      </c>
      <c s="35" t="s">
        <v>5</v>
      </c>
      <c s="6" t="s">
        <v>3097</v>
      </c>
      <c s="36" t="s">
        <v>63</v>
      </c>
      <c s="37">
        <v>13050</v>
      </c>
      <c s="36">
        <v>0</v>
      </c>
      <c s="36">
        <f>ROUND(G51*H51,6)</f>
      </c>
      <c r="L51" s="38">
        <v>0</v>
      </c>
      <c s="32">
        <f>ROUND(ROUND(L51,2)*ROUND(G51,3),2)</f>
      </c>
      <c s="36" t="s">
        <v>53</v>
      </c>
      <c>
        <f>(M51*21)/100</f>
      </c>
      <c t="s">
        <v>27</v>
      </c>
    </row>
    <row r="52" spans="1:5" ht="12.75">
      <c r="A52" s="35" t="s">
        <v>54</v>
      </c>
      <c r="E52" s="39" t="s">
        <v>6665</v>
      </c>
    </row>
    <row r="53" spans="1:5" ht="12.75">
      <c r="A53" s="35" t="s">
        <v>55</v>
      </c>
      <c r="E53" s="40" t="s">
        <v>6666</v>
      </c>
    </row>
    <row r="54" spans="1:5" ht="51">
      <c r="A54" t="s">
        <v>56</v>
      </c>
      <c r="E54" s="39" t="s">
        <v>3099</v>
      </c>
    </row>
    <row r="55" spans="1:16" ht="12.75">
      <c r="A55" t="s">
        <v>49</v>
      </c>
      <c s="34" t="s">
        <v>99</v>
      </c>
      <c s="34" t="s">
        <v>6667</v>
      </c>
      <c s="35" t="s">
        <v>5</v>
      </c>
      <c s="6" t="s">
        <v>6668</v>
      </c>
      <c s="36" t="s">
        <v>63</v>
      </c>
      <c s="37">
        <v>3493.8</v>
      </c>
      <c s="36">
        <v>0</v>
      </c>
      <c s="36">
        <f>ROUND(G55*H55,6)</f>
      </c>
      <c r="L55" s="38">
        <v>0</v>
      </c>
      <c s="32">
        <f>ROUND(ROUND(L55,2)*ROUND(G55,3),2)</f>
      </c>
      <c s="36" t="s">
        <v>53</v>
      </c>
      <c>
        <f>(M55*21)/100</f>
      </c>
      <c t="s">
        <v>27</v>
      </c>
    </row>
    <row r="56" spans="1:5" ht="12.75">
      <c r="A56" s="35" t="s">
        <v>54</v>
      </c>
      <c r="E56" s="39" t="s">
        <v>6669</v>
      </c>
    </row>
    <row r="57" spans="1:5" ht="12.75">
      <c r="A57" s="35" t="s">
        <v>55</v>
      </c>
      <c r="E57" s="40" t="s">
        <v>6670</v>
      </c>
    </row>
    <row r="58" spans="1:5" ht="51">
      <c r="A58" t="s">
        <v>56</v>
      </c>
      <c r="E58" s="39" t="s">
        <v>3099</v>
      </c>
    </row>
    <row r="59" spans="1:16" ht="12.75">
      <c r="A59" t="s">
        <v>49</v>
      </c>
      <c s="34" t="s">
        <v>102</v>
      </c>
      <c s="34" t="s">
        <v>3100</v>
      </c>
      <c s="35" t="s">
        <v>5</v>
      </c>
      <c s="6" t="s">
        <v>3101</v>
      </c>
      <c s="36" t="s">
        <v>63</v>
      </c>
      <c s="37">
        <v>9200</v>
      </c>
      <c s="36">
        <v>0</v>
      </c>
      <c s="36">
        <f>ROUND(G59*H59,6)</f>
      </c>
      <c r="L59" s="38">
        <v>0</v>
      </c>
      <c s="32">
        <f>ROUND(ROUND(L59,2)*ROUND(G59,3),2)</f>
      </c>
      <c s="36" t="s">
        <v>53</v>
      </c>
      <c>
        <f>(M59*21)/100</f>
      </c>
      <c t="s">
        <v>27</v>
      </c>
    </row>
    <row r="60" spans="1:5" ht="12.75">
      <c r="A60" s="35" t="s">
        <v>54</v>
      </c>
      <c r="E60" s="39" t="s">
        <v>6665</v>
      </c>
    </row>
    <row r="61" spans="1:5" ht="12.75">
      <c r="A61" s="35" t="s">
        <v>55</v>
      </c>
      <c r="E61" s="40" t="s">
        <v>6671</v>
      </c>
    </row>
    <row r="62" spans="1:5" ht="89.25">
      <c r="A62" t="s">
        <v>56</v>
      </c>
      <c r="E62" s="39" t="s">
        <v>4068</v>
      </c>
    </row>
    <row r="63" spans="1:16" ht="12.75">
      <c r="A63" t="s">
        <v>49</v>
      </c>
      <c s="34" t="s">
        <v>106</v>
      </c>
      <c s="34" t="s">
        <v>3103</v>
      </c>
      <c s="35" t="s">
        <v>5</v>
      </c>
      <c s="6" t="s">
        <v>3104</v>
      </c>
      <c s="36" t="s">
        <v>52</v>
      </c>
      <c s="37">
        <v>2431.7</v>
      </c>
      <c s="36">
        <v>0</v>
      </c>
      <c s="36">
        <f>ROUND(G63*H63,6)</f>
      </c>
      <c r="L63" s="38">
        <v>0</v>
      </c>
      <c s="32">
        <f>ROUND(ROUND(L63,2)*ROUND(G63,3),2)</f>
      </c>
      <c s="36" t="s">
        <v>53</v>
      </c>
      <c>
        <f>(M63*21)/100</f>
      </c>
      <c t="s">
        <v>27</v>
      </c>
    </row>
    <row r="64" spans="1:5" ht="12.75">
      <c r="A64" s="35" t="s">
        <v>54</v>
      </c>
      <c r="E64" s="39" t="s">
        <v>5</v>
      </c>
    </row>
    <row r="65" spans="1:5" ht="12.75">
      <c r="A65" s="35" t="s">
        <v>55</v>
      </c>
      <c r="E65" s="40" t="s">
        <v>6672</v>
      </c>
    </row>
    <row r="66" spans="1:5" ht="38.25">
      <c r="A66" t="s">
        <v>56</v>
      </c>
      <c r="E66" s="39" t="s">
        <v>4349</v>
      </c>
    </row>
    <row r="67" spans="1:16" ht="12.75">
      <c r="A67" t="s">
        <v>49</v>
      </c>
      <c s="34" t="s">
        <v>110</v>
      </c>
      <c s="34" t="s">
        <v>4485</v>
      </c>
      <c s="35" t="s">
        <v>5</v>
      </c>
      <c s="6" t="s">
        <v>4486</v>
      </c>
      <c s="36" t="s">
        <v>63</v>
      </c>
      <c s="37">
        <v>43884.5</v>
      </c>
      <c s="36">
        <v>0</v>
      </c>
      <c s="36">
        <f>ROUND(G67*H67,6)</f>
      </c>
      <c r="L67" s="38">
        <v>0</v>
      </c>
      <c s="32">
        <f>ROUND(ROUND(L67,2)*ROUND(G67,3),2)</f>
      </c>
      <c s="36" t="s">
        <v>53</v>
      </c>
      <c>
        <f>(M67*21)/100</f>
      </c>
      <c t="s">
        <v>27</v>
      </c>
    </row>
    <row r="68" spans="1:5" ht="12.75">
      <c r="A68" s="35" t="s">
        <v>54</v>
      </c>
      <c r="E68" s="39" t="s">
        <v>5</v>
      </c>
    </row>
    <row r="69" spans="1:5" ht="25.5">
      <c r="A69" s="35" t="s">
        <v>55</v>
      </c>
      <c r="E69" s="40" t="s">
        <v>6673</v>
      </c>
    </row>
    <row r="70" spans="1:5" ht="51">
      <c r="A70" t="s">
        <v>56</v>
      </c>
      <c r="E70" s="39" t="s">
        <v>6674</v>
      </c>
    </row>
    <row r="71" spans="1:16" ht="12.75">
      <c r="A71" t="s">
        <v>49</v>
      </c>
      <c s="34" t="s">
        <v>114</v>
      </c>
      <c s="34" t="s">
        <v>4489</v>
      </c>
      <c s="35" t="s">
        <v>5</v>
      </c>
      <c s="6" t="s">
        <v>4490</v>
      </c>
      <c s="36" t="s">
        <v>63</v>
      </c>
      <c s="37">
        <v>4052.8</v>
      </c>
      <c s="36">
        <v>0</v>
      </c>
      <c s="36">
        <f>ROUND(G71*H71,6)</f>
      </c>
      <c r="L71" s="38">
        <v>0</v>
      </c>
      <c s="32">
        <f>ROUND(ROUND(L71,2)*ROUND(G71,3),2)</f>
      </c>
      <c s="36" t="s">
        <v>53</v>
      </c>
      <c>
        <f>(M71*21)/100</f>
      </c>
      <c t="s">
        <v>27</v>
      </c>
    </row>
    <row r="72" spans="1:5" ht="12.75">
      <c r="A72" s="35" t="s">
        <v>54</v>
      </c>
      <c r="E72" s="39" t="s">
        <v>5</v>
      </c>
    </row>
    <row r="73" spans="1:5" ht="12.75">
      <c r="A73" s="35" t="s">
        <v>55</v>
      </c>
      <c r="E73" s="40" t="s">
        <v>6675</v>
      </c>
    </row>
    <row r="74" spans="1:5" ht="51">
      <c r="A74" t="s">
        <v>56</v>
      </c>
      <c r="E74" s="39" t="s">
        <v>6674</v>
      </c>
    </row>
    <row r="75" spans="1:16" ht="12.75">
      <c r="A75" t="s">
        <v>49</v>
      </c>
      <c s="34" t="s">
        <v>118</v>
      </c>
      <c s="34" t="s">
        <v>3107</v>
      </c>
      <c s="35" t="s">
        <v>5</v>
      </c>
      <c s="6" t="s">
        <v>3108</v>
      </c>
      <c s="36" t="s">
        <v>63</v>
      </c>
      <c s="37">
        <v>9000</v>
      </c>
      <c s="36">
        <v>0</v>
      </c>
      <c s="36">
        <f>ROUND(G75*H75,6)</f>
      </c>
      <c r="L75" s="38">
        <v>0</v>
      </c>
      <c s="32">
        <f>ROUND(ROUND(L75,2)*ROUND(G75,3),2)</f>
      </c>
      <c s="36" t="s">
        <v>53</v>
      </c>
      <c>
        <f>(M75*21)/100</f>
      </c>
      <c t="s">
        <v>27</v>
      </c>
    </row>
    <row r="76" spans="1:5" ht="12.75">
      <c r="A76" s="35" t="s">
        <v>54</v>
      </c>
      <c r="E76" s="39" t="s">
        <v>6665</v>
      </c>
    </row>
    <row r="77" spans="1:5" ht="12.75">
      <c r="A77" s="35" t="s">
        <v>55</v>
      </c>
      <c r="E77" s="40" t="s">
        <v>6676</v>
      </c>
    </row>
    <row r="78" spans="1:5" ht="51">
      <c r="A78" t="s">
        <v>56</v>
      </c>
      <c r="E78" s="39" t="s">
        <v>3110</v>
      </c>
    </row>
    <row r="79" spans="1:16" ht="12.75">
      <c r="A79" t="s">
        <v>49</v>
      </c>
      <c s="34" t="s">
        <v>122</v>
      </c>
      <c s="34" t="s">
        <v>6677</v>
      </c>
      <c s="35" t="s">
        <v>5</v>
      </c>
      <c s="6" t="s">
        <v>6678</v>
      </c>
      <c s="36" t="s">
        <v>63</v>
      </c>
      <c s="37">
        <v>29550</v>
      </c>
      <c s="36">
        <v>0</v>
      </c>
      <c s="36">
        <f>ROUND(G79*H79,6)</f>
      </c>
      <c r="L79" s="38">
        <v>0</v>
      </c>
      <c s="32">
        <f>ROUND(ROUND(L79,2)*ROUND(G79,3),2)</f>
      </c>
      <c s="36" t="s">
        <v>53</v>
      </c>
      <c>
        <f>(M79*21)/100</f>
      </c>
      <c t="s">
        <v>27</v>
      </c>
    </row>
    <row r="80" spans="1:5" ht="12.75">
      <c r="A80" s="35" t="s">
        <v>54</v>
      </c>
      <c r="E80" s="39" t="s">
        <v>5</v>
      </c>
    </row>
    <row r="81" spans="1:5" ht="12.75">
      <c r="A81" s="35" t="s">
        <v>55</v>
      </c>
      <c r="E81" s="40" t="s">
        <v>6679</v>
      </c>
    </row>
    <row r="82" spans="1:5" ht="140.25">
      <c r="A82" t="s">
        <v>56</v>
      </c>
      <c r="E82" s="39" t="s">
        <v>6680</v>
      </c>
    </row>
    <row r="83" spans="1:16" ht="12.75">
      <c r="A83" t="s">
        <v>49</v>
      </c>
      <c s="34" t="s">
        <v>126</v>
      </c>
      <c s="34" t="s">
        <v>6681</v>
      </c>
      <c s="35" t="s">
        <v>5</v>
      </c>
      <c s="6" t="s">
        <v>6682</v>
      </c>
      <c s="36" t="s">
        <v>63</v>
      </c>
      <c s="37">
        <v>11739</v>
      </c>
      <c s="36">
        <v>0</v>
      </c>
      <c s="36">
        <f>ROUND(G83*H83,6)</f>
      </c>
      <c r="L83" s="38">
        <v>0</v>
      </c>
      <c s="32">
        <f>ROUND(ROUND(L83,2)*ROUND(G83,3),2)</f>
      </c>
      <c s="36" t="s">
        <v>53</v>
      </c>
      <c>
        <f>(M83*21)/100</f>
      </c>
      <c t="s">
        <v>27</v>
      </c>
    </row>
    <row r="84" spans="1:5" ht="12.75">
      <c r="A84" s="35" t="s">
        <v>54</v>
      </c>
      <c r="E84" s="39" t="s">
        <v>5</v>
      </c>
    </row>
    <row r="85" spans="1:5" ht="12.75">
      <c r="A85" s="35" t="s">
        <v>55</v>
      </c>
      <c r="E85" s="40" t="s">
        <v>6683</v>
      </c>
    </row>
    <row r="86" spans="1:5" ht="140.25">
      <c r="A86" t="s">
        <v>56</v>
      </c>
      <c r="E86" s="39" t="s">
        <v>6680</v>
      </c>
    </row>
    <row r="87" spans="1:16" ht="12.75">
      <c r="A87" t="s">
        <v>49</v>
      </c>
      <c s="34" t="s">
        <v>130</v>
      </c>
      <c s="34" t="s">
        <v>6684</v>
      </c>
      <c s="35" t="s">
        <v>5</v>
      </c>
      <c s="6" t="s">
        <v>6685</v>
      </c>
      <c s="36" t="s">
        <v>52</v>
      </c>
      <c s="37">
        <v>375.6</v>
      </c>
      <c s="36">
        <v>0</v>
      </c>
      <c s="36">
        <f>ROUND(G87*H87,6)</f>
      </c>
      <c r="L87" s="38">
        <v>0</v>
      </c>
      <c s="32">
        <f>ROUND(ROUND(L87,2)*ROUND(G87,3),2)</f>
      </c>
      <c s="36" t="s">
        <v>53</v>
      </c>
      <c>
        <f>(M87*21)/100</f>
      </c>
      <c t="s">
        <v>27</v>
      </c>
    </row>
    <row r="88" spans="1:5" ht="12.75">
      <c r="A88" s="35" t="s">
        <v>54</v>
      </c>
      <c r="E88" s="39" t="s">
        <v>5</v>
      </c>
    </row>
    <row r="89" spans="1:5" ht="12.75">
      <c r="A89" s="35" t="s">
        <v>55</v>
      </c>
      <c r="E89" s="40" t="s">
        <v>6686</v>
      </c>
    </row>
    <row r="90" spans="1:5" ht="140.25">
      <c r="A90" t="s">
        <v>56</v>
      </c>
      <c r="E90" s="39" t="s">
        <v>6680</v>
      </c>
    </row>
    <row r="91" spans="1:16" ht="12.75">
      <c r="A91" t="s">
        <v>49</v>
      </c>
      <c s="34" t="s">
        <v>134</v>
      </c>
      <c s="34" t="s">
        <v>4029</v>
      </c>
      <c s="35" t="s">
        <v>5</v>
      </c>
      <c s="6" t="s">
        <v>4030</v>
      </c>
      <c s="36" t="s">
        <v>63</v>
      </c>
      <c s="37">
        <v>120</v>
      </c>
      <c s="36">
        <v>0</v>
      </c>
      <c s="36">
        <f>ROUND(G91*H91,6)</f>
      </c>
      <c r="L91" s="38">
        <v>0</v>
      </c>
      <c s="32">
        <f>ROUND(ROUND(L91,2)*ROUND(G91,3),2)</f>
      </c>
      <c s="36" t="s">
        <v>53</v>
      </c>
      <c>
        <f>(M91*21)/100</f>
      </c>
      <c t="s">
        <v>27</v>
      </c>
    </row>
    <row r="92" spans="1:5" ht="12.75">
      <c r="A92" s="35" t="s">
        <v>54</v>
      </c>
      <c r="E92" s="39" t="s">
        <v>5</v>
      </c>
    </row>
    <row r="93" spans="1:5" ht="38.25">
      <c r="A93" s="35" t="s">
        <v>55</v>
      </c>
      <c r="E93" s="40" t="s">
        <v>6687</v>
      </c>
    </row>
    <row r="94" spans="1:5" ht="153">
      <c r="A94" t="s">
        <v>56</v>
      </c>
      <c r="E94" s="39" t="s">
        <v>4031</v>
      </c>
    </row>
    <row r="95" spans="1:13" ht="12.75">
      <c r="A95" t="s">
        <v>46</v>
      </c>
      <c r="C95" s="31" t="s">
        <v>86</v>
      </c>
      <c r="E95" s="33" t="s">
        <v>1472</v>
      </c>
      <c r="J95" s="32">
        <f>0</f>
      </c>
      <c s="32">
        <f>0</f>
      </c>
      <c s="32">
        <f>0+L96+L100+L104+L108</f>
      </c>
      <c s="32">
        <f>0+M96+M100+M104+M108</f>
      </c>
    </row>
    <row r="96" spans="1:16" ht="25.5">
      <c r="A96" t="s">
        <v>49</v>
      </c>
      <c s="34" t="s">
        <v>138</v>
      </c>
      <c s="34" t="s">
        <v>4393</v>
      </c>
      <c s="35" t="s">
        <v>5</v>
      </c>
      <c s="6" t="s">
        <v>4394</v>
      </c>
      <c s="36" t="s">
        <v>97</v>
      </c>
      <c s="37">
        <v>26</v>
      </c>
      <c s="36">
        <v>0</v>
      </c>
      <c s="36">
        <f>ROUND(G96*H96,6)</f>
      </c>
      <c r="L96" s="38">
        <v>0</v>
      </c>
      <c s="32">
        <f>ROUND(ROUND(L96,2)*ROUND(G96,3),2)</f>
      </c>
      <c s="36" t="s">
        <v>53</v>
      </c>
      <c>
        <f>(M96*21)/100</f>
      </c>
      <c t="s">
        <v>27</v>
      </c>
    </row>
    <row r="97" spans="1:5" ht="12.75">
      <c r="A97" s="35" t="s">
        <v>54</v>
      </c>
      <c r="E97" s="39" t="s">
        <v>5</v>
      </c>
    </row>
    <row r="98" spans="1:5" ht="12.75">
      <c r="A98" s="35" t="s">
        <v>55</v>
      </c>
      <c r="E98" s="40" t="s">
        <v>154</v>
      </c>
    </row>
    <row r="99" spans="1:5" ht="25.5">
      <c r="A99" t="s">
        <v>56</v>
      </c>
      <c r="E99" s="39" t="s">
        <v>4396</v>
      </c>
    </row>
    <row r="100" spans="1:16" ht="12.75">
      <c r="A100" t="s">
        <v>49</v>
      </c>
      <c s="34" t="s">
        <v>142</v>
      </c>
      <c s="34" t="s">
        <v>6688</v>
      </c>
      <c s="35" t="s">
        <v>5</v>
      </c>
      <c s="6" t="s">
        <v>6689</v>
      </c>
      <c s="36" t="s">
        <v>6690</v>
      </c>
      <c s="37">
        <v>64800</v>
      </c>
      <c s="36">
        <v>0</v>
      </c>
      <c s="36">
        <f>ROUND(G100*H100,6)</f>
      </c>
      <c r="L100" s="38">
        <v>0</v>
      </c>
      <c s="32">
        <f>ROUND(ROUND(L100,2)*ROUND(G100,3),2)</f>
      </c>
      <c s="36" t="s">
        <v>53</v>
      </c>
      <c>
        <f>(M100*21)/100</f>
      </c>
      <c t="s">
        <v>27</v>
      </c>
    </row>
    <row r="101" spans="1:5" ht="12.75">
      <c r="A101" s="35" t="s">
        <v>54</v>
      </c>
      <c r="E101" s="39" t="s">
        <v>5</v>
      </c>
    </row>
    <row r="102" spans="1:5" ht="12.75">
      <c r="A102" s="35" t="s">
        <v>55</v>
      </c>
      <c r="E102" s="40" t="s">
        <v>6691</v>
      </c>
    </row>
    <row r="103" spans="1:5" ht="25.5">
      <c r="A103" t="s">
        <v>56</v>
      </c>
      <c r="E103" s="39" t="s">
        <v>6692</v>
      </c>
    </row>
    <row r="104" spans="1:16" ht="12.75">
      <c r="A104" t="s">
        <v>49</v>
      </c>
      <c s="34" t="s">
        <v>146</v>
      </c>
      <c s="34" t="s">
        <v>4012</v>
      </c>
      <c s="35" t="s">
        <v>5</v>
      </c>
      <c s="6" t="s">
        <v>4013</v>
      </c>
      <c s="36" t="s">
        <v>70</v>
      </c>
      <c s="37">
        <v>48</v>
      </c>
      <c s="36">
        <v>0</v>
      </c>
      <c s="36">
        <f>ROUND(G104*H104,6)</f>
      </c>
      <c r="L104" s="38">
        <v>0</v>
      </c>
      <c s="32">
        <f>ROUND(ROUND(L104,2)*ROUND(G104,3),2)</f>
      </c>
      <c s="36" t="s">
        <v>53</v>
      </c>
      <c>
        <f>(M104*21)/100</f>
      </c>
      <c t="s">
        <v>27</v>
      </c>
    </row>
    <row r="105" spans="1:5" ht="12.75">
      <c r="A105" s="35" t="s">
        <v>54</v>
      </c>
      <c r="E105" s="39" t="s">
        <v>5</v>
      </c>
    </row>
    <row r="106" spans="1:5" ht="12.75">
      <c r="A106" s="35" t="s">
        <v>55</v>
      </c>
      <c r="E106" s="40" t="s">
        <v>304</v>
      </c>
    </row>
    <row r="107" spans="1:5" ht="25.5">
      <c r="A107" t="s">
        <v>56</v>
      </c>
      <c r="E107" s="39" t="s">
        <v>3929</v>
      </c>
    </row>
    <row r="108" spans="1:16" ht="25.5">
      <c r="A108" t="s">
        <v>49</v>
      </c>
      <c s="34" t="s">
        <v>150</v>
      </c>
      <c s="34" t="s">
        <v>4403</v>
      </c>
      <c s="35" t="s">
        <v>5</v>
      </c>
      <c s="6" t="s">
        <v>4404</v>
      </c>
      <c s="36" t="s">
        <v>1550</v>
      </c>
      <c s="37">
        <v>4</v>
      </c>
      <c s="36">
        <v>0</v>
      </c>
      <c s="36">
        <f>ROUND(G108*H108,6)</f>
      </c>
      <c r="L108" s="38">
        <v>0</v>
      </c>
      <c s="32">
        <f>ROUND(ROUND(L108,2)*ROUND(G108,3),2)</f>
      </c>
      <c s="36" t="s">
        <v>196</v>
      </c>
      <c>
        <f>(M108*21)/100</f>
      </c>
      <c t="s">
        <v>27</v>
      </c>
    </row>
    <row r="109" spans="1:5" ht="12.75">
      <c r="A109" s="35" t="s">
        <v>54</v>
      </c>
      <c r="E109" s="39" t="s">
        <v>5</v>
      </c>
    </row>
    <row r="110" spans="1:5" ht="12.75">
      <c r="A110" s="35" t="s">
        <v>55</v>
      </c>
      <c r="E110" s="40" t="s">
        <v>6693</v>
      </c>
    </row>
    <row r="111" spans="1:5" ht="25.5">
      <c r="A111" t="s">
        <v>56</v>
      </c>
      <c r="E111" s="39" t="s">
        <v>4404</v>
      </c>
    </row>
    <row r="112" spans="1:13" ht="12.75">
      <c r="A112" t="s">
        <v>46</v>
      </c>
      <c r="C112" s="31" t="s">
        <v>288</v>
      </c>
      <c r="E112" s="33" t="s">
        <v>507</v>
      </c>
      <c r="J112" s="32">
        <f>0</f>
      </c>
      <c s="32">
        <f>0</f>
      </c>
      <c s="32">
        <f>0+L113+L117+L121</f>
      </c>
      <c s="32">
        <f>0+M113+M117+M121</f>
      </c>
    </row>
    <row r="113" spans="1:16" ht="38.25">
      <c r="A113" t="s">
        <v>49</v>
      </c>
      <c s="34" t="s">
        <v>154</v>
      </c>
      <c s="34" t="s">
        <v>1479</v>
      </c>
      <c s="35" t="s">
        <v>292</v>
      </c>
      <c s="6" t="s">
        <v>1480</v>
      </c>
      <c s="36" t="s">
        <v>294</v>
      </c>
      <c s="37">
        <v>26292.4</v>
      </c>
      <c s="36">
        <v>0</v>
      </c>
      <c s="36">
        <f>ROUND(G113*H113,6)</f>
      </c>
      <c r="L113" s="38">
        <v>0</v>
      </c>
      <c s="32">
        <f>ROUND(ROUND(L113,2)*ROUND(G113,3),2)</f>
      </c>
      <c s="36" t="s">
        <v>196</v>
      </c>
      <c>
        <f>(M113*21)/100</f>
      </c>
      <c t="s">
        <v>27</v>
      </c>
    </row>
    <row r="114" spans="1:5" ht="12.75">
      <c r="A114" s="35" t="s">
        <v>54</v>
      </c>
      <c r="E114" s="39" t="s">
        <v>295</v>
      </c>
    </row>
    <row r="115" spans="1:5" ht="12.75">
      <c r="A115" s="35" t="s">
        <v>55</v>
      </c>
      <c r="E115" s="40" t="s">
        <v>6694</v>
      </c>
    </row>
    <row r="116" spans="1:5" ht="165.75">
      <c r="A116" t="s">
        <v>56</v>
      </c>
      <c r="E116" s="39" t="s">
        <v>3130</v>
      </c>
    </row>
    <row r="117" spans="1:16" ht="25.5">
      <c r="A117" t="s">
        <v>49</v>
      </c>
      <c s="34" t="s">
        <v>158</v>
      </c>
      <c s="34" t="s">
        <v>3932</v>
      </c>
      <c s="35" t="s">
        <v>292</v>
      </c>
      <c s="6" t="s">
        <v>3933</v>
      </c>
      <c s="36" t="s">
        <v>294</v>
      </c>
      <c s="37">
        <v>5536.997</v>
      </c>
      <c s="36">
        <v>0</v>
      </c>
      <c s="36">
        <f>ROUND(G117*H117,6)</f>
      </c>
      <c r="L117" s="38">
        <v>0</v>
      </c>
      <c s="32">
        <f>ROUND(ROUND(L117,2)*ROUND(G117,3),2)</f>
      </c>
      <c s="36" t="s">
        <v>196</v>
      </c>
      <c>
        <f>(M117*21)/100</f>
      </c>
      <c t="s">
        <v>27</v>
      </c>
    </row>
    <row r="118" spans="1:5" ht="12.75">
      <c r="A118" s="35" t="s">
        <v>54</v>
      </c>
      <c r="E118" s="39" t="s">
        <v>295</v>
      </c>
    </row>
    <row r="119" spans="1:5" ht="12.75">
      <c r="A119" s="35" t="s">
        <v>55</v>
      </c>
      <c r="E119" s="40" t="s">
        <v>6695</v>
      </c>
    </row>
    <row r="120" spans="1:5" ht="165.75">
      <c r="A120" t="s">
        <v>56</v>
      </c>
      <c r="E120" s="39" t="s">
        <v>3130</v>
      </c>
    </row>
    <row r="121" spans="1:16" ht="38.25">
      <c r="A121" t="s">
        <v>49</v>
      </c>
      <c s="34" t="s">
        <v>162</v>
      </c>
      <c s="34" t="s">
        <v>2789</v>
      </c>
      <c s="35" t="s">
        <v>292</v>
      </c>
      <c s="6" t="s">
        <v>2790</v>
      </c>
      <c s="36" t="s">
        <v>294</v>
      </c>
      <c s="37">
        <v>615.222</v>
      </c>
      <c s="36">
        <v>0</v>
      </c>
      <c s="36">
        <f>ROUND(G121*H121,6)</f>
      </c>
      <c r="L121" s="38">
        <v>0</v>
      </c>
      <c s="32">
        <f>ROUND(ROUND(L121,2)*ROUND(G121,3),2)</f>
      </c>
      <c s="36" t="s">
        <v>196</v>
      </c>
      <c>
        <f>(M121*21)/100</f>
      </c>
      <c t="s">
        <v>27</v>
      </c>
    </row>
    <row r="122" spans="1:5" ht="51">
      <c r="A122" s="35" t="s">
        <v>54</v>
      </c>
      <c r="E122" s="39" t="s">
        <v>4409</v>
      </c>
    </row>
    <row r="123" spans="1:5" ht="12.75">
      <c r="A123" s="35" t="s">
        <v>55</v>
      </c>
      <c r="E123" s="40" t="s">
        <v>6696</v>
      </c>
    </row>
    <row r="124" spans="1:5" ht="165.75">
      <c r="A124" t="s">
        <v>56</v>
      </c>
      <c r="E124" s="39" t="s">
        <v>3130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